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icio.lopes\Downloads\"/>
    </mc:Choice>
  </mc:AlternateContent>
  <bookViews>
    <workbookView xWindow="0" yWindow="0" windowWidth="28800" windowHeight="11835" tabRatio="927"/>
  </bookViews>
  <sheets>
    <sheet name="Principal" sheetId="1" r:id="rId1"/>
    <sheet name="Área_Brasil" sheetId="2" r:id="rId2"/>
    <sheet name="Produtividade_Brasil" sheetId="3" r:id="rId3"/>
    <sheet name="Produção_Brasil" sheetId="4" r:id="rId4"/>
    <sheet name="Brasil total por UF" sheetId="5" r:id="rId5"/>
    <sheet name="Brasil - Total por Produto" sheetId="6" r:id="rId6"/>
    <sheet name="Algodao em Caroço" sheetId="7" r:id="rId7"/>
    <sheet name="Algodao em Pluma" sheetId="8" r:id="rId8"/>
    <sheet name="Algodao em Pluma (série)" sheetId="9" state="hidden" r:id="rId9"/>
    <sheet name="Caroço de Algodão" sheetId="10" r:id="rId10"/>
    <sheet name="Caroço de Algodão (série)" sheetId="11" state="hidden" r:id="rId11"/>
    <sheet name="Algodão Rendimento" sheetId="12" r:id="rId12"/>
    <sheet name="Amendoim 1a" sheetId="13" r:id="rId13"/>
    <sheet name="Amendoim 2a" sheetId="14" r:id="rId14"/>
    <sheet name="Amendoim Total" sheetId="15" r:id="rId15"/>
    <sheet name="Arroz Sequeiro" sheetId="16" r:id="rId16"/>
    <sheet name="Arroz Irrigado" sheetId="17" r:id="rId17"/>
    <sheet name="Arroz Total" sheetId="18" r:id="rId18"/>
    <sheet name="Arroz (série)" sheetId="19" state="hidden" r:id="rId19"/>
    <sheet name="Feijão 1a Cores" sheetId="20" r:id="rId20"/>
    <sheet name="Feijão 1a Preto" sheetId="21" r:id="rId21"/>
    <sheet name="Feijão 1a Caupi" sheetId="22" r:id="rId22"/>
    <sheet name="Feijão 1a Total" sheetId="23" r:id="rId23"/>
    <sheet name="Feijão 2a Cores" sheetId="24" r:id="rId24"/>
    <sheet name="Feijão 2a Preto" sheetId="25" r:id="rId25"/>
    <sheet name="Feijão 2a Caupi" sheetId="26" r:id="rId26"/>
    <sheet name="Feijão 2a Total" sheetId="27" r:id="rId27"/>
    <sheet name="Feijão 3a Cores" sheetId="28" r:id="rId28"/>
    <sheet name="Feijão 3a Preto" sheetId="29" r:id="rId29"/>
    <sheet name="Feijão 3a Caupi" sheetId="30" r:id="rId30"/>
    <sheet name="Feijão 3a Total" sheetId="31" r:id="rId31"/>
    <sheet name="Feijão Cores Total" sheetId="32" r:id="rId32"/>
    <sheet name="Feijão Preto Total" sheetId="33" r:id="rId33"/>
    <sheet name="Feijão Caupi Total" sheetId="34" r:id="rId34"/>
    <sheet name="Feijão Total" sheetId="35" r:id="rId35"/>
    <sheet name="Feijão Total (séries)" sheetId="36" state="hidden" r:id="rId36"/>
    <sheet name="Gergelim" sheetId="37" r:id="rId37"/>
    <sheet name="Girassol" sheetId="38" r:id="rId38"/>
    <sheet name="Mamona" sheetId="39" r:id="rId39"/>
    <sheet name="Milho 1a" sheetId="40" r:id="rId40"/>
    <sheet name="Milho 1a (séries)" sheetId="41" state="hidden" r:id="rId41"/>
    <sheet name="Milho 2a" sheetId="42" r:id="rId42"/>
    <sheet name="Milho 2a (séries)" sheetId="43" state="hidden" r:id="rId43"/>
    <sheet name="Milho 3a" sheetId="44" r:id="rId44"/>
    <sheet name="Milho Total" sheetId="45" r:id="rId45"/>
    <sheet name="Milho Total (séries)" sheetId="46" state="hidden" r:id="rId46"/>
    <sheet name="Soja" sheetId="47" r:id="rId47"/>
    <sheet name="Soja (série)" sheetId="48" state="hidden" r:id="rId48"/>
    <sheet name="Sorgo" sheetId="49" r:id="rId49"/>
    <sheet name="Aveia 2021" sheetId="50" r:id="rId50"/>
    <sheet name="Canola 2021" sheetId="51" r:id="rId51"/>
    <sheet name="Centeio 2021" sheetId="52" r:id="rId52"/>
    <sheet name="Cevada 2021" sheetId="53" r:id="rId53"/>
    <sheet name="Trigo 2021" sheetId="54" r:id="rId54"/>
    <sheet name="Triticale 2021" sheetId="55" r:id="rId55"/>
    <sheet name="Aveia 2020" sheetId="56" state="hidden" r:id="rId56"/>
    <sheet name="Canola 2020" sheetId="57" state="hidden" r:id="rId57"/>
    <sheet name="Centeio 2020" sheetId="58" state="hidden" r:id="rId58"/>
    <sheet name="Cevada 2020" sheetId="59" state="hidden" r:id="rId59"/>
    <sheet name="Trigo 2020" sheetId="60" state="hidden" r:id="rId60"/>
    <sheet name="Triticale 2020" sheetId="61" state="hidden" r:id="rId61"/>
    <sheet name="Suprimento" sheetId="62" r:id="rId6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6">'Algodao em Caroço'!$A$1:$J$44</definedName>
    <definedName name="_xlnm.Print_Area" localSheetId="7">'Algodao em Pluma'!$A$1:$J$44</definedName>
    <definedName name="_xlnm.Print_Area" localSheetId="8">'Algodao em Pluma (série)'!$A$1:$AM$45</definedName>
    <definedName name="_xlnm.Print_Area" localSheetId="11">'Algodão Rendimento'!$A$1:$J$45</definedName>
    <definedName name="_xlnm.Print_Area" localSheetId="12">'Amendoim 1a'!$A$1:$J$44</definedName>
    <definedName name="_xlnm.Print_Area" localSheetId="13">'Amendoim 2a'!$A$1:$J$44</definedName>
    <definedName name="_xlnm.Print_Area" localSheetId="14">'Amendoim Total'!$A$1:$J$44</definedName>
    <definedName name="_xlnm.Print_Area" localSheetId="1">Área_Brasil!$A$1:$H$50</definedName>
    <definedName name="_xlnm.Print_Area" localSheetId="18">'Arroz (série)'!$A$1:$AM$45</definedName>
    <definedName name="_xlnm.Print_Area" localSheetId="16">'Arroz Irrigado'!$A$1:$J$44</definedName>
    <definedName name="_xlnm.Print_Area" localSheetId="15">'Arroz Sequeiro'!$A$1:$J$44</definedName>
    <definedName name="_xlnm.Print_Area" localSheetId="17">'Arroz Total'!$A$1:$J$44</definedName>
    <definedName name="_xlnm.Print_Area" localSheetId="55">'Aveia 2020'!$A$1:$J$44</definedName>
    <definedName name="_xlnm.Print_Area" localSheetId="49">'Aveia 2021'!$A$1:$J$44</definedName>
    <definedName name="_xlnm.Print_Area" localSheetId="5">'Brasil - Total por Produto'!$A$1:$J$52</definedName>
    <definedName name="_xlnm.Print_Area" localSheetId="4">'Brasil total por UF'!$A$1:$J$45</definedName>
    <definedName name="_xlnm.Print_Area" localSheetId="56">'Canola 2020'!$A$1:$J$44</definedName>
    <definedName name="_xlnm.Print_Area" localSheetId="50">'Canola 2021'!$A$1:$J$44</definedName>
    <definedName name="_xlnm.Print_Area" localSheetId="9">'Caroço de Algodão'!$A$1:$J$44</definedName>
    <definedName name="_xlnm.Print_Area" localSheetId="10">'Caroço de Algodão (série)'!$A$1:$AM$45</definedName>
    <definedName name="_xlnm.Print_Area" localSheetId="57">'Centeio 2020'!$A$1:$J$44</definedName>
    <definedName name="_xlnm.Print_Area" localSheetId="51">'Centeio 2021'!$A$1:$J$44</definedName>
    <definedName name="_xlnm.Print_Area" localSheetId="58">'Cevada 2020'!$A$1:$J$44</definedName>
    <definedName name="_xlnm.Print_Area" localSheetId="52">'Cevada 2021'!$A$1:$J$44</definedName>
    <definedName name="_xlnm.Print_Area" localSheetId="21">'Feijão 1a Caupi'!$A$1:$J$44</definedName>
    <definedName name="_xlnm.Print_Area" localSheetId="19">'Feijão 1a Cores'!$A$1:$J$44</definedName>
    <definedName name="_xlnm.Print_Area" localSheetId="20">'Feijão 1a Preto'!$A$1:$J$44</definedName>
    <definedName name="_xlnm.Print_Area" localSheetId="22">'Feijão 1a Total'!$A$1:$J$44</definedName>
    <definedName name="_xlnm.Print_Area" localSheetId="25">'Feijão 2a Caupi'!$A$1:$J$44</definedName>
    <definedName name="_xlnm.Print_Area" localSheetId="23">'Feijão 2a Cores'!$A$1:$J$44</definedName>
    <definedName name="_xlnm.Print_Area" localSheetId="24">'Feijão 2a Preto'!$A$1:$J$44</definedName>
    <definedName name="_xlnm.Print_Area" localSheetId="26">'Feijão 2a Total'!$A$1:$J$44</definedName>
    <definedName name="_xlnm.Print_Area" localSheetId="29">'Feijão 3a Caupi'!$A$1:$J$44</definedName>
    <definedName name="_xlnm.Print_Area" localSheetId="27">'Feijão 3a Cores'!$A$1:$J$44</definedName>
    <definedName name="_xlnm.Print_Area" localSheetId="28">'Feijão 3a Preto'!$A$1:$J$44</definedName>
    <definedName name="_xlnm.Print_Area" localSheetId="30">'Feijão 3a Total'!$A$1:$J$44</definedName>
    <definedName name="_xlnm.Print_Area" localSheetId="33">'Feijão Caupi Total'!$A$1:$J$44</definedName>
    <definedName name="_xlnm.Print_Area" localSheetId="31">'Feijão Cores Total'!$A$1:$J$44</definedName>
    <definedName name="_xlnm.Print_Area" localSheetId="32">'Feijão Preto Total'!$A$1:$J$44</definedName>
    <definedName name="_xlnm.Print_Area" localSheetId="34">'Feijão Total'!$A$1:$J$44</definedName>
    <definedName name="_xlnm.Print_Area" localSheetId="35">'Feijão Total (séries)'!$A$1:$AM$45</definedName>
    <definedName name="_xlnm.Print_Area" localSheetId="36">Gergelim!$A$1:$J$44</definedName>
    <definedName name="_xlnm.Print_Area" localSheetId="37">Girassol!$A$1:$J$44</definedName>
    <definedName name="_xlnm.Print_Area" localSheetId="38">Mamona!$A$1:$J$44</definedName>
    <definedName name="_xlnm.Print_Area" localSheetId="39">'Milho 1a'!$A$1:$J$44</definedName>
    <definedName name="_xlnm.Print_Area" localSheetId="40">'Milho 1a (séries)'!$A$1:$AM$45</definedName>
    <definedName name="_xlnm.Print_Area" localSheetId="41">'Milho 2a'!$A$1:$J$44</definedName>
    <definedName name="_xlnm.Print_Area" localSheetId="42">'Milho 2a (séries)'!$A$1:$AM$45</definedName>
    <definedName name="_xlnm.Print_Area" localSheetId="43">'Milho 3a'!$A$1:$J$44</definedName>
    <definedName name="_xlnm.Print_Area" localSheetId="44">'Milho Total'!$A$1:$J$44</definedName>
    <definedName name="_xlnm.Print_Area" localSheetId="45">'Milho Total (séries)'!$A$1:$AM$45</definedName>
    <definedName name="_xlnm.Print_Area" localSheetId="3">Produção_Brasil!$A$1:$H$56</definedName>
    <definedName name="_xlnm.Print_Area" localSheetId="2">Produtividade_Brasil!$A$1:$H$56</definedName>
    <definedName name="_xlnm.Print_Area" localSheetId="46">Soja!$A$1:$J$44</definedName>
    <definedName name="_xlnm.Print_Area" localSheetId="47">'Soja (série)'!$A$1:$AM$45</definedName>
    <definedName name="_xlnm.Print_Area" localSheetId="48">Sorgo!$A$1:$J$44</definedName>
    <definedName name="_xlnm.Print_Area" localSheetId="61">Suprimento!$A$1:$J$47</definedName>
    <definedName name="_xlnm.Print_Area" localSheetId="59">'Trigo 2020'!$A$1:$J$44</definedName>
    <definedName name="_xlnm.Print_Area" localSheetId="53">'Trigo 2021'!$A$1:$J$44</definedName>
    <definedName name="_xlnm.Print_Area" localSheetId="60">'Triticale 2020'!$A$1:$J$44</definedName>
    <definedName name="_xlnm.Print_Area" localSheetId="54">'Triticale 2021'!$A$1:$J$44</definedName>
    <definedName name="BA_SUL">NA()</definedName>
    <definedName name="BA_SUL_1">NA()</definedName>
    <definedName name="BA_SUL_10">NA()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calcChain.xml><?xml version="1.0" encoding="utf-8"?>
<calcChain xmlns="http://schemas.openxmlformats.org/spreadsheetml/2006/main">
  <c r="A44" i="61" l="1"/>
  <c r="A43" i="61"/>
  <c r="G40" i="61"/>
  <c r="F40" i="61"/>
  <c r="D40" i="61"/>
  <c r="H39" i="61"/>
  <c r="G39" i="61"/>
  <c r="C39" i="61"/>
  <c r="I39" i="61" s="1"/>
  <c r="H38" i="61"/>
  <c r="J38" i="61" s="1"/>
  <c r="G38" i="61"/>
  <c r="C38" i="61"/>
  <c r="I38" i="61" s="1"/>
  <c r="H37" i="61"/>
  <c r="G37" i="61"/>
  <c r="C37" i="61"/>
  <c r="B36" i="61"/>
  <c r="H35" i="61"/>
  <c r="G35" i="61"/>
  <c r="C35" i="61"/>
  <c r="I35" i="61" s="1"/>
  <c r="I31" i="61" s="1"/>
  <c r="I34" i="61"/>
  <c r="H34" i="61"/>
  <c r="J34" i="61" s="1"/>
  <c r="G34" i="61"/>
  <c r="I33" i="61"/>
  <c r="H33" i="61"/>
  <c r="J33" i="61" s="1"/>
  <c r="G33" i="61"/>
  <c r="I32" i="61"/>
  <c r="H32" i="61"/>
  <c r="J32" i="61" s="1"/>
  <c r="G32" i="61"/>
  <c r="C31" i="61"/>
  <c r="B31" i="61"/>
  <c r="I30" i="61"/>
  <c r="H30" i="61"/>
  <c r="G30" i="61"/>
  <c r="C30" i="61"/>
  <c r="I29" i="61"/>
  <c r="H29" i="61"/>
  <c r="J29" i="61" s="1"/>
  <c r="G29" i="61"/>
  <c r="C29" i="61"/>
  <c r="I28" i="61"/>
  <c r="H28" i="61"/>
  <c r="J28" i="61" s="1"/>
  <c r="G28" i="61"/>
  <c r="C28" i="61"/>
  <c r="I27" i="61"/>
  <c r="I26" i="61" s="1"/>
  <c r="H27" i="61"/>
  <c r="J27" i="61" s="1"/>
  <c r="G27" i="61"/>
  <c r="C27" i="61"/>
  <c r="E26" i="61"/>
  <c r="G26" i="61" s="1"/>
  <c r="D26" i="61"/>
  <c r="I25" i="61"/>
  <c r="H25" i="61"/>
  <c r="J25" i="61" s="1"/>
  <c r="G25" i="61"/>
  <c r="C25" i="61"/>
  <c r="I24" i="61"/>
  <c r="H24" i="61"/>
  <c r="J24" i="61" s="1"/>
  <c r="G24" i="61"/>
  <c r="C24" i="61"/>
  <c r="I23" i="61"/>
  <c r="H23" i="61"/>
  <c r="J23" i="61" s="1"/>
  <c r="G23" i="61"/>
  <c r="C23" i="61"/>
  <c r="I22" i="61"/>
  <c r="H22" i="61"/>
  <c r="J22" i="61" s="1"/>
  <c r="G22" i="61"/>
  <c r="C22" i="61"/>
  <c r="I21" i="61"/>
  <c r="H21" i="61"/>
  <c r="J21" i="61" s="1"/>
  <c r="G21" i="61"/>
  <c r="C21" i="61"/>
  <c r="I20" i="61"/>
  <c r="H20" i="61"/>
  <c r="J20" i="61" s="1"/>
  <c r="G20" i="61"/>
  <c r="C20" i="61"/>
  <c r="I19" i="61"/>
  <c r="H19" i="61"/>
  <c r="J19" i="61" s="1"/>
  <c r="G19" i="61"/>
  <c r="C19" i="61"/>
  <c r="I18" i="61"/>
  <c r="H18" i="61"/>
  <c r="J18" i="61" s="1"/>
  <c r="G18" i="61"/>
  <c r="C18" i="61"/>
  <c r="I17" i="61"/>
  <c r="H17" i="61"/>
  <c r="G17" i="61"/>
  <c r="C17" i="61"/>
  <c r="C16" i="61" s="1"/>
  <c r="F16" i="61" s="1"/>
  <c r="E16" i="61"/>
  <c r="G16" i="61" s="1"/>
  <c r="D16" i="61"/>
  <c r="J15" i="61"/>
  <c r="I15" i="61"/>
  <c r="G15" i="61"/>
  <c r="C15" i="61"/>
  <c r="J14" i="61"/>
  <c r="I14" i="61"/>
  <c r="G14" i="61"/>
  <c r="C14" i="61"/>
  <c r="J13" i="61"/>
  <c r="I13" i="61"/>
  <c r="G13" i="61"/>
  <c r="C13" i="61"/>
  <c r="J12" i="61"/>
  <c r="I12" i="61"/>
  <c r="G12" i="61"/>
  <c r="C12" i="61"/>
  <c r="J11" i="61"/>
  <c r="I11" i="61"/>
  <c r="G11" i="61"/>
  <c r="C11" i="61"/>
  <c r="J10" i="61"/>
  <c r="I10" i="61"/>
  <c r="G10" i="61"/>
  <c r="C10" i="61"/>
  <c r="J9" i="61"/>
  <c r="I9" i="61"/>
  <c r="G9" i="61"/>
  <c r="C9" i="61"/>
  <c r="C8" i="61" s="1"/>
  <c r="F8" i="61" s="1"/>
  <c r="J8" i="61"/>
  <c r="I8" i="61"/>
  <c r="E8" i="61"/>
  <c r="G8" i="61" s="1"/>
  <c r="D8" i="61"/>
  <c r="H6" i="61"/>
  <c r="F6" i="61"/>
  <c r="E6" i="61"/>
  <c r="B6" i="61"/>
  <c r="A44" i="60"/>
  <c r="A43" i="60"/>
  <c r="H39" i="60"/>
  <c r="J39" i="60" s="1"/>
  <c r="G39" i="60"/>
  <c r="C39" i="60"/>
  <c r="I39" i="60" s="1"/>
  <c r="I38" i="60"/>
  <c r="H38" i="60"/>
  <c r="G38" i="60"/>
  <c r="C38" i="60"/>
  <c r="H37" i="60"/>
  <c r="G37" i="60"/>
  <c r="C37" i="60"/>
  <c r="B36" i="60"/>
  <c r="I35" i="60"/>
  <c r="H35" i="60"/>
  <c r="G35" i="60"/>
  <c r="C35" i="60"/>
  <c r="H34" i="60"/>
  <c r="J34" i="60" s="1"/>
  <c r="G34" i="60"/>
  <c r="C34" i="60"/>
  <c r="I34" i="60" s="1"/>
  <c r="I33" i="60"/>
  <c r="H33" i="60"/>
  <c r="J33" i="60" s="1"/>
  <c r="G33" i="60"/>
  <c r="C33" i="60"/>
  <c r="H32" i="60"/>
  <c r="G32" i="60"/>
  <c r="C32" i="60"/>
  <c r="B31" i="60"/>
  <c r="I30" i="60"/>
  <c r="H30" i="60"/>
  <c r="G30" i="60"/>
  <c r="C30" i="60"/>
  <c r="H29" i="60"/>
  <c r="J29" i="60" s="1"/>
  <c r="G29" i="60"/>
  <c r="C29" i="60"/>
  <c r="I29" i="60" s="1"/>
  <c r="I28" i="60"/>
  <c r="H28" i="60"/>
  <c r="G28" i="60"/>
  <c r="C28" i="60"/>
  <c r="H27" i="60"/>
  <c r="H26" i="60" s="1"/>
  <c r="G27" i="60"/>
  <c r="C27" i="60"/>
  <c r="B26" i="60"/>
  <c r="B41" i="60" s="1"/>
  <c r="I25" i="60"/>
  <c r="H25" i="60"/>
  <c r="G25" i="60"/>
  <c r="C25" i="60"/>
  <c r="J24" i="60"/>
  <c r="H24" i="60"/>
  <c r="G24" i="60"/>
  <c r="C24" i="60"/>
  <c r="I24" i="60" s="1"/>
  <c r="I23" i="60"/>
  <c r="H23" i="60"/>
  <c r="J23" i="60" s="1"/>
  <c r="G23" i="60"/>
  <c r="C23" i="60"/>
  <c r="J22" i="60"/>
  <c r="H22" i="60"/>
  <c r="G22" i="60"/>
  <c r="C22" i="60"/>
  <c r="I22" i="60" s="1"/>
  <c r="I21" i="60"/>
  <c r="H21" i="60"/>
  <c r="J21" i="60" s="1"/>
  <c r="G21" i="60"/>
  <c r="C21" i="60"/>
  <c r="J20" i="60"/>
  <c r="H20" i="60"/>
  <c r="G20" i="60"/>
  <c r="C20" i="60"/>
  <c r="I20" i="60" s="1"/>
  <c r="I19" i="60"/>
  <c r="H19" i="60"/>
  <c r="J19" i="60" s="1"/>
  <c r="G19" i="60"/>
  <c r="C19" i="60"/>
  <c r="J18" i="60"/>
  <c r="H18" i="60"/>
  <c r="G18" i="60"/>
  <c r="C18" i="60"/>
  <c r="I18" i="60" s="1"/>
  <c r="I17" i="60"/>
  <c r="I16" i="60" s="1"/>
  <c r="H17" i="60"/>
  <c r="J17" i="60" s="1"/>
  <c r="G17" i="60"/>
  <c r="C17" i="60"/>
  <c r="J16" i="60"/>
  <c r="H16" i="60"/>
  <c r="C16" i="60"/>
  <c r="F16" i="60" s="1"/>
  <c r="G16" i="60" s="1"/>
  <c r="B16" i="60"/>
  <c r="B40" i="60" s="1"/>
  <c r="J15" i="60"/>
  <c r="G15" i="60"/>
  <c r="C15" i="60"/>
  <c r="I15" i="60" s="1"/>
  <c r="J14" i="60"/>
  <c r="G14" i="60"/>
  <c r="C14" i="60"/>
  <c r="I14" i="60" s="1"/>
  <c r="J13" i="60"/>
  <c r="G13" i="60"/>
  <c r="C13" i="60"/>
  <c r="I13" i="60" s="1"/>
  <c r="J12" i="60"/>
  <c r="G12" i="60"/>
  <c r="C12" i="60"/>
  <c r="I12" i="60" s="1"/>
  <c r="J11" i="60"/>
  <c r="G11" i="60"/>
  <c r="C11" i="60"/>
  <c r="I11" i="60" s="1"/>
  <c r="J10" i="60"/>
  <c r="G10" i="60"/>
  <c r="C10" i="60"/>
  <c r="I10" i="60" s="1"/>
  <c r="J9" i="60"/>
  <c r="G9" i="60"/>
  <c r="C9" i="60"/>
  <c r="J8" i="60"/>
  <c r="G8" i="60"/>
  <c r="D8" i="60"/>
  <c r="I6" i="60"/>
  <c r="H6" i="60"/>
  <c r="F6" i="60"/>
  <c r="E6" i="60"/>
  <c r="C6" i="60"/>
  <c r="B6" i="60"/>
  <c r="A44" i="59"/>
  <c r="A43" i="59"/>
  <c r="G40" i="59"/>
  <c r="F40" i="59"/>
  <c r="D40" i="59"/>
  <c r="H39" i="59"/>
  <c r="J39" i="59" s="1"/>
  <c r="G39" i="59"/>
  <c r="C39" i="59"/>
  <c r="I39" i="59" s="1"/>
  <c r="H38" i="59"/>
  <c r="G38" i="59"/>
  <c r="C38" i="59"/>
  <c r="I38" i="59" s="1"/>
  <c r="H37" i="59"/>
  <c r="G37" i="59"/>
  <c r="C37" i="59"/>
  <c r="B36" i="59"/>
  <c r="B41" i="59" s="1"/>
  <c r="H35" i="59"/>
  <c r="J35" i="59" s="1"/>
  <c r="G35" i="59"/>
  <c r="C35" i="59"/>
  <c r="I35" i="59" s="1"/>
  <c r="H34" i="59"/>
  <c r="J34" i="59" s="1"/>
  <c r="G34" i="59"/>
  <c r="C34" i="59"/>
  <c r="I34" i="59" s="1"/>
  <c r="I33" i="59"/>
  <c r="H33" i="59"/>
  <c r="J33" i="59" s="1"/>
  <c r="G33" i="59"/>
  <c r="C33" i="59"/>
  <c r="H32" i="59"/>
  <c r="G32" i="59"/>
  <c r="C32" i="59"/>
  <c r="I32" i="59" s="1"/>
  <c r="E31" i="59"/>
  <c r="G31" i="59" s="1"/>
  <c r="D31" i="59"/>
  <c r="I30" i="59"/>
  <c r="H30" i="59"/>
  <c r="J30" i="59" s="1"/>
  <c r="G30" i="59"/>
  <c r="C30" i="59"/>
  <c r="J29" i="59"/>
  <c r="H29" i="59"/>
  <c r="G29" i="59"/>
  <c r="C29" i="59"/>
  <c r="I29" i="59" s="1"/>
  <c r="I28" i="59"/>
  <c r="H28" i="59"/>
  <c r="J28" i="59" s="1"/>
  <c r="G28" i="59"/>
  <c r="C28" i="59"/>
  <c r="J27" i="59"/>
  <c r="H27" i="59"/>
  <c r="H26" i="59" s="1"/>
  <c r="G27" i="59"/>
  <c r="C27" i="59"/>
  <c r="I27" i="59" s="1"/>
  <c r="I26" i="59"/>
  <c r="E26" i="59"/>
  <c r="G26" i="59" s="1"/>
  <c r="D26" i="59"/>
  <c r="C26" i="59"/>
  <c r="F26" i="59" s="1"/>
  <c r="I25" i="59"/>
  <c r="H25" i="59"/>
  <c r="J25" i="59" s="1"/>
  <c r="G25" i="59"/>
  <c r="C25" i="59"/>
  <c r="H24" i="59"/>
  <c r="J24" i="59" s="1"/>
  <c r="G24" i="59"/>
  <c r="C24" i="59"/>
  <c r="I24" i="59" s="1"/>
  <c r="H23" i="59"/>
  <c r="J23" i="59" s="1"/>
  <c r="G23" i="59"/>
  <c r="C23" i="59"/>
  <c r="I23" i="59" s="1"/>
  <c r="H22" i="59"/>
  <c r="J22" i="59" s="1"/>
  <c r="G22" i="59"/>
  <c r="C22" i="59"/>
  <c r="I22" i="59" s="1"/>
  <c r="I21" i="59"/>
  <c r="H21" i="59"/>
  <c r="J21" i="59" s="1"/>
  <c r="G21" i="59"/>
  <c r="C21" i="59"/>
  <c r="H20" i="59"/>
  <c r="J20" i="59" s="1"/>
  <c r="G20" i="59"/>
  <c r="C20" i="59"/>
  <c r="I20" i="59" s="1"/>
  <c r="H19" i="59"/>
  <c r="J19" i="59" s="1"/>
  <c r="G19" i="59"/>
  <c r="C19" i="59"/>
  <c r="I19" i="59" s="1"/>
  <c r="H18" i="59"/>
  <c r="J18" i="59" s="1"/>
  <c r="G18" i="59"/>
  <c r="C18" i="59"/>
  <c r="I17" i="59"/>
  <c r="H17" i="59"/>
  <c r="J17" i="59" s="1"/>
  <c r="G17" i="59"/>
  <c r="C17" i="59"/>
  <c r="H16" i="59"/>
  <c r="H40" i="59" s="1"/>
  <c r="G16" i="59"/>
  <c r="D16" i="59"/>
  <c r="J15" i="59"/>
  <c r="G15" i="59"/>
  <c r="C15" i="59"/>
  <c r="I15" i="59" s="1"/>
  <c r="J14" i="59"/>
  <c r="G14" i="59"/>
  <c r="C14" i="59"/>
  <c r="I14" i="59" s="1"/>
  <c r="J13" i="59"/>
  <c r="G13" i="59"/>
  <c r="C13" i="59"/>
  <c r="I13" i="59" s="1"/>
  <c r="J12" i="59"/>
  <c r="G12" i="59"/>
  <c r="C12" i="59"/>
  <c r="I12" i="59" s="1"/>
  <c r="J11" i="59"/>
  <c r="G11" i="59"/>
  <c r="C11" i="59"/>
  <c r="I11" i="59" s="1"/>
  <c r="J10" i="59"/>
  <c r="G10" i="59"/>
  <c r="C10" i="59"/>
  <c r="I10" i="59" s="1"/>
  <c r="J9" i="59"/>
  <c r="G9" i="59"/>
  <c r="C9" i="59"/>
  <c r="I9" i="59" s="1"/>
  <c r="J8" i="59"/>
  <c r="G8" i="59"/>
  <c r="D8" i="59"/>
  <c r="I6" i="59"/>
  <c r="H6" i="59"/>
  <c r="F6" i="59"/>
  <c r="E6" i="59"/>
  <c r="C6" i="59"/>
  <c r="B6" i="59"/>
  <c r="A44" i="58"/>
  <c r="A43" i="58"/>
  <c r="J40" i="58"/>
  <c r="G40" i="58"/>
  <c r="F40" i="58"/>
  <c r="D40" i="58"/>
  <c r="H39" i="58"/>
  <c r="G39" i="58"/>
  <c r="C39" i="58"/>
  <c r="I39" i="58" s="1"/>
  <c r="J38" i="58"/>
  <c r="I38" i="58"/>
  <c r="G38" i="58"/>
  <c r="H37" i="58"/>
  <c r="G37" i="58"/>
  <c r="C37" i="58"/>
  <c r="I37" i="58" s="1"/>
  <c r="I36" i="58" s="1"/>
  <c r="B36" i="58"/>
  <c r="B41" i="58" s="1"/>
  <c r="I35" i="58"/>
  <c r="H35" i="58"/>
  <c r="J35" i="58" s="1"/>
  <c r="G35" i="58"/>
  <c r="I34" i="58"/>
  <c r="H34" i="58"/>
  <c r="J34" i="58" s="1"/>
  <c r="G34" i="58"/>
  <c r="D34" i="58"/>
  <c r="I33" i="58"/>
  <c r="H33" i="58"/>
  <c r="G33" i="58"/>
  <c r="D33" i="58"/>
  <c r="I32" i="58"/>
  <c r="H32" i="58"/>
  <c r="J32" i="58" s="1"/>
  <c r="G32" i="58"/>
  <c r="I31" i="58"/>
  <c r="E31" i="58"/>
  <c r="G31" i="58" s="1"/>
  <c r="D31" i="58"/>
  <c r="C31" i="58"/>
  <c r="F31" i="58" s="1"/>
  <c r="I30" i="58"/>
  <c r="H30" i="58"/>
  <c r="J30" i="58" s="1"/>
  <c r="G30" i="58"/>
  <c r="I29" i="58"/>
  <c r="H29" i="58"/>
  <c r="J29" i="58" s="1"/>
  <c r="G29" i="58"/>
  <c r="I28" i="58"/>
  <c r="H28" i="58"/>
  <c r="J28" i="58" s="1"/>
  <c r="G28" i="58"/>
  <c r="I27" i="58"/>
  <c r="H27" i="58"/>
  <c r="J27" i="58" s="1"/>
  <c r="G27" i="58"/>
  <c r="D27" i="58"/>
  <c r="F26" i="58"/>
  <c r="E26" i="58"/>
  <c r="G26" i="58" s="1"/>
  <c r="D26" i="58"/>
  <c r="C26" i="58"/>
  <c r="I25" i="58"/>
  <c r="H25" i="58"/>
  <c r="J25" i="58" s="1"/>
  <c r="G25" i="58"/>
  <c r="D25" i="58"/>
  <c r="I24" i="58"/>
  <c r="H24" i="58"/>
  <c r="J24" i="58" s="1"/>
  <c r="G24" i="58"/>
  <c r="D24" i="58"/>
  <c r="I23" i="58"/>
  <c r="H23" i="58"/>
  <c r="J23" i="58" s="1"/>
  <c r="G23" i="58"/>
  <c r="D23" i="58"/>
  <c r="I22" i="58"/>
  <c r="H22" i="58"/>
  <c r="J22" i="58" s="1"/>
  <c r="G22" i="58"/>
  <c r="D22" i="58"/>
  <c r="I21" i="58"/>
  <c r="H21" i="58"/>
  <c r="J21" i="58" s="1"/>
  <c r="G21" i="58"/>
  <c r="D21" i="58"/>
  <c r="I20" i="58"/>
  <c r="H20" i="58"/>
  <c r="J20" i="58" s="1"/>
  <c r="G20" i="58"/>
  <c r="D20" i="58"/>
  <c r="I19" i="58"/>
  <c r="H19" i="58"/>
  <c r="J19" i="58" s="1"/>
  <c r="G19" i="58"/>
  <c r="D19" i="58"/>
  <c r="I18" i="58"/>
  <c r="H18" i="58"/>
  <c r="J18" i="58" s="1"/>
  <c r="G18" i="58"/>
  <c r="D18" i="58"/>
  <c r="I17" i="58"/>
  <c r="H17" i="58"/>
  <c r="H16" i="58" s="1"/>
  <c r="G17" i="58"/>
  <c r="D17" i="58"/>
  <c r="I16" i="58"/>
  <c r="G16" i="58"/>
  <c r="D16" i="58"/>
  <c r="C16" i="58"/>
  <c r="J15" i="58"/>
  <c r="I15" i="58"/>
  <c r="G15" i="58"/>
  <c r="D15" i="58"/>
  <c r="J14" i="58"/>
  <c r="I14" i="58"/>
  <c r="G14" i="58"/>
  <c r="D14" i="58"/>
  <c r="J13" i="58"/>
  <c r="I13" i="58"/>
  <c r="G13" i="58"/>
  <c r="D13" i="58"/>
  <c r="J12" i="58"/>
  <c r="I12" i="58"/>
  <c r="G12" i="58"/>
  <c r="D12" i="58"/>
  <c r="J11" i="58"/>
  <c r="I11" i="58"/>
  <c r="G11" i="58"/>
  <c r="D11" i="58"/>
  <c r="J10" i="58"/>
  <c r="I10" i="58"/>
  <c r="G10" i="58"/>
  <c r="D10" i="58"/>
  <c r="J9" i="58"/>
  <c r="I9" i="58"/>
  <c r="G9" i="58"/>
  <c r="D9" i="58"/>
  <c r="J8" i="58"/>
  <c r="I8" i="58"/>
  <c r="G8" i="58"/>
  <c r="D8" i="58"/>
  <c r="C8" i="58"/>
  <c r="I6" i="58"/>
  <c r="H6" i="58"/>
  <c r="F6" i="58"/>
  <c r="E6" i="58"/>
  <c r="C6" i="58"/>
  <c r="B6" i="58"/>
  <c r="A44" i="57"/>
  <c r="A43" i="57"/>
  <c r="G40" i="57"/>
  <c r="F40" i="57"/>
  <c r="D40" i="57"/>
  <c r="H39" i="57"/>
  <c r="G39" i="57"/>
  <c r="C39" i="57"/>
  <c r="I39" i="57" s="1"/>
  <c r="I38" i="57"/>
  <c r="H38" i="57"/>
  <c r="J38" i="57" s="1"/>
  <c r="G38" i="57"/>
  <c r="I37" i="57"/>
  <c r="I36" i="57" s="1"/>
  <c r="H37" i="57"/>
  <c r="G37" i="57"/>
  <c r="C37" i="57"/>
  <c r="H36" i="57"/>
  <c r="J36" i="57" s="1"/>
  <c r="B36" i="57"/>
  <c r="B41" i="57" s="1"/>
  <c r="H35" i="57"/>
  <c r="J35" i="57" s="1"/>
  <c r="G35" i="57"/>
  <c r="C35" i="57"/>
  <c r="I35" i="57" s="1"/>
  <c r="I34" i="57"/>
  <c r="H34" i="57"/>
  <c r="J34" i="57" s="1"/>
  <c r="G34" i="57"/>
  <c r="C34" i="57"/>
  <c r="H33" i="57"/>
  <c r="J33" i="57" s="1"/>
  <c r="G33" i="57"/>
  <c r="C33" i="57"/>
  <c r="I33" i="57" s="1"/>
  <c r="H32" i="57"/>
  <c r="J32" i="57" s="1"/>
  <c r="G32" i="57"/>
  <c r="C32" i="57"/>
  <c r="I32" i="57" s="1"/>
  <c r="E31" i="57"/>
  <c r="G31" i="57" s="1"/>
  <c r="D31" i="57"/>
  <c r="H30" i="57"/>
  <c r="J30" i="57" s="1"/>
  <c r="G30" i="57"/>
  <c r="C30" i="57"/>
  <c r="I30" i="57" s="1"/>
  <c r="H29" i="57"/>
  <c r="J29" i="57" s="1"/>
  <c r="G29" i="57"/>
  <c r="C29" i="57"/>
  <c r="I29" i="57" s="1"/>
  <c r="H28" i="57"/>
  <c r="J28" i="57" s="1"/>
  <c r="G28" i="57"/>
  <c r="C28" i="57"/>
  <c r="I28" i="57" s="1"/>
  <c r="I27" i="57"/>
  <c r="H27" i="57"/>
  <c r="J27" i="57" s="1"/>
  <c r="G27" i="57"/>
  <c r="C27" i="57"/>
  <c r="E26" i="57"/>
  <c r="G26" i="57" s="1"/>
  <c r="D26" i="57"/>
  <c r="H25" i="57"/>
  <c r="J25" i="57" s="1"/>
  <c r="G25" i="57"/>
  <c r="C25" i="57"/>
  <c r="I25" i="57" s="1"/>
  <c r="I24" i="57"/>
  <c r="H24" i="57"/>
  <c r="J24" i="57" s="1"/>
  <c r="G24" i="57"/>
  <c r="C24" i="57"/>
  <c r="H23" i="57"/>
  <c r="J23" i="57" s="1"/>
  <c r="G23" i="57"/>
  <c r="C23" i="57"/>
  <c r="I23" i="57" s="1"/>
  <c r="H22" i="57"/>
  <c r="J22" i="57" s="1"/>
  <c r="G22" i="57"/>
  <c r="C22" i="57"/>
  <c r="I22" i="57" s="1"/>
  <c r="H21" i="57"/>
  <c r="J21" i="57" s="1"/>
  <c r="G21" i="57"/>
  <c r="C21" i="57"/>
  <c r="I21" i="57" s="1"/>
  <c r="I20" i="57"/>
  <c r="H20" i="57"/>
  <c r="J20" i="57" s="1"/>
  <c r="G20" i="57"/>
  <c r="C20" i="57"/>
  <c r="H19" i="57"/>
  <c r="J19" i="57" s="1"/>
  <c r="G19" i="57"/>
  <c r="C19" i="57"/>
  <c r="I19" i="57" s="1"/>
  <c r="H18" i="57"/>
  <c r="J18" i="57" s="1"/>
  <c r="G18" i="57"/>
  <c r="C18" i="57"/>
  <c r="C16" i="57" s="1"/>
  <c r="H17" i="57"/>
  <c r="G17" i="57"/>
  <c r="C17" i="57"/>
  <c r="I17" i="57" s="1"/>
  <c r="G16" i="57"/>
  <c r="D16" i="57"/>
  <c r="J15" i="57"/>
  <c r="G15" i="57"/>
  <c r="C15" i="57"/>
  <c r="I15" i="57" s="1"/>
  <c r="J14" i="57"/>
  <c r="G14" i="57"/>
  <c r="C14" i="57"/>
  <c r="I14" i="57" s="1"/>
  <c r="J13" i="57"/>
  <c r="G13" i="57"/>
  <c r="C13" i="57"/>
  <c r="I13" i="57" s="1"/>
  <c r="J12" i="57"/>
  <c r="G12" i="57"/>
  <c r="C12" i="57"/>
  <c r="I12" i="57" s="1"/>
  <c r="J11" i="57"/>
  <c r="G11" i="57"/>
  <c r="C11" i="57"/>
  <c r="I11" i="57" s="1"/>
  <c r="J10" i="57"/>
  <c r="G10" i="57"/>
  <c r="C10" i="57"/>
  <c r="I10" i="57" s="1"/>
  <c r="J9" i="57"/>
  <c r="G9" i="57"/>
  <c r="C9" i="57"/>
  <c r="J8" i="57"/>
  <c r="G8" i="57"/>
  <c r="D8" i="57"/>
  <c r="I6" i="57"/>
  <c r="H6" i="57"/>
  <c r="F6" i="57"/>
  <c r="E6" i="57"/>
  <c r="C6" i="57"/>
  <c r="B6" i="57"/>
  <c r="A44" i="56"/>
  <c r="A43" i="56"/>
  <c r="J40" i="56"/>
  <c r="G40" i="56"/>
  <c r="F40" i="56"/>
  <c r="D40" i="56"/>
  <c r="H39" i="56"/>
  <c r="G39" i="56"/>
  <c r="C39" i="56"/>
  <c r="I39" i="56" s="1"/>
  <c r="H38" i="56"/>
  <c r="J38" i="56" s="1"/>
  <c r="G38" i="56"/>
  <c r="C38" i="56"/>
  <c r="I38" i="56" s="1"/>
  <c r="I37" i="56"/>
  <c r="H37" i="56"/>
  <c r="G37" i="56"/>
  <c r="C37" i="56"/>
  <c r="C36" i="56" s="1"/>
  <c r="B36" i="56"/>
  <c r="J35" i="56"/>
  <c r="I35" i="56"/>
  <c r="G35" i="56"/>
  <c r="J34" i="56"/>
  <c r="I34" i="56"/>
  <c r="G34" i="56"/>
  <c r="J33" i="56"/>
  <c r="I33" i="56"/>
  <c r="G33" i="56"/>
  <c r="J32" i="56"/>
  <c r="I32" i="56"/>
  <c r="G32" i="56"/>
  <c r="J31" i="56"/>
  <c r="G31" i="56"/>
  <c r="F31" i="56"/>
  <c r="J30" i="56"/>
  <c r="I30" i="56"/>
  <c r="G30" i="56"/>
  <c r="J29" i="56"/>
  <c r="I29" i="56"/>
  <c r="G29" i="56"/>
  <c r="H28" i="56"/>
  <c r="G28" i="56"/>
  <c r="C28" i="56"/>
  <c r="I28" i="56" s="1"/>
  <c r="J27" i="56"/>
  <c r="I27" i="56"/>
  <c r="G27" i="56"/>
  <c r="H26" i="56"/>
  <c r="B26" i="56"/>
  <c r="I25" i="56"/>
  <c r="H25" i="56"/>
  <c r="J25" i="56" s="1"/>
  <c r="G25" i="56"/>
  <c r="C25" i="56"/>
  <c r="H24" i="56"/>
  <c r="J24" i="56" s="1"/>
  <c r="G24" i="56"/>
  <c r="C24" i="56"/>
  <c r="I24" i="56" s="1"/>
  <c r="H23" i="56"/>
  <c r="J23" i="56" s="1"/>
  <c r="G23" i="56"/>
  <c r="C23" i="56"/>
  <c r="I23" i="56" s="1"/>
  <c r="H22" i="56"/>
  <c r="J22" i="56" s="1"/>
  <c r="G22" i="56"/>
  <c r="C22" i="56"/>
  <c r="I22" i="56" s="1"/>
  <c r="I21" i="56"/>
  <c r="H21" i="56"/>
  <c r="J21" i="56" s="1"/>
  <c r="G21" i="56"/>
  <c r="C21" i="56"/>
  <c r="H20" i="56"/>
  <c r="J20" i="56" s="1"/>
  <c r="G20" i="56"/>
  <c r="C20" i="56"/>
  <c r="I20" i="56" s="1"/>
  <c r="H19" i="56"/>
  <c r="J19" i="56" s="1"/>
  <c r="G19" i="56"/>
  <c r="C19" i="56"/>
  <c r="I19" i="56" s="1"/>
  <c r="H18" i="56"/>
  <c r="J18" i="56" s="1"/>
  <c r="G18" i="56"/>
  <c r="C18" i="56"/>
  <c r="I18" i="56" s="1"/>
  <c r="I17" i="56"/>
  <c r="H17" i="56"/>
  <c r="J17" i="56" s="1"/>
  <c r="G17" i="56"/>
  <c r="C17" i="56"/>
  <c r="G16" i="56"/>
  <c r="D16" i="56"/>
  <c r="J15" i="56"/>
  <c r="G15" i="56"/>
  <c r="C15" i="56"/>
  <c r="I15" i="56" s="1"/>
  <c r="J14" i="56"/>
  <c r="G14" i="56"/>
  <c r="C14" i="56"/>
  <c r="I14" i="56" s="1"/>
  <c r="J13" i="56"/>
  <c r="G13" i="56"/>
  <c r="C13" i="56"/>
  <c r="I13" i="56" s="1"/>
  <c r="J12" i="56"/>
  <c r="G12" i="56"/>
  <c r="C12" i="56"/>
  <c r="I12" i="56" s="1"/>
  <c r="J11" i="56"/>
  <c r="G11" i="56"/>
  <c r="C11" i="56"/>
  <c r="I11" i="56" s="1"/>
  <c r="J10" i="56"/>
  <c r="G10" i="56"/>
  <c r="C10" i="56"/>
  <c r="I10" i="56" s="1"/>
  <c r="J9" i="56"/>
  <c r="G9" i="56"/>
  <c r="C9" i="56"/>
  <c r="I9" i="56" s="1"/>
  <c r="J8" i="56"/>
  <c r="G8" i="56"/>
  <c r="D8" i="56"/>
  <c r="I6" i="56"/>
  <c r="H6" i="56"/>
  <c r="F6" i="56"/>
  <c r="E6" i="56"/>
  <c r="C6" i="56"/>
  <c r="B6" i="56"/>
  <c r="AA45" i="48"/>
  <c r="O45" i="48"/>
  <c r="A45" i="48"/>
  <c r="A44" i="48"/>
  <c r="AI43" i="48"/>
  <c r="AM43" i="48" s="1"/>
  <c r="AG43" i="48"/>
  <c r="AK43" i="48" s="1"/>
  <c r="W43" i="48"/>
  <c r="X43" i="48" s="1"/>
  <c r="U43" i="48"/>
  <c r="Y43" i="48" s="1"/>
  <c r="I43" i="48"/>
  <c r="G43" i="48"/>
  <c r="K43" i="48" s="1"/>
  <c r="AI42" i="48"/>
  <c r="AG42" i="48"/>
  <c r="AK42" i="48" s="1"/>
  <c r="W42" i="48"/>
  <c r="U42" i="48"/>
  <c r="I42" i="48"/>
  <c r="G42" i="48"/>
  <c r="AM41" i="48"/>
  <c r="AI41" i="48"/>
  <c r="AG41" i="48"/>
  <c r="W41" i="48"/>
  <c r="U41" i="48"/>
  <c r="I41" i="48"/>
  <c r="G41" i="48"/>
  <c r="K41" i="48" s="1"/>
  <c r="AI40" i="48"/>
  <c r="AG40" i="48"/>
  <c r="AK40" i="48" s="1"/>
  <c r="W40" i="48"/>
  <c r="U40" i="48"/>
  <c r="I40" i="48"/>
  <c r="G40" i="48"/>
  <c r="M40" i="48" s="1"/>
  <c r="AI39" i="48"/>
  <c r="AG39" i="48"/>
  <c r="W39" i="48"/>
  <c r="U39" i="48"/>
  <c r="I39" i="48"/>
  <c r="G39" i="48"/>
  <c r="K39" i="48" s="1"/>
  <c r="AI38" i="48"/>
  <c r="AG38" i="48"/>
  <c r="AK38" i="48" s="1"/>
  <c r="W38" i="48"/>
  <c r="U38" i="48"/>
  <c r="I38" i="48"/>
  <c r="G38" i="48"/>
  <c r="AM37" i="48"/>
  <c r="AI37" i="48"/>
  <c r="AG37" i="48"/>
  <c r="W37" i="48"/>
  <c r="X37" i="48" s="1"/>
  <c r="U37" i="48"/>
  <c r="I37" i="48"/>
  <c r="G37" i="48"/>
  <c r="K37" i="48" s="1"/>
  <c r="AI36" i="48"/>
  <c r="AG36" i="48"/>
  <c r="AK36" i="48" s="1"/>
  <c r="W36" i="48"/>
  <c r="U36" i="48"/>
  <c r="I36" i="48"/>
  <c r="G36" i="48"/>
  <c r="M36" i="48" s="1"/>
  <c r="AK35" i="48"/>
  <c r="AJ35" i="48"/>
  <c r="AI35" i="48"/>
  <c r="AG35" i="48"/>
  <c r="Y35" i="48"/>
  <c r="X35" i="48"/>
  <c r="W35" i="48"/>
  <c r="U35" i="48"/>
  <c r="K35" i="48"/>
  <c r="J35" i="48"/>
  <c r="I35" i="48"/>
  <c r="G35" i="48"/>
  <c r="AJ34" i="48"/>
  <c r="AI34" i="48"/>
  <c r="AL34" i="48" s="1"/>
  <c r="AG34" i="48"/>
  <c r="AK34" i="48" s="1"/>
  <c r="X34" i="48"/>
  <c r="W34" i="48"/>
  <c r="U34" i="48"/>
  <c r="Y34" i="48" s="1"/>
  <c r="J34" i="48"/>
  <c r="I34" i="48"/>
  <c r="G34" i="48"/>
  <c r="K34" i="48" s="1"/>
  <c r="AI33" i="48"/>
  <c r="AG33" i="48"/>
  <c r="W33" i="48"/>
  <c r="X33" i="48" s="1"/>
  <c r="U33" i="48"/>
  <c r="Y33" i="48" s="1"/>
  <c r="K33" i="48"/>
  <c r="I33" i="48"/>
  <c r="G33" i="48"/>
  <c r="AI32" i="48"/>
  <c r="AG32" i="48"/>
  <c r="W32" i="48"/>
  <c r="U32" i="48"/>
  <c r="I32" i="48"/>
  <c r="G32" i="48"/>
  <c r="AI31" i="48"/>
  <c r="AG31" i="48"/>
  <c r="AM31" i="48" s="1"/>
  <c r="W31" i="48"/>
  <c r="X31" i="48" s="1"/>
  <c r="U31" i="48"/>
  <c r="K31" i="48"/>
  <c r="I31" i="48"/>
  <c r="G31" i="48"/>
  <c r="AI30" i="48"/>
  <c r="AG30" i="48"/>
  <c r="AK30" i="48" s="1"/>
  <c r="W30" i="48"/>
  <c r="U30" i="48"/>
  <c r="M30" i="48"/>
  <c r="I30" i="48"/>
  <c r="G30" i="48"/>
  <c r="AI29" i="48"/>
  <c r="AG29" i="48"/>
  <c r="W29" i="48"/>
  <c r="X29" i="48" s="1"/>
  <c r="U29" i="48"/>
  <c r="Y29" i="48" s="1"/>
  <c r="J29" i="48"/>
  <c r="I29" i="48"/>
  <c r="L29" i="48" s="1"/>
  <c r="G29" i="48"/>
  <c r="K29" i="48" s="1"/>
  <c r="AJ28" i="48"/>
  <c r="AI28" i="48"/>
  <c r="AL28" i="48" s="1"/>
  <c r="AG28" i="48"/>
  <c r="AK28" i="48" s="1"/>
  <c r="W28" i="48"/>
  <c r="X28" i="48" s="1"/>
  <c r="U28" i="48"/>
  <c r="I28" i="48"/>
  <c r="G28" i="48"/>
  <c r="AI27" i="48"/>
  <c r="AG27" i="48"/>
  <c r="X27" i="48"/>
  <c r="W27" i="48"/>
  <c r="U27" i="48"/>
  <c r="Y27" i="48" s="1"/>
  <c r="L27" i="48"/>
  <c r="J27" i="48"/>
  <c r="I27" i="48"/>
  <c r="G27" i="48"/>
  <c r="K27" i="48" s="1"/>
  <c r="AL26" i="48"/>
  <c r="AJ26" i="48"/>
  <c r="AI26" i="48"/>
  <c r="AG26" i="48"/>
  <c r="AK26" i="48" s="1"/>
  <c r="W26" i="48"/>
  <c r="X26" i="48" s="1"/>
  <c r="U26" i="48"/>
  <c r="L26" i="48"/>
  <c r="I26" i="48"/>
  <c r="M26" i="48" s="1"/>
  <c r="G26" i="48"/>
  <c r="AL25" i="48"/>
  <c r="AJ25" i="48"/>
  <c r="AI25" i="48"/>
  <c r="AM25" i="48" s="1"/>
  <c r="AG25" i="48"/>
  <c r="AK25" i="48" s="1"/>
  <c r="X25" i="48"/>
  <c r="W25" i="48"/>
  <c r="U25" i="48"/>
  <c r="Y25" i="48" s="1"/>
  <c r="J25" i="48"/>
  <c r="I25" i="48"/>
  <c r="L25" i="48" s="1"/>
  <c r="G25" i="48"/>
  <c r="K25" i="48" s="1"/>
  <c r="AJ24" i="48"/>
  <c r="AI24" i="48"/>
  <c r="AL24" i="48" s="1"/>
  <c r="AG24" i="48"/>
  <c r="AK24" i="48" s="1"/>
  <c r="W24" i="48"/>
  <c r="X24" i="48" s="1"/>
  <c r="U24" i="48"/>
  <c r="I24" i="48"/>
  <c r="G24" i="48"/>
  <c r="AJ23" i="48"/>
  <c r="AI23" i="48"/>
  <c r="AG23" i="48"/>
  <c r="AK23" i="48" s="1"/>
  <c r="X23" i="48"/>
  <c r="W23" i="48"/>
  <c r="U23" i="48"/>
  <c r="Y23" i="48" s="1"/>
  <c r="L23" i="48"/>
  <c r="J23" i="48"/>
  <c r="I23" i="48"/>
  <c r="G23" i="48"/>
  <c r="K23" i="48" s="1"/>
  <c r="AL22" i="48"/>
  <c r="AJ22" i="48"/>
  <c r="AI22" i="48"/>
  <c r="AG22" i="48"/>
  <c r="AK22" i="48" s="1"/>
  <c r="X22" i="48"/>
  <c r="W22" i="48"/>
  <c r="U22" i="48"/>
  <c r="Y22" i="48" s="1"/>
  <c r="L22" i="48"/>
  <c r="J22" i="48"/>
  <c r="I22" i="48"/>
  <c r="M22" i="48" s="1"/>
  <c r="G22" i="48"/>
  <c r="K22" i="48" s="1"/>
  <c r="AL21" i="48"/>
  <c r="AJ21" i="48"/>
  <c r="AI21" i="48"/>
  <c r="AM21" i="48" s="1"/>
  <c r="AG21" i="48"/>
  <c r="AK21" i="48" s="1"/>
  <c r="X21" i="48"/>
  <c r="W21" i="48"/>
  <c r="U21" i="48"/>
  <c r="Y21" i="48" s="1"/>
  <c r="J21" i="48"/>
  <c r="I21" i="48"/>
  <c r="L21" i="48" s="1"/>
  <c r="G21" i="48"/>
  <c r="K21" i="48" s="1"/>
  <c r="AJ20" i="48"/>
  <c r="AI20" i="48"/>
  <c r="AL20" i="48" s="1"/>
  <c r="AG20" i="48"/>
  <c r="AK20" i="48" s="1"/>
  <c r="X20" i="48"/>
  <c r="W20" i="48"/>
  <c r="U20" i="48"/>
  <c r="Y20" i="48" s="1"/>
  <c r="J20" i="48"/>
  <c r="I20" i="48"/>
  <c r="G20" i="48"/>
  <c r="K20" i="48" s="1"/>
  <c r="AI19" i="48"/>
  <c r="AG19" i="48"/>
  <c r="X19" i="48"/>
  <c r="W19" i="48"/>
  <c r="U19" i="48"/>
  <c r="Y19" i="48" s="1"/>
  <c r="L19" i="48"/>
  <c r="J19" i="48"/>
  <c r="I19" i="48"/>
  <c r="G19" i="48"/>
  <c r="K19" i="48" s="1"/>
  <c r="AL18" i="48"/>
  <c r="AJ18" i="48"/>
  <c r="AI18" i="48"/>
  <c r="AG18" i="48"/>
  <c r="AK18" i="48" s="1"/>
  <c r="W18" i="48"/>
  <c r="X18" i="48" s="1"/>
  <c r="U18" i="48"/>
  <c r="L18" i="48"/>
  <c r="I18" i="48"/>
  <c r="M18" i="48" s="1"/>
  <c r="G18" i="48"/>
  <c r="AL17" i="48"/>
  <c r="AI17" i="48"/>
  <c r="AM17" i="48" s="1"/>
  <c r="AG17" i="48"/>
  <c r="X17" i="48"/>
  <c r="W17" i="48"/>
  <c r="U17" i="48"/>
  <c r="Y17" i="48" s="1"/>
  <c r="J17" i="48"/>
  <c r="I17" i="48"/>
  <c r="L17" i="48" s="1"/>
  <c r="G17" i="48"/>
  <c r="K17" i="48" s="1"/>
  <c r="AJ16" i="48"/>
  <c r="AI16" i="48"/>
  <c r="AL16" i="48" s="1"/>
  <c r="AG16" i="48"/>
  <c r="AK16" i="48" s="1"/>
  <c r="W16" i="48"/>
  <c r="X16" i="48" s="1"/>
  <c r="U16" i="48"/>
  <c r="I16" i="48"/>
  <c r="G16" i="48"/>
  <c r="AI15" i="48"/>
  <c r="AG15" i="48"/>
  <c r="X15" i="48"/>
  <c r="W15" i="48"/>
  <c r="U15" i="48"/>
  <c r="Y15" i="48" s="1"/>
  <c r="L15" i="48"/>
  <c r="J15" i="48"/>
  <c r="I15" i="48"/>
  <c r="G15" i="48"/>
  <c r="K15" i="48" s="1"/>
  <c r="AL14" i="48"/>
  <c r="AJ14" i="48"/>
  <c r="AI14" i="48"/>
  <c r="AG14" i="48"/>
  <c r="AK14" i="48" s="1"/>
  <c r="W14" i="48"/>
  <c r="X14" i="48" s="1"/>
  <c r="U14" i="48"/>
  <c r="L14" i="48"/>
  <c r="I14" i="48"/>
  <c r="M14" i="48" s="1"/>
  <c r="G14" i="48"/>
  <c r="AL13" i="48"/>
  <c r="AI13" i="48"/>
  <c r="AM13" i="48" s="1"/>
  <c r="AG13" i="48"/>
  <c r="X13" i="48"/>
  <c r="W13" i="48"/>
  <c r="U13" i="48"/>
  <c r="Y13" i="48" s="1"/>
  <c r="J13" i="48"/>
  <c r="I13" i="48"/>
  <c r="L13" i="48" s="1"/>
  <c r="G13" i="48"/>
  <c r="K13" i="48" s="1"/>
  <c r="AJ12" i="48"/>
  <c r="AI12" i="48"/>
  <c r="AL12" i="48" s="1"/>
  <c r="AG12" i="48"/>
  <c r="AK12" i="48" s="1"/>
  <c r="W12" i="48"/>
  <c r="X12" i="48" s="1"/>
  <c r="U12" i="48"/>
  <c r="I12" i="48"/>
  <c r="G12" i="48"/>
  <c r="AI11" i="48"/>
  <c r="AG11" i="48"/>
  <c r="X11" i="48"/>
  <c r="W11" i="48"/>
  <c r="U11" i="48"/>
  <c r="Y11" i="48" s="1"/>
  <c r="L11" i="48"/>
  <c r="J11" i="48"/>
  <c r="I11" i="48"/>
  <c r="G11" i="48"/>
  <c r="K11" i="48" s="1"/>
  <c r="AL10" i="48"/>
  <c r="AJ10" i="48"/>
  <c r="AI10" i="48"/>
  <c r="AG10" i="48"/>
  <c r="AK10" i="48" s="1"/>
  <c r="W10" i="48"/>
  <c r="X10" i="48" s="1"/>
  <c r="U10" i="48"/>
  <c r="L10" i="48"/>
  <c r="I10" i="48"/>
  <c r="M10" i="48" s="1"/>
  <c r="G10" i="48"/>
  <c r="AL9" i="48"/>
  <c r="AI9" i="48"/>
  <c r="AM9" i="48" s="1"/>
  <c r="AG9" i="48"/>
  <c r="X9" i="48"/>
  <c r="W9" i="48"/>
  <c r="U9" i="48"/>
  <c r="Y9" i="48" s="1"/>
  <c r="J9" i="48"/>
  <c r="I9" i="48"/>
  <c r="L9" i="48" s="1"/>
  <c r="G9" i="48"/>
  <c r="K9" i="48" s="1"/>
  <c r="AA45" i="46"/>
  <c r="O45" i="46"/>
  <c r="A45" i="46"/>
  <c r="A44" i="46"/>
  <c r="AJ43" i="46"/>
  <c r="AI43" i="46"/>
  <c r="AL43" i="46" s="1"/>
  <c r="AG43" i="46"/>
  <c r="W43" i="46"/>
  <c r="X43" i="46" s="1"/>
  <c r="U43" i="46"/>
  <c r="I43" i="46"/>
  <c r="G43" i="46"/>
  <c r="AI42" i="46"/>
  <c r="AG42" i="46"/>
  <c r="W42" i="46"/>
  <c r="X42" i="46" s="1"/>
  <c r="U42" i="46"/>
  <c r="Y42" i="46" s="1"/>
  <c r="L42" i="46"/>
  <c r="I42" i="46"/>
  <c r="J42" i="46" s="1"/>
  <c r="G42" i="46"/>
  <c r="K42" i="46" s="1"/>
  <c r="AL41" i="46"/>
  <c r="AI41" i="46"/>
  <c r="AJ41" i="46" s="1"/>
  <c r="AG41" i="46"/>
  <c r="AK41" i="46" s="1"/>
  <c r="X41" i="46"/>
  <c r="W41" i="46"/>
  <c r="U41" i="46"/>
  <c r="Y41" i="46" s="1"/>
  <c r="L41" i="46"/>
  <c r="J41" i="46"/>
  <c r="I41" i="46"/>
  <c r="G41" i="46"/>
  <c r="K41" i="46" s="1"/>
  <c r="AL40" i="46"/>
  <c r="AJ40" i="46"/>
  <c r="AI40" i="46"/>
  <c r="AG40" i="46"/>
  <c r="AK40" i="46" s="1"/>
  <c r="X40" i="46"/>
  <c r="W40" i="46"/>
  <c r="U40" i="46"/>
  <c r="L40" i="46"/>
  <c r="J40" i="46"/>
  <c r="I40" i="46"/>
  <c r="G40" i="46"/>
  <c r="AL39" i="46"/>
  <c r="AJ39" i="46"/>
  <c r="AI39" i="46"/>
  <c r="AG39" i="46"/>
  <c r="W39" i="46"/>
  <c r="X39" i="46" s="1"/>
  <c r="U39" i="46"/>
  <c r="I39" i="46"/>
  <c r="G39" i="46"/>
  <c r="AI38" i="46"/>
  <c r="AG38" i="46"/>
  <c r="W38" i="46"/>
  <c r="X38" i="46" s="1"/>
  <c r="U38" i="46"/>
  <c r="Y38" i="46" s="1"/>
  <c r="I38" i="46"/>
  <c r="L38" i="46" s="1"/>
  <c r="G38" i="46"/>
  <c r="K38" i="46" s="1"/>
  <c r="AI37" i="46"/>
  <c r="AL37" i="46" s="1"/>
  <c r="AG37" i="46"/>
  <c r="AK37" i="46" s="1"/>
  <c r="X37" i="46"/>
  <c r="W37" i="46"/>
  <c r="U37" i="46"/>
  <c r="Y37" i="46" s="1"/>
  <c r="L37" i="46"/>
  <c r="J37" i="46"/>
  <c r="I37" i="46"/>
  <c r="G37" i="46"/>
  <c r="K37" i="46" s="1"/>
  <c r="AL36" i="46"/>
  <c r="AJ36" i="46"/>
  <c r="AI36" i="46"/>
  <c r="AG36" i="46"/>
  <c r="AK36" i="46" s="1"/>
  <c r="X36" i="46"/>
  <c r="W36" i="46"/>
  <c r="U36" i="46"/>
  <c r="L36" i="46"/>
  <c r="J36" i="46"/>
  <c r="I36" i="46"/>
  <c r="G36" i="46"/>
  <c r="AL35" i="46"/>
  <c r="AJ35" i="46"/>
  <c r="AI35" i="46"/>
  <c r="AG35" i="46"/>
  <c r="W35" i="46"/>
  <c r="X35" i="46" s="1"/>
  <c r="U35" i="46"/>
  <c r="I35" i="46"/>
  <c r="G35" i="46"/>
  <c r="AI34" i="46"/>
  <c r="AG34" i="46"/>
  <c r="W34" i="46"/>
  <c r="X34" i="46" s="1"/>
  <c r="U34" i="46"/>
  <c r="Y34" i="46" s="1"/>
  <c r="I34" i="46"/>
  <c r="L34" i="46" s="1"/>
  <c r="G34" i="46"/>
  <c r="K34" i="46" s="1"/>
  <c r="AI33" i="46"/>
  <c r="AL33" i="46" s="1"/>
  <c r="AG33" i="46"/>
  <c r="AK33" i="46" s="1"/>
  <c r="X33" i="46"/>
  <c r="W33" i="46"/>
  <c r="U33" i="46"/>
  <c r="Y33" i="46" s="1"/>
  <c r="L33" i="46"/>
  <c r="J33" i="46"/>
  <c r="I33" i="46"/>
  <c r="G33" i="46"/>
  <c r="K33" i="46" s="1"/>
  <c r="AL32" i="46"/>
  <c r="AJ32" i="46"/>
  <c r="AI32" i="46"/>
  <c r="AG32" i="46"/>
  <c r="AK32" i="46" s="1"/>
  <c r="X32" i="46"/>
  <c r="W32" i="46"/>
  <c r="U32" i="46"/>
  <c r="L32" i="46"/>
  <c r="J32" i="46"/>
  <c r="I32" i="46"/>
  <c r="G32" i="46"/>
  <c r="AL31" i="46"/>
  <c r="AJ31" i="46"/>
  <c r="AI31" i="46"/>
  <c r="AG31" i="46"/>
  <c r="W31" i="46"/>
  <c r="X31" i="46" s="1"/>
  <c r="U31" i="46"/>
  <c r="I31" i="46"/>
  <c r="G31" i="46"/>
  <c r="AI30" i="46"/>
  <c r="AG30" i="46"/>
  <c r="W30" i="46"/>
  <c r="X30" i="46" s="1"/>
  <c r="U30" i="46"/>
  <c r="Y30" i="46" s="1"/>
  <c r="I30" i="46"/>
  <c r="L30" i="46" s="1"/>
  <c r="G30" i="46"/>
  <c r="K30" i="46" s="1"/>
  <c r="AI29" i="46"/>
  <c r="AL29" i="46" s="1"/>
  <c r="AG29" i="46"/>
  <c r="AK29" i="46" s="1"/>
  <c r="X29" i="46"/>
  <c r="W29" i="46"/>
  <c r="U29" i="46"/>
  <c r="Y29" i="46" s="1"/>
  <c r="L29" i="46"/>
  <c r="J29" i="46"/>
  <c r="I29" i="46"/>
  <c r="G29" i="46"/>
  <c r="K29" i="46" s="1"/>
  <c r="AL28" i="46"/>
  <c r="AJ28" i="46"/>
  <c r="AI28" i="46"/>
  <c r="AG28" i="46"/>
  <c r="AK28" i="46" s="1"/>
  <c r="X28" i="46"/>
  <c r="W28" i="46"/>
  <c r="U28" i="46"/>
  <c r="L28" i="46"/>
  <c r="J28" i="46"/>
  <c r="I28" i="46"/>
  <c r="G28" i="46"/>
  <c r="AL27" i="46"/>
  <c r="AJ27" i="46"/>
  <c r="AI27" i="46"/>
  <c r="AG27" i="46"/>
  <c r="W27" i="46"/>
  <c r="X27" i="46" s="1"/>
  <c r="U27" i="46"/>
  <c r="J27" i="46"/>
  <c r="I27" i="46"/>
  <c r="G27" i="46"/>
  <c r="AI26" i="46"/>
  <c r="AG26" i="46"/>
  <c r="W26" i="46"/>
  <c r="X26" i="46" s="1"/>
  <c r="U26" i="46"/>
  <c r="I26" i="46"/>
  <c r="G26" i="46"/>
  <c r="AI25" i="46"/>
  <c r="AG25" i="46"/>
  <c r="X25" i="46"/>
  <c r="W25" i="46"/>
  <c r="U25" i="46"/>
  <c r="Y25" i="46" s="1"/>
  <c r="L25" i="46"/>
  <c r="J25" i="46"/>
  <c r="I25" i="46"/>
  <c r="G25" i="46"/>
  <c r="K25" i="46" s="1"/>
  <c r="AL24" i="46"/>
  <c r="AJ24" i="46"/>
  <c r="AI24" i="46"/>
  <c r="AG24" i="46"/>
  <c r="AK24" i="46" s="1"/>
  <c r="W24" i="46"/>
  <c r="X24" i="46" s="1"/>
  <c r="U24" i="46"/>
  <c r="I24" i="46"/>
  <c r="G24" i="46"/>
  <c r="AI23" i="46"/>
  <c r="AG23" i="46"/>
  <c r="X23" i="46"/>
  <c r="W23" i="46"/>
  <c r="U23" i="46"/>
  <c r="Y23" i="46" s="1"/>
  <c r="I23" i="46"/>
  <c r="G23" i="46"/>
  <c r="AL22" i="46"/>
  <c r="AI22" i="46"/>
  <c r="AM22" i="46" s="1"/>
  <c r="AG22" i="46"/>
  <c r="X22" i="46"/>
  <c r="W22" i="46"/>
  <c r="U22" i="46"/>
  <c r="Y22" i="46" s="1"/>
  <c r="J22" i="46"/>
  <c r="I22" i="46"/>
  <c r="L22" i="46" s="1"/>
  <c r="G22" i="46"/>
  <c r="K22" i="46" s="1"/>
  <c r="AJ21" i="46"/>
  <c r="AI21" i="46"/>
  <c r="AL21" i="46" s="1"/>
  <c r="AG21" i="46"/>
  <c r="AK21" i="46" s="1"/>
  <c r="W21" i="46"/>
  <c r="X21" i="46" s="1"/>
  <c r="U21" i="46"/>
  <c r="I21" i="46"/>
  <c r="G21" i="46"/>
  <c r="AI20" i="46"/>
  <c r="AG20" i="46"/>
  <c r="X20" i="46"/>
  <c r="W20" i="46"/>
  <c r="U20" i="46"/>
  <c r="Y20" i="46" s="1"/>
  <c r="L20" i="46"/>
  <c r="J20" i="46"/>
  <c r="I20" i="46"/>
  <c r="G20" i="46"/>
  <c r="K20" i="46" s="1"/>
  <c r="AL19" i="46"/>
  <c r="AJ19" i="46"/>
  <c r="AI19" i="46"/>
  <c r="AG19" i="46"/>
  <c r="AK19" i="46" s="1"/>
  <c r="W19" i="46"/>
  <c r="X19" i="46" s="1"/>
  <c r="U19" i="46"/>
  <c r="L19" i="46"/>
  <c r="I19" i="46"/>
  <c r="M19" i="46" s="1"/>
  <c r="G19" i="46"/>
  <c r="AL18" i="46"/>
  <c r="AI18" i="46"/>
  <c r="AM18" i="46" s="1"/>
  <c r="AG18" i="46"/>
  <c r="X18" i="46"/>
  <c r="W18" i="46"/>
  <c r="U18" i="46"/>
  <c r="Y18" i="46" s="1"/>
  <c r="J18" i="46"/>
  <c r="I18" i="46"/>
  <c r="L18" i="46" s="1"/>
  <c r="G18" i="46"/>
  <c r="K18" i="46" s="1"/>
  <c r="AJ17" i="46"/>
  <c r="AI17" i="46"/>
  <c r="AL17" i="46" s="1"/>
  <c r="AG17" i="46"/>
  <c r="AK17" i="46" s="1"/>
  <c r="W17" i="46"/>
  <c r="X17" i="46" s="1"/>
  <c r="U17" i="46"/>
  <c r="I17" i="46"/>
  <c r="G17" i="46"/>
  <c r="AI16" i="46"/>
  <c r="AG16" i="46"/>
  <c r="X16" i="46"/>
  <c r="W16" i="46"/>
  <c r="U16" i="46"/>
  <c r="Y16" i="46" s="1"/>
  <c r="L16" i="46"/>
  <c r="J16" i="46"/>
  <c r="I16" i="46"/>
  <c r="G16" i="46"/>
  <c r="K16" i="46" s="1"/>
  <c r="AL15" i="46"/>
  <c r="AJ15" i="46"/>
  <c r="AI15" i="46"/>
  <c r="AG15" i="46"/>
  <c r="AK15" i="46" s="1"/>
  <c r="W15" i="46"/>
  <c r="X15" i="46" s="1"/>
  <c r="U15" i="46"/>
  <c r="L15" i="46"/>
  <c r="I15" i="46"/>
  <c r="M15" i="46" s="1"/>
  <c r="G15" i="46"/>
  <c r="AL14" i="46"/>
  <c r="AI14" i="46"/>
  <c r="AM14" i="46" s="1"/>
  <c r="AG14" i="46"/>
  <c r="X14" i="46"/>
  <c r="W14" i="46"/>
  <c r="U14" i="46"/>
  <c r="Y14" i="46" s="1"/>
  <c r="J14" i="46"/>
  <c r="I14" i="46"/>
  <c r="L14" i="46" s="1"/>
  <c r="G14" i="46"/>
  <c r="K14" i="46" s="1"/>
  <c r="AJ13" i="46"/>
  <c r="AI13" i="46"/>
  <c r="AL13" i="46" s="1"/>
  <c r="AG13" i="46"/>
  <c r="AK13" i="46" s="1"/>
  <c r="W13" i="46"/>
  <c r="X13" i="46" s="1"/>
  <c r="U13" i="46"/>
  <c r="I13" i="46"/>
  <c r="G13" i="46"/>
  <c r="AI12" i="46"/>
  <c r="AG12" i="46"/>
  <c r="X12" i="46"/>
  <c r="W12" i="46"/>
  <c r="U12" i="46"/>
  <c r="Y12" i="46" s="1"/>
  <c r="L12" i="46"/>
  <c r="J12" i="46"/>
  <c r="I12" i="46"/>
  <c r="G12" i="46"/>
  <c r="K12" i="46" s="1"/>
  <c r="AL11" i="46"/>
  <c r="AJ11" i="46"/>
  <c r="AI11" i="46"/>
  <c r="AG11" i="46"/>
  <c r="AK11" i="46" s="1"/>
  <c r="W11" i="46"/>
  <c r="X11" i="46" s="1"/>
  <c r="U11" i="46"/>
  <c r="L11" i="46"/>
  <c r="I11" i="46"/>
  <c r="M11" i="46" s="1"/>
  <c r="G11" i="46"/>
  <c r="AL10" i="46"/>
  <c r="AI10" i="46"/>
  <c r="AM10" i="46" s="1"/>
  <c r="AG10" i="46"/>
  <c r="X10" i="46"/>
  <c r="W10" i="46"/>
  <c r="U10" i="46"/>
  <c r="Y10" i="46" s="1"/>
  <c r="J10" i="46"/>
  <c r="I10" i="46"/>
  <c r="L10" i="46" s="1"/>
  <c r="G10" i="46"/>
  <c r="K10" i="46" s="1"/>
  <c r="AJ9" i="46"/>
  <c r="AI9" i="46"/>
  <c r="AL9" i="46" s="1"/>
  <c r="AG9" i="46"/>
  <c r="AK9" i="46" s="1"/>
  <c r="W9" i="46"/>
  <c r="X9" i="46" s="1"/>
  <c r="U9" i="46"/>
  <c r="I9" i="46"/>
  <c r="G9" i="46"/>
  <c r="AA45" i="43"/>
  <c r="O45" i="43"/>
  <c r="A45" i="43"/>
  <c r="A44" i="43"/>
  <c r="AI43" i="43"/>
  <c r="AG43" i="43"/>
  <c r="X43" i="43"/>
  <c r="W43" i="43"/>
  <c r="U43" i="43"/>
  <c r="Y43" i="43" s="1"/>
  <c r="J43" i="43"/>
  <c r="I43" i="43"/>
  <c r="L43" i="43" s="1"/>
  <c r="G43" i="43"/>
  <c r="K43" i="43" s="1"/>
  <c r="AJ42" i="43"/>
  <c r="AI42" i="43"/>
  <c r="AL42" i="43" s="1"/>
  <c r="AG42" i="43"/>
  <c r="AK42" i="43" s="1"/>
  <c r="W42" i="43"/>
  <c r="X42" i="43" s="1"/>
  <c r="U42" i="43"/>
  <c r="L42" i="43"/>
  <c r="I42" i="43"/>
  <c r="M42" i="43" s="1"/>
  <c r="G42" i="43"/>
  <c r="AL41" i="43"/>
  <c r="AI41" i="43"/>
  <c r="AM41" i="43" s="1"/>
  <c r="AG41" i="43"/>
  <c r="X41" i="43"/>
  <c r="W41" i="43"/>
  <c r="U41" i="43"/>
  <c r="Y41" i="43" s="1"/>
  <c r="L41" i="43"/>
  <c r="J41" i="43"/>
  <c r="I41" i="43"/>
  <c r="G41" i="43"/>
  <c r="K41" i="43" s="1"/>
  <c r="AJ40" i="43"/>
  <c r="AI40" i="43"/>
  <c r="AG40" i="43"/>
  <c r="AK40" i="43" s="1"/>
  <c r="X40" i="43"/>
  <c r="W40" i="43"/>
  <c r="U40" i="43"/>
  <c r="Y40" i="43" s="1"/>
  <c r="J40" i="43"/>
  <c r="I40" i="43"/>
  <c r="L40" i="43" s="1"/>
  <c r="G40" i="43"/>
  <c r="K40" i="43" s="1"/>
  <c r="AK39" i="43"/>
  <c r="AJ39" i="43"/>
  <c r="AI39" i="43"/>
  <c r="AL39" i="43" s="1"/>
  <c r="AG39" i="43"/>
  <c r="Y39" i="43"/>
  <c r="X39" i="43"/>
  <c r="W39" i="43"/>
  <c r="U39" i="43"/>
  <c r="K39" i="43"/>
  <c r="J39" i="43"/>
  <c r="I39" i="43"/>
  <c r="L39" i="43" s="1"/>
  <c r="G39" i="43"/>
  <c r="AI38" i="43"/>
  <c r="AG38" i="43"/>
  <c r="W38" i="43"/>
  <c r="X38" i="43" s="1"/>
  <c r="U38" i="43"/>
  <c r="Y38" i="43" s="1"/>
  <c r="I38" i="43"/>
  <c r="G38" i="43"/>
  <c r="K38" i="43" s="1"/>
  <c r="AK37" i="43"/>
  <c r="AI37" i="43"/>
  <c r="AG37" i="43"/>
  <c r="W37" i="43"/>
  <c r="X37" i="43" s="1"/>
  <c r="U37" i="43"/>
  <c r="I37" i="43"/>
  <c r="G37" i="43"/>
  <c r="AI36" i="43"/>
  <c r="AG36" i="43"/>
  <c r="W36" i="43"/>
  <c r="X36" i="43" s="1"/>
  <c r="U36" i="43"/>
  <c r="Y36" i="43" s="1"/>
  <c r="K36" i="43"/>
  <c r="I36" i="43"/>
  <c r="G36" i="43"/>
  <c r="AJ35" i="43"/>
  <c r="AI35" i="43"/>
  <c r="AL35" i="43" s="1"/>
  <c r="AG35" i="43"/>
  <c r="AK35" i="43" s="1"/>
  <c r="X35" i="43"/>
  <c r="W35" i="43"/>
  <c r="U35" i="43"/>
  <c r="Y35" i="43" s="1"/>
  <c r="K35" i="43"/>
  <c r="J35" i="43"/>
  <c r="I35" i="43"/>
  <c r="L35" i="43" s="1"/>
  <c r="G35" i="43"/>
  <c r="AK34" i="43"/>
  <c r="AJ34" i="43"/>
  <c r="AI34" i="43"/>
  <c r="AL34" i="43" s="1"/>
  <c r="AG34" i="43"/>
  <c r="Y34" i="43"/>
  <c r="X34" i="43"/>
  <c r="W34" i="43"/>
  <c r="U34" i="43"/>
  <c r="M34" i="43"/>
  <c r="J34" i="43"/>
  <c r="I34" i="43"/>
  <c r="L34" i="43" s="1"/>
  <c r="G34" i="43"/>
  <c r="K34" i="43" s="1"/>
  <c r="AI33" i="43"/>
  <c r="AG33" i="43"/>
  <c r="AK33" i="43" s="1"/>
  <c r="W33" i="43"/>
  <c r="X33" i="43" s="1"/>
  <c r="U33" i="43"/>
  <c r="I33" i="43"/>
  <c r="G33" i="43"/>
  <c r="AI32" i="43"/>
  <c r="AG32" i="43"/>
  <c r="W32" i="43"/>
  <c r="X32" i="43" s="1"/>
  <c r="U32" i="43"/>
  <c r="Y32" i="43" s="1"/>
  <c r="I32" i="43"/>
  <c r="G32" i="43"/>
  <c r="K32" i="43" s="1"/>
  <c r="AK31" i="43"/>
  <c r="AI31" i="43"/>
  <c r="AG31" i="43"/>
  <c r="W31" i="43"/>
  <c r="X31" i="43" s="1"/>
  <c r="U31" i="43"/>
  <c r="I31" i="43"/>
  <c r="G31" i="43"/>
  <c r="AI30" i="43"/>
  <c r="AG30" i="43"/>
  <c r="W30" i="43"/>
  <c r="X30" i="43" s="1"/>
  <c r="U30" i="43"/>
  <c r="Y30" i="43" s="1"/>
  <c r="K30" i="43"/>
  <c r="I30" i="43"/>
  <c r="G30" i="43"/>
  <c r="AI29" i="43"/>
  <c r="AK29" i="43" s="1"/>
  <c r="AG29" i="43"/>
  <c r="W29" i="43"/>
  <c r="X29" i="43" s="1"/>
  <c r="U29" i="43"/>
  <c r="I29" i="43"/>
  <c r="G29" i="43"/>
  <c r="AI28" i="43"/>
  <c r="AG28" i="43"/>
  <c r="Y28" i="43"/>
  <c r="W28" i="43"/>
  <c r="X28" i="43" s="1"/>
  <c r="U28" i="43"/>
  <c r="I28" i="43"/>
  <c r="K28" i="43" s="1"/>
  <c r="G28" i="43"/>
  <c r="AI27" i="43"/>
  <c r="AG27" i="43"/>
  <c r="AK27" i="43" s="1"/>
  <c r="W27" i="43"/>
  <c r="X27" i="43" s="1"/>
  <c r="U27" i="43"/>
  <c r="I27" i="43"/>
  <c r="G27" i="43"/>
  <c r="AJ26" i="43"/>
  <c r="AI26" i="43"/>
  <c r="AL26" i="43" s="1"/>
  <c r="AG26" i="43"/>
  <c r="AM26" i="43" s="1"/>
  <c r="X26" i="43"/>
  <c r="W26" i="43"/>
  <c r="Y26" i="43" s="1"/>
  <c r="U26" i="43"/>
  <c r="J26" i="43"/>
  <c r="I26" i="43"/>
  <c r="L26" i="43" s="1"/>
  <c r="G26" i="43"/>
  <c r="AK25" i="43"/>
  <c r="AJ25" i="43"/>
  <c r="AI25" i="43"/>
  <c r="AL25" i="43" s="1"/>
  <c r="AG25" i="43"/>
  <c r="Y25" i="43"/>
  <c r="X25" i="43"/>
  <c r="W25" i="43"/>
  <c r="U25" i="43"/>
  <c r="K25" i="43"/>
  <c r="J25" i="43"/>
  <c r="I25" i="43"/>
  <c r="L25" i="43" s="1"/>
  <c r="G25" i="43"/>
  <c r="AJ24" i="43"/>
  <c r="AI24" i="43"/>
  <c r="AL24" i="43" s="1"/>
  <c r="AG24" i="43"/>
  <c r="AK24" i="43" s="1"/>
  <c r="X24" i="43"/>
  <c r="W24" i="43"/>
  <c r="U24" i="43"/>
  <c r="Y24" i="43" s="1"/>
  <c r="J24" i="43"/>
  <c r="I24" i="43"/>
  <c r="L24" i="43" s="1"/>
  <c r="G24" i="43"/>
  <c r="K24" i="43" s="1"/>
  <c r="AI23" i="43"/>
  <c r="AG23" i="43"/>
  <c r="W23" i="43"/>
  <c r="X23" i="43" s="1"/>
  <c r="U23" i="43"/>
  <c r="Y23" i="43" s="1"/>
  <c r="I23" i="43"/>
  <c r="G23" i="43"/>
  <c r="K23" i="43" s="1"/>
  <c r="AI22" i="43"/>
  <c r="AG22" i="43"/>
  <c r="AK22" i="43" s="1"/>
  <c r="W22" i="43"/>
  <c r="X22" i="43" s="1"/>
  <c r="U22" i="43"/>
  <c r="I22" i="43"/>
  <c r="G22" i="43"/>
  <c r="AI21" i="43"/>
  <c r="AG21" i="43"/>
  <c r="W21" i="43"/>
  <c r="X21" i="43" s="1"/>
  <c r="U21" i="43"/>
  <c r="Y21" i="43" s="1"/>
  <c r="I21" i="43"/>
  <c r="G21" i="43"/>
  <c r="K21" i="43" s="1"/>
  <c r="AK20" i="43"/>
  <c r="AI20" i="43"/>
  <c r="AG20" i="43"/>
  <c r="W20" i="43"/>
  <c r="X20" i="43" s="1"/>
  <c r="U20" i="43"/>
  <c r="I20" i="43"/>
  <c r="G20" i="43"/>
  <c r="AI19" i="43"/>
  <c r="AG19" i="43"/>
  <c r="W19" i="43"/>
  <c r="X19" i="43" s="1"/>
  <c r="U19" i="43"/>
  <c r="Y19" i="43" s="1"/>
  <c r="K19" i="43"/>
  <c r="I19" i="43"/>
  <c r="G19" i="43"/>
  <c r="AI18" i="43"/>
  <c r="AK18" i="43" s="1"/>
  <c r="AG18" i="43"/>
  <c r="W18" i="43"/>
  <c r="X18" i="43" s="1"/>
  <c r="U18" i="43"/>
  <c r="I18" i="43"/>
  <c r="G18" i="43"/>
  <c r="AI17" i="43"/>
  <c r="AG17" i="43"/>
  <c r="Y17" i="43"/>
  <c r="W17" i="43"/>
  <c r="X17" i="43" s="1"/>
  <c r="U17" i="43"/>
  <c r="I17" i="43"/>
  <c r="G17" i="43"/>
  <c r="K17" i="43" s="1"/>
  <c r="AI16" i="43"/>
  <c r="AG16" i="43"/>
  <c r="AK16" i="43" s="1"/>
  <c r="W16" i="43"/>
  <c r="X16" i="43" s="1"/>
  <c r="U16" i="43"/>
  <c r="I16" i="43"/>
  <c r="G16" i="43"/>
  <c r="AI15" i="43"/>
  <c r="AG15" i="43"/>
  <c r="W15" i="43"/>
  <c r="X15" i="43" s="1"/>
  <c r="U15" i="43"/>
  <c r="I15" i="43"/>
  <c r="G15" i="43"/>
  <c r="K15" i="43" s="1"/>
  <c r="AJ14" i="43"/>
  <c r="AI14" i="43"/>
  <c r="AL14" i="43" s="1"/>
  <c r="AG14" i="43"/>
  <c r="AK14" i="43" s="1"/>
  <c r="X14" i="43"/>
  <c r="W14" i="43"/>
  <c r="U14" i="43"/>
  <c r="Y14" i="43" s="1"/>
  <c r="K14" i="43"/>
  <c r="J14" i="43"/>
  <c r="I14" i="43"/>
  <c r="G14" i="43"/>
  <c r="AK13" i="43"/>
  <c r="AJ13" i="43"/>
  <c r="AI13" i="43"/>
  <c r="AL13" i="43" s="1"/>
  <c r="AG13" i="43"/>
  <c r="Y13" i="43"/>
  <c r="X13" i="43"/>
  <c r="W13" i="43"/>
  <c r="U13" i="43"/>
  <c r="J13" i="43"/>
  <c r="I13" i="43"/>
  <c r="L13" i="43" s="1"/>
  <c r="G13" i="43"/>
  <c r="M13" i="43" s="1"/>
  <c r="AI12" i="43"/>
  <c r="AG12" i="43"/>
  <c r="AK12" i="43" s="1"/>
  <c r="W12" i="43"/>
  <c r="X12" i="43" s="1"/>
  <c r="U12" i="43"/>
  <c r="I12" i="43"/>
  <c r="G12" i="43"/>
  <c r="AI11" i="43"/>
  <c r="AG11" i="43"/>
  <c r="Y11" i="43"/>
  <c r="W11" i="43"/>
  <c r="X11" i="43" s="1"/>
  <c r="U11" i="43"/>
  <c r="I11" i="43"/>
  <c r="G11" i="43"/>
  <c r="AJ10" i="43"/>
  <c r="AI10" i="43"/>
  <c r="AL10" i="43" s="1"/>
  <c r="AG10" i="43"/>
  <c r="AK10" i="43" s="1"/>
  <c r="X10" i="43"/>
  <c r="W10" i="43"/>
  <c r="U10" i="43"/>
  <c r="Y10" i="43" s="1"/>
  <c r="J10" i="43"/>
  <c r="I10" i="43"/>
  <c r="L10" i="43" s="1"/>
  <c r="G10" i="43"/>
  <c r="K10" i="43" s="1"/>
  <c r="AI9" i="43"/>
  <c r="AG9" i="43"/>
  <c r="AK9" i="43" s="1"/>
  <c r="W9" i="43"/>
  <c r="X9" i="43" s="1"/>
  <c r="U9" i="43"/>
  <c r="I9" i="43"/>
  <c r="G9" i="43"/>
  <c r="AA45" i="41"/>
  <c r="O45" i="41"/>
  <c r="A45" i="41"/>
  <c r="A44" i="41"/>
  <c r="AI43" i="41"/>
  <c r="AG43" i="41"/>
  <c r="Y43" i="41"/>
  <c r="W43" i="41"/>
  <c r="X43" i="41" s="1"/>
  <c r="U43" i="41"/>
  <c r="I43" i="41"/>
  <c r="G43" i="41"/>
  <c r="K43" i="41" s="1"/>
  <c r="AI42" i="41"/>
  <c r="AG42" i="41"/>
  <c r="AK42" i="41" s="1"/>
  <c r="W42" i="41"/>
  <c r="X42" i="41" s="1"/>
  <c r="U42" i="41"/>
  <c r="I42" i="41"/>
  <c r="G42" i="41"/>
  <c r="AI41" i="41"/>
  <c r="AG41" i="41"/>
  <c r="W41" i="41"/>
  <c r="X41" i="41" s="1"/>
  <c r="U41" i="41"/>
  <c r="I41" i="41"/>
  <c r="G41" i="41"/>
  <c r="K41" i="41" s="1"/>
  <c r="AI40" i="41"/>
  <c r="AG40" i="41"/>
  <c r="AK40" i="41" s="1"/>
  <c r="W40" i="41"/>
  <c r="X40" i="41" s="1"/>
  <c r="U40" i="41"/>
  <c r="I40" i="41"/>
  <c r="G40" i="41"/>
  <c r="AI39" i="41"/>
  <c r="AG39" i="41"/>
  <c r="W39" i="41"/>
  <c r="X39" i="41" s="1"/>
  <c r="U39" i="41"/>
  <c r="Y39" i="41" s="1"/>
  <c r="I39" i="41"/>
  <c r="G39" i="41"/>
  <c r="K39" i="41" s="1"/>
  <c r="AK38" i="41"/>
  <c r="AI38" i="41"/>
  <c r="AG38" i="41"/>
  <c r="W38" i="41"/>
  <c r="X38" i="41" s="1"/>
  <c r="U38" i="41"/>
  <c r="I38" i="41"/>
  <c r="G38" i="41"/>
  <c r="AI37" i="41"/>
  <c r="AG37" i="41"/>
  <c r="W37" i="41"/>
  <c r="X37" i="41" s="1"/>
  <c r="U37" i="41"/>
  <c r="Y37" i="41" s="1"/>
  <c r="K37" i="41"/>
  <c r="I37" i="41"/>
  <c r="G37" i="41"/>
  <c r="AI36" i="41"/>
  <c r="AK36" i="41" s="1"/>
  <c r="AG36" i="41"/>
  <c r="W36" i="41"/>
  <c r="X36" i="41" s="1"/>
  <c r="U36" i="41"/>
  <c r="I36" i="41"/>
  <c r="G36" i="41"/>
  <c r="AI35" i="41"/>
  <c r="AG35" i="41"/>
  <c r="Y35" i="41"/>
  <c r="W35" i="41"/>
  <c r="X35" i="41" s="1"/>
  <c r="U35" i="41"/>
  <c r="I35" i="41"/>
  <c r="G35" i="41"/>
  <c r="K35" i="41" s="1"/>
  <c r="AI34" i="41"/>
  <c r="AG34" i="41"/>
  <c r="AK34" i="41" s="1"/>
  <c r="W34" i="41"/>
  <c r="X34" i="41" s="1"/>
  <c r="U34" i="41"/>
  <c r="I34" i="41"/>
  <c r="G34" i="41"/>
  <c r="AI33" i="41"/>
  <c r="AG33" i="41"/>
  <c r="W33" i="41"/>
  <c r="X33" i="41" s="1"/>
  <c r="U33" i="41"/>
  <c r="Y33" i="41" s="1"/>
  <c r="I33" i="41"/>
  <c r="G33" i="41"/>
  <c r="K33" i="41" s="1"/>
  <c r="AK32" i="41"/>
  <c r="AI32" i="41"/>
  <c r="AG32" i="41"/>
  <c r="W32" i="41"/>
  <c r="X32" i="41" s="1"/>
  <c r="U32" i="41"/>
  <c r="I32" i="41"/>
  <c r="G32" i="41"/>
  <c r="AI31" i="41"/>
  <c r="AG31" i="41"/>
  <c r="W31" i="41"/>
  <c r="X31" i="41" s="1"/>
  <c r="U31" i="41"/>
  <c r="Y31" i="41" s="1"/>
  <c r="K31" i="41"/>
  <c r="I31" i="41"/>
  <c r="G31" i="41"/>
  <c r="AK30" i="41"/>
  <c r="AI30" i="41"/>
  <c r="AG30" i="41"/>
  <c r="W30" i="41"/>
  <c r="X30" i="41" s="1"/>
  <c r="U30" i="41"/>
  <c r="I30" i="41"/>
  <c r="G30" i="41"/>
  <c r="AI29" i="41"/>
  <c r="AG29" i="41"/>
  <c r="W29" i="41"/>
  <c r="X29" i="41" s="1"/>
  <c r="U29" i="41"/>
  <c r="Y29" i="41" s="1"/>
  <c r="K29" i="41"/>
  <c r="I29" i="41"/>
  <c r="G29" i="41"/>
  <c r="AI28" i="41"/>
  <c r="AK28" i="41" s="1"/>
  <c r="AG28" i="41"/>
  <c r="W28" i="41"/>
  <c r="X28" i="41" s="1"/>
  <c r="U28" i="41"/>
  <c r="I28" i="41"/>
  <c r="G28" i="41"/>
  <c r="AI27" i="41"/>
  <c r="AG27" i="41"/>
  <c r="Y27" i="41"/>
  <c r="W27" i="41"/>
  <c r="X27" i="41" s="1"/>
  <c r="U27" i="41"/>
  <c r="I27" i="41"/>
  <c r="G27" i="41"/>
  <c r="K27" i="41" s="1"/>
  <c r="AI26" i="41"/>
  <c r="AG26" i="41"/>
  <c r="AK26" i="41" s="1"/>
  <c r="W26" i="41"/>
  <c r="X26" i="41" s="1"/>
  <c r="U26" i="41"/>
  <c r="I26" i="41"/>
  <c r="G26" i="41"/>
  <c r="AJ25" i="41"/>
  <c r="AI25" i="41"/>
  <c r="AG25" i="41"/>
  <c r="AK25" i="41" s="1"/>
  <c r="X25" i="41"/>
  <c r="W25" i="41"/>
  <c r="U25" i="41"/>
  <c r="Y25" i="41" s="1"/>
  <c r="J25" i="41"/>
  <c r="I25" i="41"/>
  <c r="L25" i="41" s="1"/>
  <c r="G25" i="41"/>
  <c r="K25" i="41" s="1"/>
  <c r="AJ24" i="41"/>
  <c r="AI24" i="41"/>
  <c r="AL24" i="41" s="1"/>
  <c r="AG24" i="41"/>
  <c r="AK24" i="41" s="1"/>
  <c r="X24" i="41"/>
  <c r="W24" i="41"/>
  <c r="U24" i="41"/>
  <c r="Y24" i="41" s="1"/>
  <c r="J24" i="41"/>
  <c r="I24" i="41"/>
  <c r="L24" i="41" s="1"/>
  <c r="G24" i="41"/>
  <c r="K24" i="41" s="1"/>
  <c r="AK23" i="41"/>
  <c r="AJ23" i="41"/>
  <c r="AI23" i="41"/>
  <c r="AL23" i="41" s="1"/>
  <c r="AG23" i="41"/>
  <c r="Y23" i="41"/>
  <c r="X23" i="41"/>
  <c r="W23" i="41"/>
  <c r="U23" i="41"/>
  <c r="K23" i="41"/>
  <c r="J23" i="41"/>
  <c r="I23" i="41"/>
  <c r="L23" i="41" s="1"/>
  <c r="G23" i="41"/>
  <c r="AM22" i="41"/>
  <c r="AJ22" i="41"/>
  <c r="AI22" i="41"/>
  <c r="AL22" i="41" s="1"/>
  <c r="AG22" i="41"/>
  <c r="AK22" i="41" s="1"/>
  <c r="X22" i="41"/>
  <c r="W22" i="41"/>
  <c r="U22" i="41"/>
  <c r="Y22" i="41" s="1"/>
  <c r="J22" i="41"/>
  <c r="I22" i="41"/>
  <c r="L22" i="41" s="1"/>
  <c r="G22" i="41"/>
  <c r="K22" i="41" s="1"/>
  <c r="AJ21" i="41"/>
  <c r="AI21" i="41"/>
  <c r="AG21" i="41"/>
  <c r="AK21" i="41" s="1"/>
  <c r="X21" i="41"/>
  <c r="W21" i="41"/>
  <c r="U21" i="41"/>
  <c r="Y21" i="41" s="1"/>
  <c r="J21" i="41"/>
  <c r="I21" i="41"/>
  <c r="L21" i="41" s="1"/>
  <c r="G21" i="41"/>
  <c r="K21" i="41" s="1"/>
  <c r="AJ20" i="41"/>
  <c r="AI20" i="41"/>
  <c r="AL20" i="41" s="1"/>
  <c r="AG20" i="41"/>
  <c r="AK20" i="41" s="1"/>
  <c r="X20" i="41"/>
  <c r="W20" i="41"/>
  <c r="U20" i="41"/>
  <c r="Y20" i="41" s="1"/>
  <c r="J20" i="41"/>
  <c r="I20" i="41"/>
  <c r="L20" i="41" s="1"/>
  <c r="G20" i="41"/>
  <c r="K20" i="41" s="1"/>
  <c r="AI19" i="41"/>
  <c r="AG19" i="41"/>
  <c r="Y19" i="41"/>
  <c r="W19" i="41"/>
  <c r="X19" i="41" s="1"/>
  <c r="U19" i="41"/>
  <c r="K19" i="41"/>
  <c r="I19" i="41"/>
  <c r="G19" i="41"/>
  <c r="AI18" i="41"/>
  <c r="AG18" i="41"/>
  <c r="W18" i="41"/>
  <c r="X18" i="41" s="1"/>
  <c r="U18" i="41"/>
  <c r="I18" i="41"/>
  <c r="G18" i="41"/>
  <c r="AI17" i="41"/>
  <c r="AG17" i="41"/>
  <c r="Y17" i="41"/>
  <c r="W17" i="41"/>
  <c r="X17" i="41" s="1"/>
  <c r="U17" i="41"/>
  <c r="I17" i="41"/>
  <c r="G17" i="41"/>
  <c r="K17" i="41" s="1"/>
  <c r="AI16" i="41"/>
  <c r="AG16" i="41"/>
  <c r="AK16" i="41" s="1"/>
  <c r="W16" i="41"/>
  <c r="X16" i="41" s="1"/>
  <c r="U16" i="41"/>
  <c r="I16" i="41"/>
  <c r="G16" i="41"/>
  <c r="AI15" i="41"/>
  <c r="AG15" i="41"/>
  <c r="W15" i="41"/>
  <c r="X15" i="41" s="1"/>
  <c r="U15" i="41"/>
  <c r="Y15" i="41" s="1"/>
  <c r="I15" i="41"/>
  <c r="G15" i="41"/>
  <c r="K15" i="41" s="1"/>
  <c r="AJ14" i="41"/>
  <c r="AI14" i="41"/>
  <c r="AL14" i="41" s="1"/>
  <c r="AG14" i="41"/>
  <c r="AK14" i="41" s="1"/>
  <c r="X14" i="41"/>
  <c r="W14" i="41"/>
  <c r="U14" i="41"/>
  <c r="Y14" i="41" s="1"/>
  <c r="M14" i="41"/>
  <c r="J14" i="41"/>
  <c r="I14" i="41"/>
  <c r="L14" i="41" s="1"/>
  <c r="G14" i="41"/>
  <c r="K14" i="41" s="1"/>
  <c r="AI13" i="41"/>
  <c r="AG13" i="41"/>
  <c r="AK13" i="41" s="1"/>
  <c r="W13" i="41"/>
  <c r="X13" i="41" s="1"/>
  <c r="U13" i="41"/>
  <c r="I13" i="41"/>
  <c r="G13" i="41"/>
  <c r="AI12" i="41"/>
  <c r="AG12" i="41"/>
  <c r="W12" i="41"/>
  <c r="X12" i="41" s="1"/>
  <c r="U12" i="41"/>
  <c r="Y12" i="41" s="1"/>
  <c r="I12" i="41"/>
  <c r="G12" i="41"/>
  <c r="K12" i="41" s="1"/>
  <c r="AK11" i="41"/>
  <c r="AI11" i="41"/>
  <c r="AG11" i="41"/>
  <c r="W11" i="41"/>
  <c r="X11" i="41" s="1"/>
  <c r="U11" i="41"/>
  <c r="I11" i="41"/>
  <c r="G11" i="41"/>
  <c r="AK10" i="41"/>
  <c r="AJ10" i="41"/>
  <c r="AI10" i="41"/>
  <c r="AL10" i="41" s="1"/>
  <c r="AG10" i="41"/>
  <c r="AM10" i="41" s="1"/>
  <c r="Y10" i="41"/>
  <c r="X10" i="41"/>
  <c r="W10" i="41"/>
  <c r="L10" i="41"/>
  <c r="J10" i="41"/>
  <c r="I10" i="41"/>
  <c r="M10" i="41" s="1"/>
  <c r="G10" i="41"/>
  <c r="K10" i="41" s="1"/>
  <c r="AL9" i="41"/>
  <c r="AJ9" i="41"/>
  <c r="AI9" i="41"/>
  <c r="AM9" i="41" s="1"/>
  <c r="AG9" i="41"/>
  <c r="AK9" i="41" s="1"/>
  <c r="W9" i="41"/>
  <c r="Y9" i="41" s="1"/>
  <c r="I9" i="41"/>
  <c r="G9" i="41"/>
  <c r="AA45" i="36"/>
  <c r="O45" i="36"/>
  <c r="A45" i="36"/>
  <c r="A44" i="36"/>
  <c r="AI43" i="36"/>
  <c r="AG43" i="36"/>
  <c r="W43" i="36"/>
  <c r="X43" i="36" s="1"/>
  <c r="U43" i="36"/>
  <c r="Y43" i="36" s="1"/>
  <c r="K43" i="36"/>
  <c r="I43" i="36"/>
  <c r="G43" i="36"/>
  <c r="AI42" i="36"/>
  <c r="AK42" i="36" s="1"/>
  <c r="AG42" i="36"/>
  <c r="W42" i="36"/>
  <c r="X42" i="36" s="1"/>
  <c r="U42" i="36"/>
  <c r="I42" i="36"/>
  <c r="G42" i="36"/>
  <c r="AI41" i="36"/>
  <c r="AG41" i="36"/>
  <c r="Y41" i="36"/>
  <c r="W41" i="36"/>
  <c r="X41" i="36" s="1"/>
  <c r="U41" i="36"/>
  <c r="I41" i="36"/>
  <c r="K41" i="36" s="1"/>
  <c r="G41" i="36"/>
  <c r="AI40" i="36"/>
  <c r="AG40" i="36"/>
  <c r="W40" i="36"/>
  <c r="X40" i="36" s="1"/>
  <c r="U40" i="36"/>
  <c r="I40" i="36"/>
  <c r="G40" i="36"/>
  <c r="AI39" i="36"/>
  <c r="AG39" i="36"/>
  <c r="Y39" i="36"/>
  <c r="W39" i="36"/>
  <c r="X39" i="36" s="1"/>
  <c r="U39" i="36"/>
  <c r="I39" i="36"/>
  <c r="K39" i="36" s="1"/>
  <c r="G39" i="36"/>
  <c r="AI38" i="36"/>
  <c r="AG38" i="36"/>
  <c r="AK38" i="36" s="1"/>
  <c r="W38" i="36"/>
  <c r="X38" i="36" s="1"/>
  <c r="U38" i="36"/>
  <c r="I38" i="36"/>
  <c r="G38" i="36"/>
  <c r="AI37" i="36"/>
  <c r="AG37" i="36"/>
  <c r="W37" i="36"/>
  <c r="X37" i="36" s="1"/>
  <c r="U37" i="36"/>
  <c r="Y37" i="36" s="1"/>
  <c r="K37" i="36"/>
  <c r="I37" i="36"/>
  <c r="G37" i="36"/>
  <c r="AK36" i="36"/>
  <c r="AI36" i="36"/>
  <c r="AG36" i="36"/>
  <c r="W36" i="36"/>
  <c r="X36" i="36" s="1"/>
  <c r="U36" i="36"/>
  <c r="I36" i="36"/>
  <c r="G36" i="36"/>
  <c r="AI35" i="36"/>
  <c r="AG35" i="36"/>
  <c r="W35" i="36"/>
  <c r="X35" i="36" s="1"/>
  <c r="U35" i="36"/>
  <c r="Y35" i="36" s="1"/>
  <c r="K35" i="36"/>
  <c r="I35" i="36"/>
  <c r="G35" i="36"/>
  <c r="AK34" i="36"/>
  <c r="AI34" i="36"/>
  <c r="AG34" i="36"/>
  <c r="W34" i="36"/>
  <c r="X34" i="36" s="1"/>
  <c r="U34" i="36"/>
  <c r="I34" i="36"/>
  <c r="G34" i="36"/>
  <c r="AI33" i="36"/>
  <c r="AG33" i="36"/>
  <c r="Y33" i="36"/>
  <c r="W33" i="36"/>
  <c r="X33" i="36" s="1"/>
  <c r="U33" i="36"/>
  <c r="K33" i="36"/>
  <c r="I33" i="36"/>
  <c r="G33" i="36"/>
  <c r="AI32" i="36"/>
  <c r="AG32" i="36"/>
  <c r="AK32" i="36" s="1"/>
  <c r="W32" i="36"/>
  <c r="X32" i="36" s="1"/>
  <c r="U32" i="36"/>
  <c r="I32" i="36"/>
  <c r="G32" i="36"/>
  <c r="AI31" i="36"/>
  <c r="AG31" i="36"/>
  <c r="W31" i="36"/>
  <c r="X31" i="36" s="1"/>
  <c r="U31" i="36"/>
  <c r="I31" i="36"/>
  <c r="K31" i="36" s="1"/>
  <c r="G31" i="36"/>
  <c r="AI30" i="36"/>
  <c r="AG30" i="36"/>
  <c r="AK30" i="36" s="1"/>
  <c r="W30" i="36"/>
  <c r="X30" i="36" s="1"/>
  <c r="U30" i="36"/>
  <c r="I30" i="36"/>
  <c r="G30" i="36"/>
  <c r="AI29" i="36"/>
  <c r="AG29" i="36"/>
  <c r="W29" i="36"/>
  <c r="X29" i="36" s="1"/>
  <c r="U29" i="36"/>
  <c r="Y29" i="36" s="1"/>
  <c r="I29" i="36"/>
  <c r="K29" i="36" s="1"/>
  <c r="G29" i="36"/>
  <c r="AK28" i="36"/>
  <c r="AI28" i="36"/>
  <c r="AG28" i="36"/>
  <c r="W28" i="36"/>
  <c r="X28" i="36" s="1"/>
  <c r="U28" i="36"/>
  <c r="I28" i="36"/>
  <c r="G28" i="36"/>
  <c r="AI27" i="36"/>
  <c r="AG27" i="36"/>
  <c r="W27" i="36"/>
  <c r="X27" i="36" s="1"/>
  <c r="U27" i="36"/>
  <c r="Y27" i="36" s="1"/>
  <c r="K27" i="36"/>
  <c r="I27" i="36"/>
  <c r="G27" i="36"/>
  <c r="AI26" i="36"/>
  <c r="AK26" i="36" s="1"/>
  <c r="AG26" i="36"/>
  <c r="W26" i="36"/>
  <c r="X26" i="36" s="1"/>
  <c r="U26" i="36"/>
  <c r="I26" i="36"/>
  <c r="G26" i="36"/>
  <c r="AI25" i="36"/>
  <c r="AG25" i="36"/>
  <c r="Y25" i="36"/>
  <c r="W25" i="36"/>
  <c r="X25" i="36" s="1"/>
  <c r="U25" i="36"/>
  <c r="I25" i="36"/>
  <c r="K25" i="36" s="1"/>
  <c r="G25" i="36"/>
  <c r="AI24" i="36"/>
  <c r="AG24" i="36"/>
  <c r="AK24" i="36" s="1"/>
  <c r="W24" i="36"/>
  <c r="X24" i="36" s="1"/>
  <c r="U24" i="36"/>
  <c r="I24" i="36"/>
  <c r="G24" i="36"/>
  <c r="AI23" i="36"/>
  <c r="AG23" i="36"/>
  <c r="W23" i="36"/>
  <c r="X23" i="36" s="1"/>
  <c r="U23" i="36"/>
  <c r="I23" i="36"/>
  <c r="K23" i="36" s="1"/>
  <c r="G23" i="36"/>
  <c r="AI22" i="36"/>
  <c r="AG22" i="36"/>
  <c r="AK22" i="36" s="1"/>
  <c r="W22" i="36"/>
  <c r="X22" i="36" s="1"/>
  <c r="U22" i="36"/>
  <c r="I22" i="36"/>
  <c r="G22" i="36"/>
  <c r="AI21" i="36"/>
  <c r="AG21" i="36"/>
  <c r="W21" i="36"/>
  <c r="X21" i="36" s="1"/>
  <c r="U21" i="36"/>
  <c r="Y21" i="36" s="1"/>
  <c r="I21" i="36"/>
  <c r="K21" i="36" s="1"/>
  <c r="G21" i="36"/>
  <c r="AK20" i="36"/>
  <c r="AI20" i="36"/>
  <c r="AG20" i="36"/>
  <c r="W20" i="36"/>
  <c r="X20" i="36" s="1"/>
  <c r="U20" i="36"/>
  <c r="I20" i="36"/>
  <c r="G20" i="36"/>
  <c r="AI19" i="36"/>
  <c r="AG19" i="36"/>
  <c r="W19" i="36"/>
  <c r="X19" i="36" s="1"/>
  <c r="U19" i="36"/>
  <c r="Y19" i="36" s="1"/>
  <c r="K19" i="36"/>
  <c r="I19" i="36"/>
  <c r="G19" i="36"/>
  <c r="AI18" i="36"/>
  <c r="AK18" i="36" s="1"/>
  <c r="AG18" i="36"/>
  <c r="W18" i="36"/>
  <c r="X18" i="36" s="1"/>
  <c r="U18" i="36"/>
  <c r="I18" i="36"/>
  <c r="G18" i="36"/>
  <c r="AI17" i="36"/>
  <c r="AG17" i="36"/>
  <c r="Y17" i="36"/>
  <c r="W17" i="36"/>
  <c r="X17" i="36" s="1"/>
  <c r="U17" i="36"/>
  <c r="I17" i="36"/>
  <c r="K17" i="36" s="1"/>
  <c r="G17" i="36"/>
  <c r="AI16" i="36"/>
  <c r="AG16" i="36"/>
  <c r="AK16" i="36" s="1"/>
  <c r="W16" i="36"/>
  <c r="X16" i="36" s="1"/>
  <c r="U16" i="36"/>
  <c r="I16" i="36"/>
  <c r="G16" i="36"/>
  <c r="AI15" i="36"/>
  <c r="AG15" i="36"/>
  <c r="W15" i="36"/>
  <c r="X15" i="36" s="1"/>
  <c r="U15" i="36"/>
  <c r="I15" i="36"/>
  <c r="K15" i="36" s="1"/>
  <c r="G15" i="36"/>
  <c r="AI14" i="36"/>
  <c r="AG14" i="36"/>
  <c r="AK14" i="36" s="1"/>
  <c r="W14" i="36"/>
  <c r="X14" i="36" s="1"/>
  <c r="U14" i="36"/>
  <c r="I14" i="36"/>
  <c r="G14" i="36"/>
  <c r="AI13" i="36"/>
  <c r="AG13" i="36"/>
  <c r="W13" i="36"/>
  <c r="X13" i="36" s="1"/>
  <c r="U13" i="36"/>
  <c r="Y13" i="36" s="1"/>
  <c r="I13" i="36"/>
  <c r="K13" i="36" s="1"/>
  <c r="G13" i="36"/>
  <c r="AK12" i="36"/>
  <c r="AI12" i="36"/>
  <c r="AG12" i="36"/>
  <c r="W12" i="36"/>
  <c r="X12" i="36" s="1"/>
  <c r="U12" i="36"/>
  <c r="I12" i="36"/>
  <c r="G12" i="36"/>
  <c r="AI11" i="36"/>
  <c r="AG11" i="36"/>
  <c r="W11" i="36"/>
  <c r="X11" i="36" s="1"/>
  <c r="U11" i="36"/>
  <c r="Y11" i="36" s="1"/>
  <c r="K11" i="36"/>
  <c r="I11" i="36"/>
  <c r="G11" i="36"/>
  <c r="AI10" i="36"/>
  <c r="AK10" i="36" s="1"/>
  <c r="AG10" i="36"/>
  <c r="W10" i="36"/>
  <c r="X10" i="36" s="1"/>
  <c r="U10" i="36"/>
  <c r="I10" i="36"/>
  <c r="G10" i="36"/>
  <c r="AI9" i="36"/>
  <c r="AG9" i="36"/>
  <c r="Y9" i="36"/>
  <c r="W9" i="36"/>
  <c r="X9" i="36" s="1"/>
  <c r="U9" i="36"/>
  <c r="I9" i="36"/>
  <c r="K9" i="36" s="1"/>
  <c r="G9" i="36"/>
  <c r="AA45" i="19"/>
  <c r="O45" i="19"/>
  <c r="A45" i="19"/>
  <c r="A44" i="19"/>
  <c r="AI43" i="19"/>
  <c r="AG43" i="19"/>
  <c r="AK43" i="19" s="1"/>
  <c r="W43" i="19"/>
  <c r="X43" i="19" s="1"/>
  <c r="U43" i="19"/>
  <c r="I43" i="19"/>
  <c r="G43" i="19"/>
  <c r="AI42" i="19"/>
  <c r="AG42" i="19"/>
  <c r="W42" i="19"/>
  <c r="X42" i="19" s="1"/>
  <c r="U42" i="19"/>
  <c r="I42" i="19"/>
  <c r="G42" i="19"/>
  <c r="K42" i="19" s="1"/>
  <c r="AI41" i="19"/>
  <c r="AG41" i="19"/>
  <c r="AK41" i="19" s="1"/>
  <c r="W41" i="19"/>
  <c r="X41" i="19" s="1"/>
  <c r="U41" i="19"/>
  <c r="I41" i="19"/>
  <c r="G41" i="19"/>
  <c r="AI40" i="19"/>
  <c r="AG40" i="19"/>
  <c r="W40" i="19"/>
  <c r="X40" i="19" s="1"/>
  <c r="U40" i="19"/>
  <c r="Y40" i="19" s="1"/>
  <c r="I40" i="19"/>
  <c r="G40" i="19"/>
  <c r="K40" i="19" s="1"/>
  <c r="AK39" i="19"/>
  <c r="AI39" i="19"/>
  <c r="AG39" i="19"/>
  <c r="W39" i="19"/>
  <c r="X39" i="19" s="1"/>
  <c r="U39" i="19"/>
  <c r="I39" i="19"/>
  <c r="G39" i="19"/>
  <c r="AI38" i="19"/>
  <c r="AG38" i="19"/>
  <c r="W38" i="19"/>
  <c r="X38" i="19" s="1"/>
  <c r="U38" i="19"/>
  <c r="Y38" i="19" s="1"/>
  <c r="K38" i="19"/>
  <c r="I38" i="19"/>
  <c r="G38" i="19"/>
  <c r="AI37" i="19"/>
  <c r="AK37" i="19" s="1"/>
  <c r="AG37" i="19"/>
  <c r="W37" i="19"/>
  <c r="X37" i="19" s="1"/>
  <c r="U37" i="19"/>
  <c r="I37" i="19"/>
  <c r="G37" i="19"/>
  <c r="AI36" i="19"/>
  <c r="AG36" i="19"/>
  <c r="Y36" i="19"/>
  <c r="W36" i="19"/>
  <c r="X36" i="19" s="1"/>
  <c r="U36" i="19"/>
  <c r="I36" i="19"/>
  <c r="K36" i="19" s="1"/>
  <c r="G36" i="19"/>
  <c r="AI35" i="19"/>
  <c r="AG35" i="19"/>
  <c r="AK35" i="19" s="1"/>
  <c r="W35" i="19"/>
  <c r="X35" i="19" s="1"/>
  <c r="U35" i="19"/>
  <c r="I35" i="19"/>
  <c r="G35" i="19"/>
  <c r="AI34" i="19"/>
  <c r="AG34" i="19"/>
  <c r="W34" i="19"/>
  <c r="X34" i="19" s="1"/>
  <c r="U34" i="19"/>
  <c r="I34" i="19"/>
  <c r="G34" i="19"/>
  <c r="K34" i="19" s="1"/>
  <c r="AI33" i="19"/>
  <c r="AG33" i="19"/>
  <c r="AK33" i="19" s="1"/>
  <c r="W33" i="19"/>
  <c r="X33" i="19" s="1"/>
  <c r="U33" i="19"/>
  <c r="I33" i="19"/>
  <c r="G33" i="19"/>
  <c r="AI32" i="19"/>
  <c r="AG32" i="19"/>
  <c r="W32" i="19"/>
  <c r="X32" i="19" s="1"/>
  <c r="U32" i="19"/>
  <c r="Y32" i="19" s="1"/>
  <c r="I32" i="19"/>
  <c r="G32" i="19"/>
  <c r="K32" i="19" s="1"/>
  <c r="AK31" i="19"/>
  <c r="AJ31" i="19"/>
  <c r="AI31" i="19"/>
  <c r="AL31" i="19" s="1"/>
  <c r="AG31" i="19"/>
  <c r="Y31" i="19"/>
  <c r="X31" i="19"/>
  <c r="W31" i="19"/>
  <c r="U31" i="19"/>
  <c r="J31" i="19"/>
  <c r="I31" i="19"/>
  <c r="L31" i="19" s="1"/>
  <c r="G31" i="19"/>
  <c r="K31" i="19" s="1"/>
  <c r="AI30" i="19"/>
  <c r="AG30" i="19"/>
  <c r="AK30" i="19" s="1"/>
  <c r="W30" i="19"/>
  <c r="X30" i="19" s="1"/>
  <c r="U30" i="19"/>
  <c r="I30" i="19"/>
  <c r="G30" i="19"/>
  <c r="AI29" i="19"/>
  <c r="AG29" i="19"/>
  <c r="W29" i="19"/>
  <c r="X29" i="19" s="1"/>
  <c r="U29" i="19"/>
  <c r="Y29" i="19" s="1"/>
  <c r="I29" i="19"/>
  <c r="G29" i="19"/>
  <c r="K29" i="19" s="1"/>
  <c r="AK28" i="19"/>
  <c r="AI28" i="19"/>
  <c r="AG28" i="19"/>
  <c r="W28" i="19"/>
  <c r="X28" i="19" s="1"/>
  <c r="U28" i="19"/>
  <c r="I28" i="19"/>
  <c r="G28" i="19"/>
  <c r="AI27" i="19"/>
  <c r="AG27" i="19"/>
  <c r="W27" i="19"/>
  <c r="X27" i="19" s="1"/>
  <c r="U27" i="19"/>
  <c r="Y27" i="19" s="1"/>
  <c r="K27" i="19"/>
  <c r="I27" i="19"/>
  <c r="G27" i="19"/>
  <c r="AK26" i="19"/>
  <c r="AJ26" i="19"/>
  <c r="AI26" i="19"/>
  <c r="AL26" i="19" s="1"/>
  <c r="AG26" i="19"/>
  <c r="Y26" i="19"/>
  <c r="X26" i="19"/>
  <c r="W26" i="19"/>
  <c r="U26" i="19"/>
  <c r="M26" i="19"/>
  <c r="K26" i="19"/>
  <c r="J26" i="19"/>
  <c r="I26" i="19"/>
  <c r="L26" i="19" s="1"/>
  <c r="G26" i="19"/>
  <c r="AK25" i="19"/>
  <c r="AI25" i="19"/>
  <c r="AG25" i="19"/>
  <c r="W25" i="19"/>
  <c r="X25" i="19" s="1"/>
  <c r="U25" i="19"/>
  <c r="I25" i="19"/>
  <c r="G25" i="19"/>
  <c r="AI24" i="19"/>
  <c r="AG24" i="19"/>
  <c r="W24" i="19"/>
  <c r="X24" i="19" s="1"/>
  <c r="U24" i="19"/>
  <c r="Y24" i="19" s="1"/>
  <c r="K24" i="19"/>
  <c r="I24" i="19"/>
  <c r="G24" i="19"/>
  <c r="AI23" i="19"/>
  <c r="AK23" i="19" s="1"/>
  <c r="AG23" i="19"/>
  <c r="W23" i="19"/>
  <c r="X23" i="19" s="1"/>
  <c r="U23" i="19"/>
  <c r="I23" i="19"/>
  <c r="G23" i="19"/>
  <c r="AI22" i="19"/>
  <c r="AG22" i="19"/>
  <c r="Y22" i="19"/>
  <c r="W22" i="19"/>
  <c r="X22" i="19" s="1"/>
  <c r="U22" i="19"/>
  <c r="I22" i="19"/>
  <c r="K22" i="19" s="1"/>
  <c r="G22" i="19"/>
  <c r="AI21" i="19"/>
  <c r="AG21" i="19"/>
  <c r="AK21" i="19" s="1"/>
  <c r="W21" i="19"/>
  <c r="X21" i="19" s="1"/>
  <c r="U21" i="19"/>
  <c r="I21" i="19"/>
  <c r="G21" i="19"/>
  <c r="AI20" i="19"/>
  <c r="AG20" i="19"/>
  <c r="W20" i="19"/>
  <c r="X20" i="19" s="1"/>
  <c r="U20" i="19"/>
  <c r="I20" i="19"/>
  <c r="G20" i="19"/>
  <c r="K20" i="19" s="1"/>
  <c r="AI19" i="19"/>
  <c r="AG19" i="19"/>
  <c r="AK19" i="19" s="1"/>
  <c r="W19" i="19"/>
  <c r="X19" i="19" s="1"/>
  <c r="U19" i="19"/>
  <c r="I19" i="19"/>
  <c r="G19" i="19"/>
  <c r="AI18" i="19"/>
  <c r="AG18" i="19"/>
  <c r="W18" i="19"/>
  <c r="X18" i="19" s="1"/>
  <c r="U18" i="19"/>
  <c r="Y18" i="19" s="1"/>
  <c r="I18" i="19"/>
  <c r="G18" i="19"/>
  <c r="K18" i="19" s="1"/>
  <c r="AK17" i="19"/>
  <c r="AI17" i="19"/>
  <c r="AG17" i="19"/>
  <c r="W17" i="19"/>
  <c r="X17" i="19" s="1"/>
  <c r="U17" i="19"/>
  <c r="I17" i="19"/>
  <c r="G17" i="19"/>
  <c r="AI16" i="19"/>
  <c r="AG16" i="19"/>
  <c r="W16" i="19"/>
  <c r="X16" i="19" s="1"/>
  <c r="U16" i="19"/>
  <c r="Y16" i="19" s="1"/>
  <c r="K16" i="19"/>
  <c r="I16" i="19"/>
  <c r="G16" i="19"/>
  <c r="AI15" i="19"/>
  <c r="AK15" i="19" s="1"/>
  <c r="AG15" i="19"/>
  <c r="W15" i="19"/>
  <c r="X15" i="19" s="1"/>
  <c r="U15" i="19"/>
  <c r="I15" i="19"/>
  <c r="G15" i="19"/>
  <c r="AI14" i="19"/>
  <c r="AG14" i="19"/>
  <c r="Y14" i="19"/>
  <c r="W14" i="19"/>
  <c r="X14" i="19" s="1"/>
  <c r="U14" i="19"/>
  <c r="I14" i="19"/>
  <c r="K14" i="19" s="1"/>
  <c r="G14" i="19"/>
  <c r="AI13" i="19"/>
  <c r="AG13" i="19"/>
  <c r="AK13" i="19" s="1"/>
  <c r="W13" i="19"/>
  <c r="X13" i="19" s="1"/>
  <c r="U13" i="19"/>
  <c r="I13" i="19"/>
  <c r="G13" i="19"/>
  <c r="AI12" i="19"/>
  <c r="AG12" i="19"/>
  <c r="W12" i="19"/>
  <c r="X12" i="19" s="1"/>
  <c r="U12" i="19"/>
  <c r="I12" i="19"/>
  <c r="G12" i="19"/>
  <c r="K12" i="19" s="1"/>
  <c r="AI11" i="19"/>
  <c r="AG11" i="19"/>
  <c r="AK11" i="19" s="1"/>
  <c r="W11" i="19"/>
  <c r="X11" i="19" s="1"/>
  <c r="U11" i="19"/>
  <c r="I11" i="19"/>
  <c r="L11" i="19" s="1"/>
  <c r="G11" i="19"/>
  <c r="AI10" i="19"/>
  <c r="AL10" i="19" s="1"/>
  <c r="AG10" i="19"/>
  <c r="W10" i="19"/>
  <c r="X10" i="19" s="1"/>
  <c r="U10" i="19"/>
  <c r="I10" i="19"/>
  <c r="L10" i="19" s="1"/>
  <c r="G10" i="19"/>
  <c r="AI9" i="19"/>
  <c r="AL9" i="19" s="1"/>
  <c r="AG9" i="19"/>
  <c r="W9" i="19"/>
  <c r="X9" i="19" s="1"/>
  <c r="U9" i="19"/>
  <c r="I9" i="19"/>
  <c r="L9" i="19" s="1"/>
  <c r="G9" i="19"/>
  <c r="AA45" i="11"/>
  <c r="O45" i="11"/>
  <c r="A45" i="11"/>
  <c r="A44" i="11"/>
  <c r="AI43" i="11"/>
  <c r="AL43" i="11" s="1"/>
  <c r="AG43" i="11"/>
  <c r="W43" i="11"/>
  <c r="X43" i="11" s="1"/>
  <c r="U43" i="11"/>
  <c r="I43" i="11"/>
  <c r="L43" i="11" s="1"/>
  <c r="G43" i="11"/>
  <c r="AI42" i="11"/>
  <c r="AL42" i="11" s="1"/>
  <c r="AG42" i="11"/>
  <c r="W42" i="11"/>
  <c r="X42" i="11" s="1"/>
  <c r="U42" i="11"/>
  <c r="I42" i="11"/>
  <c r="L42" i="11" s="1"/>
  <c r="G42" i="11"/>
  <c r="AI41" i="11"/>
  <c r="AL41" i="11" s="1"/>
  <c r="AG41" i="11"/>
  <c r="W41" i="11"/>
  <c r="X41" i="11" s="1"/>
  <c r="U41" i="11"/>
  <c r="I41" i="11"/>
  <c r="L41" i="11" s="1"/>
  <c r="G41" i="11"/>
  <c r="AK40" i="11"/>
  <c r="AJ40" i="11"/>
  <c r="AI40" i="11"/>
  <c r="AL40" i="11" s="1"/>
  <c r="AG40" i="11"/>
  <c r="Y40" i="11"/>
  <c r="X40" i="11"/>
  <c r="W40" i="11"/>
  <c r="U40" i="11"/>
  <c r="K40" i="11"/>
  <c r="J40" i="11"/>
  <c r="I40" i="11"/>
  <c r="L40" i="11" s="1"/>
  <c r="G40" i="11"/>
  <c r="AK39" i="11"/>
  <c r="AJ39" i="11"/>
  <c r="AI39" i="11"/>
  <c r="AL39" i="11" s="1"/>
  <c r="AG39" i="11"/>
  <c r="Y39" i="11"/>
  <c r="X39" i="11"/>
  <c r="W39" i="11"/>
  <c r="U39" i="11"/>
  <c r="K39" i="11"/>
  <c r="J39" i="11"/>
  <c r="I39" i="11"/>
  <c r="L39" i="11" s="1"/>
  <c r="G39" i="11"/>
  <c r="AI38" i="11"/>
  <c r="AL38" i="11" s="1"/>
  <c r="AG38" i="11"/>
  <c r="W38" i="11"/>
  <c r="X38" i="11" s="1"/>
  <c r="U38" i="11"/>
  <c r="I38" i="11"/>
  <c r="L38" i="11" s="1"/>
  <c r="G38" i="11"/>
  <c r="AI37" i="11"/>
  <c r="AL37" i="11" s="1"/>
  <c r="AG37" i="11"/>
  <c r="W37" i="11"/>
  <c r="X37" i="11" s="1"/>
  <c r="U37" i="11"/>
  <c r="I37" i="11"/>
  <c r="L37" i="11" s="1"/>
  <c r="G37" i="11"/>
  <c r="AI36" i="11"/>
  <c r="AL36" i="11" s="1"/>
  <c r="AG36" i="11"/>
  <c r="W36" i="11"/>
  <c r="X36" i="11" s="1"/>
  <c r="U36" i="11"/>
  <c r="I36" i="11"/>
  <c r="L36" i="11" s="1"/>
  <c r="G36" i="11"/>
  <c r="AK35" i="11"/>
  <c r="AJ35" i="11"/>
  <c r="AI35" i="11"/>
  <c r="AL35" i="11" s="1"/>
  <c r="AG35" i="11"/>
  <c r="Y35" i="11"/>
  <c r="X35" i="11"/>
  <c r="W35" i="11"/>
  <c r="U35" i="11"/>
  <c r="K35" i="11"/>
  <c r="J35" i="11"/>
  <c r="I35" i="11"/>
  <c r="L35" i="11" s="1"/>
  <c r="G35" i="11"/>
  <c r="AK34" i="11"/>
  <c r="AJ34" i="11"/>
  <c r="AI34" i="11"/>
  <c r="AL34" i="11" s="1"/>
  <c r="AG34" i="11"/>
  <c r="Y34" i="11"/>
  <c r="X34" i="11"/>
  <c r="W34" i="11"/>
  <c r="U34" i="11"/>
  <c r="K34" i="11"/>
  <c r="J34" i="11"/>
  <c r="I34" i="11"/>
  <c r="L34" i="11" s="1"/>
  <c r="G34" i="11"/>
  <c r="AI33" i="11"/>
  <c r="AL33" i="11" s="1"/>
  <c r="AG33" i="11"/>
  <c r="W33" i="11"/>
  <c r="X33" i="11" s="1"/>
  <c r="U33" i="11"/>
  <c r="I33" i="11"/>
  <c r="L33" i="11" s="1"/>
  <c r="G33" i="11"/>
  <c r="AI32" i="11"/>
  <c r="AL32" i="11" s="1"/>
  <c r="AG32" i="11"/>
  <c r="W32" i="11"/>
  <c r="X32" i="11" s="1"/>
  <c r="U32" i="11"/>
  <c r="I32" i="11"/>
  <c r="L32" i="11" s="1"/>
  <c r="G32" i="11"/>
  <c r="AK31" i="11"/>
  <c r="AJ31" i="11"/>
  <c r="AI31" i="11"/>
  <c r="AL31" i="11" s="1"/>
  <c r="AG31" i="11"/>
  <c r="Y31" i="11"/>
  <c r="X31" i="11"/>
  <c r="W31" i="11"/>
  <c r="U31" i="11"/>
  <c r="K31" i="11"/>
  <c r="J31" i="11"/>
  <c r="I31" i="11"/>
  <c r="L31" i="11" s="1"/>
  <c r="G31" i="11"/>
  <c r="AI30" i="11"/>
  <c r="AL30" i="11" s="1"/>
  <c r="AG30" i="11"/>
  <c r="W30" i="11"/>
  <c r="X30" i="11" s="1"/>
  <c r="U30" i="11"/>
  <c r="I30" i="11"/>
  <c r="L30" i="11" s="1"/>
  <c r="G30" i="11"/>
  <c r="AI29" i="11"/>
  <c r="AL29" i="11" s="1"/>
  <c r="AG29" i="11"/>
  <c r="W29" i="11"/>
  <c r="X29" i="11" s="1"/>
  <c r="U29" i="11"/>
  <c r="I29" i="11"/>
  <c r="L29" i="11" s="1"/>
  <c r="G29" i="11"/>
  <c r="AI28" i="11"/>
  <c r="AL28" i="11" s="1"/>
  <c r="AG28" i="11"/>
  <c r="W28" i="11"/>
  <c r="X28" i="11" s="1"/>
  <c r="U28" i="11"/>
  <c r="I28" i="11"/>
  <c r="L28" i="11" s="1"/>
  <c r="G28" i="11"/>
  <c r="AI27" i="11"/>
  <c r="AL27" i="11" s="1"/>
  <c r="AG27" i="11"/>
  <c r="W27" i="11"/>
  <c r="X27" i="11" s="1"/>
  <c r="U27" i="11"/>
  <c r="I27" i="11"/>
  <c r="L27" i="11" s="1"/>
  <c r="G27" i="11"/>
  <c r="AI26" i="11"/>
  <c r="AL26" i="11" s="1"/>
  <c r="AG26" i="11"/>
  <c r="W26" i="11"/>
  <c r="X26" i="11" s="1"/>
  <c r="U26" i="11"/>
  <c r="I26" i="11"/>
  <c r="L26" i="11" s="1"/>
  <c r="G26" i="11"/>
  <c r="AK25" i="11"/>
  <c r="AJ25" i="11"/>
  <c r="AI25" i="11"/>
  <c r="AL25" i="11" s="1"/>
  <c r="AG25" i="11"/>
  <c r="Y25" i="11"/>
  <c r="X25" i="11"/>
  <c r="W25" i="11"/>
  <c r="U25" i="11"/>
  <c r="K25" i="11"/>
  <c r="J25" i="11"/>
  <c r="I25" i="11"/>
  <c r="L25" i="11" s="1"/>
  <c r="G25" i="11"/>
  <c r="AI24" i="11"/>
  <c r="AL24" i="11" s="1"/>
  <c r="AG24" i="11"/>
  <c r="W24" i="11"/>
  <c r="X24" i="11" s="1"/>
  <c r="U24" i="11"/>
  <c r="I24" i="11"/>
  <c r="L24" i="11" s="1"/>
  <c r="G24" i="11"/>
  <c r="AK23" i="11"/>
  <c r="AJ23" i="11"/>
  <c r="AI23" i="11"/>
  <c r="AL23" i="11" s="1"/>
  <c r="AG23" i="11"/>
  <c r="Y23" i="11"/>
  <c r="X23" i="11"/>
  <c r="W23" i="11"/>
  <c r="U23" i="11"/>
  <c r="K23" i="11"/>
  <c r="J23" i="11"/>
  <c r="I23" i="11"/>
  <c r="L23" i="11" s="1"/>
  <c r="G23" i="11"/>
  <c r="AI22" i="11"/>
  <c r="AL22" i="11" s="1"/>
  <c r="AG22" i="11"/>
  <c r="W22" i="11"/>
  <c r="X22" i="11" s="1"/>
  <c r="U22" i="11"/>
  <c r="I22" i="11"/>
  <c r="L22" i="11" s="1"/>
  <c r="G22" i="11"/>
  <c r="AI21" i="11"/>
  <c r="AL21" i="11" s="1"/>
  <c r="AG21" i="11"/>
  <c r="W21" i="11"/>
  <c r="X21" i="11" s="1"/>
  <c r="U21" i="11"/>
  <c r="I21" i="11"/>
  <c r="L21" i="11" s="1"/>
  <c r="G21" i="11"/>
  <c r="AI20" i="11"/>
  <c r="AL20" i="11" s="1"/>
  <c r="AG20" i="11"/>
  <c r="W20" i="11"/>
  <c r="X20" i="11" s="1"/>
  <c r="U20" i="11"/>
  <c r="I20" i="11"/>
  <c r="L20" i="11" s="1"/>
  <c r="G20" i="11"/>
  <c r="AI19" i="11"/>
  <c r="AL19" i="11" s="1"/>
  <c r="AG19" i="11"/>
  <c r="W19" i="11"/>
  <c r="X19" i="11" s="1"/>
  <c r="U19" i="11"/>
  <c r="I19" i="11"/>
  <c r="L19" i="11" s="1"/>
  <c r="G19" i="11"/>
  <c r="AI18" i="11"/>
  <c r="AL18" i="11" s="1"/>
  <c r="AG18" i="11"/>
  <c r="W18" i="11"/>
  <c r="X18" i="11" s="1"/>
  <c r="U18" i="11"/>
  <c r="I18" i="11"/>
  <c r="L18" i="11" s="1"/>
  <c r="G18" i="11"/>
  <c r="AI17" i="11"/>
  <c r="AL17" i="11" s="1"/>
  <c r="AG17" i="11"/>
  <c r="W17" i="11"/>
  <c r="X17" i="11" s="1"/>
  <c r="U17" i="11"/>
  <c r="I17" i="11"/>
  <c r="L17" i="11" s="1"/>
  <c r="G17" i="11"/>
  <c r="AI16" i="11"/>
  <c r="AL16" i="11" s="1"/>
  <c r="AG16" i="11"/>
  <c r="W16" i="11"/>
  <c r="X16" i="11" s="1"/>
  <c r="U16" i="11"/>
  <c r="I16" i="11"/>
  <c r="L16" i="11" s="1"/>
  <c r="G16" i="11"/>
  <c r="AK15" i="11"/>
  <c r="AJ15" i="11"/>
  <c r="AI15" i="11"/>
  <c r="AL15" i="11" s="1"/>
  <c r="AG15" i="11"/>
  <c r="Y15" i="11"/>
  <c r="X15" i="11"/>
  <c r="W15" i="11"/>
  <c r="U15" i="11"/>
  <c r="K15" i="11"/>
  <c r="J15" i="11"/>
  <c r="I15" i="11"/>
  <c r="L15" i="11" s="1"/>
  <c r="G15" i="11"/>
  <c r="AK14" i="11"/>
  <c r="AJ14" i="11"/>
  <c r="AI14" i="11"/>
  <c r="AL14" i="11" s="1"/>
  <c r="AG14" i="11"/>
  <c r="Y14" i="11"/>
  <c r="X14" i="11"/>
  <c r="W14" i="11"/>
  <c r="U14" i="11"/>
  <c r="K14" i="11"/>
  <c r="J14" i="11"/>
  <c r="I14" i="11"/>
  <c r="L14" i="11" s="1"/>
  <c r="G14" i="11"/>
  <c r="AK13" i="11"/>
  <c r="AJ13" i="11"/>
  <c r="AI13" i="11"/>
  <c r="AL13" i="11" s="1"/>
  <c r="AG13" i="11"/>
  <c r="Y13" i="11"/>
  <c r="X13" i="11"/>
  <c r="W13" i="11"/>
  <c r="U13" i="11"/>
  <c r="K13" i="11"/>
  <c r="J13" i="11"/>
  <c r="I13" i="11"/>
  <c r="L13" i="11" s="1"/>
  <c r="G13" i="11"/>
  <c r="AK12" i="11"/>
  <c r="AJ12" i="11"/>
  <c r="AI12" i="11"/>
  <c r="AL12" i="11" s="1"/>
  <c r="AG12" i="11"/>
  <c r="Y12" i="11"/>
  <c r="X12" i="11"/>
  <c r="W12" i="11"/>
  <c r="U12" i="11"/>
  <c r="K12" i="11"/>
  <c r="J12" i="11"/>
  <c r="I12" i="11"/>
  <c r="L12" i="11" s="1"/>
  <c r="G12" i="11"/>
  <c r="AI11" i="11"/>
  <c r="AL11" i="11" s="1"/>
  <c r="AG11" i="11"/>
  <c r="W11" i="11"/>
  <c r="X11" i="11" s="1"/>
  <c r="U11" i="11"/>
  <c r="I11" i="11"/>
  <c r="L11" i="11" s="1"/>
  <c r="G11" i="11"/>
  <c r="AK10" i="11"/>
  <c r="AJ10" i="11"/>
  <c r="AI10" i="11"/>
  <c r="AL10" i="11" s="1"/>
  <c r="AG10" i="11"/>
  <c r="Y10" i="11"/>
  <c r="X10" i="11"/>
  <c r="W10" i="11"/>
  <c r="U10" i="11"/>
  <c r="K10" i="11"/>
  <c r="J10" i="11"/>
  <c r="I10" i="11"/>
  <c r="L10" i="11" s="1"/>
  <c r="G10" i="11"/>
  <c r="AI9" i="11"/>
  <c r="AL9" i="11" s="1"/>
  <c r="AG9" i="11"/>
  <c r="W9" i="11"/>
  <c r="X9" i="11" s="1"/>
  <c r="U9" i="11"/>
  <c r="I9" i="11"/>
  <c r="L9" i="11" s="1"/>
  <c r="G9" i="11"/>
  <c r="AA45" i="9"/>
  <c r="O45" i="9"/>
  <c r="A45" i="9"/>
  <c r="A44" i="9"/>
  <c r="AI43" i="9"/>
  <c r="AL43" i="9" s="1"/>
  <c r="AG43" i="9"/>
  <c r="W43" i="9"/>
  <c r="X43" i="9" s="1"/>
  <c r="U43" i="9"/>
  <c r="I43" i="9"/>
  <c r="L43" i="9" s="1"/>
  <c r="G43" i="9"/>
  <c r="AI42" i="9"/>
  <c r="AL42" i="9" s="1"/>
  <c r="AG42" i="9"/>
  <c r="W42" i="9"/>
  <c r="X42" i="9" s="1"/>
  <c r="U42" i="9"/>
  <c r="I42" i="9"/>
  <c r="L42" i="9" s="1"/>
  <c r="G42" i="9"/>
  <c r="AI41" i="9"/>
  <c r="AL41" i="9" s="1"/>
  <c r="AG41" i="9"/>
  <c r="W41" i="9"/>
  <c r="X41" i="9" s="1"/>
  <c r="U41" i="9"/>
  <c r="I41" i="9"/>
  <c r="L41" i="9" s="1"/>
  <c r="G41" i="9"/>
  <c r="AK40" i="9"/>
  <c r="AJ40" i="9"/>
  <c r="AI40" i="9"/>
  <c r="AL40" i="9" s="1"/>
  <c r="AG40" i="9"/>
  <c r="Y40" i="9"/>
  <c r="X40" i="9"/>
  <c r="W40" i="9"/>
  <c r="U40" i="9"/>
  <c r="K40" i="9"/>
  <c r="J40" i="9"/>
  <c r="I40" i="9"/>
  <c r="L40" i="9" s="1"/>
  <c r="G40" i="9"/>
  <c r="AK39" i="9"/>
  <c r="AJ39" i="9"/>
  <c r="AI39" i="9"/>
  <c r="AL39" i="9" s="1"/>
  <c r="AG39" i="9"/>
  <c r="Y39" i="9"/>
  <c r="X39" i="9"/>
  <c r="W39" i="9"/>
  <c r="U39" i="9"/>
  <c r="K39" i="9"/>
  <c r="J39" i="9"/>
  <c r="I39" i="9"/>
  <c r="L39" i="9" s="1"/>
  <c r="G39" i="9"/>
  <c r="AI38" i="9"/>
  <c r="AL38" i="9" s="1"/>
  <c r="AG38" i="9"/>
  <c r="W38" i="9"/>
  <c r="X38" i="9" s="1"/>
  <c r="U38" i="9"/>
  <c r="I38" i="9"/>
  <c r="L38" i="9" s="1"/>
  <c r="G38" i="9"/>
  <c r="AI37" i="9"/>
  <c r="AL37" i="9" s="1"/>
  <c r="AG37" i="9"/>
  <c r="W37" i="9"/>
  <c r="X37" i="9" s="1"/>
  <c r="U37" i="9"/>
  <c r="I37" i="9"/>
  <c r="L37" i="9" s="1"/>
  <c r="G37" i="9"/>
  <c r="AI36" i="9"/>
  <c r="AL36" i="9" s="1"/>
  <c r="AG36" i="9"/>
  <c r="W36" i="9"/>
  <c r="X36" i="9" s="1"/>
  <c r="U36" i="9"/>
  <c r="I36" i="9"/>
  <c r="L36" i="9" s="1"/>
  <c r="G36" i="9"/>
  <c r="AK35" i="9"/>
  <c r="AJ35" i="9"/>
  <c r="AI35" i="9"/>
  <c r="AL35" i="9" s="1"/>
  <c r="AG35" i="9"/>
  <c r="Y35" i="9"/>
  <c r="X35" i="9"/>
  <c r="W35" i="9"/>
  <c r="U35" i="9"/>
  <c r="K35" i="9"/>
  <c r="J35" i="9"/>
  <c r="I35" i="9"/>
  <c r="L35" i="9" s="1"/>
  <c r="G35" i="9"/>
  <c r="AK34" i="9"/>
  <c r="AJ34" i="9"/>
  <c r="AI34" i="9"/>
  <c r="AL34" i="9" s="1"/>
  <c r="AG34" i="9"/>
  <c r="Y34" i="9"/>
  <c r="X34" i="9"/>
  <c r="W34" i="9"/>
  <c r="U34" i="9"/>
  <c r="K34" i="9"/>
  <c r="J34" i="9"/>
  <c r="I34" i="9"/>
  <c r="L34" i="9" s="1"/>
  <c r="G34" i="9"/>
  <c r="AI33" i="9"/>
  <c r="AL33" i="9" s="1"/>
  <c r="AG33" i="9"/>
  <c r="W33" i="9"/>
  <c r="X33" i="9" s="1"/>
  <c r="U33" i="9"/>
  <c r="I33" i="9"/>
  <c r="L33" i="9" s="1"/>
  <c r="G33" i="9"/>
  <c r="AI32" i="9"/>
  <c r="AL32" i="9" s="1"/>
  <c r="AG32" i="9"/>
  <c r="W32" i="9"/>
  <c r="X32" i="9" s="1"/>
  <c r="U32" i="9"/>
  <c r="I32" i="9"/>
  <c r="L32" i="9" s="1"/>
  <c r="G32" i="9"/>
  <c r="AK31" i="9"/>
  <c r="AJ31" i="9"/>
  <c r="AI31" i="9"/>
  <c r="AL31" i="9" s="1"/>
  <c r="AG31" i="9"/>
  <c r="Y31" i="9"/>
  <c r="X31" i="9"/>
  <c r="W31" i="9"/>
  <c r="U31" i="9"/>
  <c r="K31" i="9"/>
  <c r="J31" i="9"/>
  <c r="I31" i="9"/>
  <c r="L31" i="9" s="1"/>
  <c r="G31" i="9"/>
  <c r="AI30" i="9"/>
  <c r="AL30" i="9" s="1"/>
  <c r="AG30" i="9"/>
  <c r="W30" i="9"/>
  <c r="X30" i="9" s="1"/>
  <c r="U30" i="9"/>
  <c r="I30" i="9"/>
  <c r="L30" i="9" s="1"/>
  <c r="G30" i="9"/>
  <c r="AI29" i="9"/>
  <c r="AL29" i="9" s="1"/>
  <c r="AG29" i="9"/>
  <c r="W29" i="9"/>
  <c r="X29" i="9" s="1"/>
  <c r="U29" i="9"/>
  <c r="I29" i="9"/>
  <c r="L29" i="9" s="1"/>
  <c r="G29" i="9"/>
  <c r="AI28" i="9"/>
  <c r="AL28" i="9" s="1"/>
  <c r="AG28" i="9"/>
  <c r="W28" i="9"/>
  <c r="X28" i="9" s="1"/>
  <c r="U28" i="9"/>
  <c r="I28" i="9"/>
  <c r="L28" i="9" s="1"/>
  <c r="G28" i="9"/>
  <c r="AI27" i="9"/>
  <c r="AL27" i="9" s="1"/>
  <c r="AG27" i="9"/>
  <c r="W27" i="9"/>
  <c r="X27" i="9" s="1"/>
  <c r="U27" i="9"/>
  <c r="I27" i="9"/>
  <c r="L27" i="9" s="1"/>
  <c r="G27" i="9"/>
  <c r="AI26" i="9"/>
  <c r="AL26" i="9" s="1"/>
  <c r="AG26" i="9"/>
  <c r="W26" i="9"/>
  <c r="X26" i="9" s="1"/>
  <c r="U26" i="9"/>
  <c r="I26" i="9"/>
  <c r="L26" i="9" s="1"/>
  <c r="G26" i="9"/>
  <c r="AK25" i="9"/>
  <c r="AJ25" i="9"/>
  <c r="AI25" i="9"/>
  <c r="AL25" i="9" s="1"/>
  <c r="AG25" i="9"/>
  <c r="Y25" i="9"/>
  <c r="X25" i="9"/>
  <c r="W25" i="9"/>
  <c r="U25" i="9"/>
  <c r="K25" i="9"/>
  <c r="J25" i="9"/>
  <c r="I25" i="9"/>
  <c r="L25" i="9" s="1"/>
  <c r="G25" i="9"/>
  <c r="AI24" i="9"/>
  <c r="AL24" i="9" s="1"/>
  <c r="AG24" i="9"/>
  <c r="W24" i="9"/>
  <c r="X24" i="9" s="1"/>
  <c r="U24" i="9"/>
  <c r="I24" i="9"/>
  <c r="L24" i="9" s="1"/>
  <c r="G24" i="9"/>
  <c r="AK23" i="9"/>
  <c r="AJ23" i="9"/>
  <c r="AI23" i="9"/>
  <c r="AL23" i="9" s="1"/>
  <c r="AG23" i="9"/>
  <c r="Y23" i="9"/>
  <c r="X23" i="9"/>
  <c r="W23" i="9"/>
  <c r="U23" i="9"/>
  <c r="K23" i="9"/>
  <c r="J23" i="9"/>
  <c r="I23" i="9"/>
  <c r="L23" i="9" s="1"/>
  <c r="G23" i="9"/>
  <c r="AI22" i="9"/>
  <c r="AL22" i="9" s="1"/>
  <c r="AG22" i="9"/>
  <c r="W22" i="9"/>
  <c r="X22" i="9" s="1"/>
  <c r="U22" i="9"/>
  <c r="I22" i="9"/>
  <c r="L22" i="9" s="1"/>
  <c r="G22" i="9"/>
  <c r="AI21" i="9"/>
  <c r="AL21" i="9" s="1"/>
  <c r="AG21" i="9"/>
  <c r="W21" i="9"/>
  <c r="X21" i="9" s="1"/>
  <c r="U21" i="9"/>
  <c r="I21" i="9"/>
  <c r="L21" i="9" s="1"/>
  <c r="G21" i="9"/>
  <c r="AI20" i="9"/>
  <c r="AL20" i="9" s="1"/>
  <c r="AG20" i="9"/>
  <c r="W20" i="9"/>
  <c r="X20" i="9" s="1"/>
  <c r="U20" i="9"/>
  <c r="I20" i="9"/>
  <c r="L20" i="9" s="1"/>
  <c r="G20" i="9"/>
  <c r="AI19" i="9"/>
  <c r="AL19" i="9" s="1"/>
  <c r="AG19" i="9"/>
  <c r="W19" i="9"/>
  <c r="X19" i="9" s="1"/>
  <c r="U19" i="9"/>
  <c r="I19" i="9"/>
  <c r="L19" i="9" s="1"/>
  <c r="G19" i="9"/>
  <c r="AI18" i="9"/>
  <c r="AL18" i="9" s="1"/>
  <c r="AG18" i="9"/>
  <c r="W18" i="9"/>
  <c r="X18" i="9" s="1"/>
  <c r="U18" i="9"/>
  <c r="I18" i="9"/>
  <c r="L18" i="9" s="1"/>
  <c r="G18" i="9"/>
  <c r="AI17" i="9"/>
  <c r="AL17" i="9" s="1"/>
  <c r="AG17" i="9"/>
  <c r="W17" i="9"/>
  <c r="X17" i="9" s="1"/>
  <c r="U17" i="9"/>
  <c r="I17" i="9"/>
  <c r="L17" i="9" s="1"/>
  <c r="G17" i="9"/>
  <c r="AI16" i="9"/>
  <c r="AL16" i="9" s="1"/>
  <c r="AG16" i="9"/>
  <c r="W16" i="9"/>
  <c r="X16" i="9" s="1"/>
  <c r="U16" i="9"/>
  <c r="I16" i="9"/>
  <c r="L16" i="9" s="1"/>
  <c r="G16" i="9"/>
  <c r="AK15" i="9"/>
  <c r="AJ15" i="9"/>
  <c r="AI15" i="9"/>
  <c r="AL15" i="9" s="1"/>
  <c r="AG15" i="9"/>
  <c r="Y15" i="9"/>
  <c r="X15" i="9"/>
  <c r="W15" i="9"/>
  <c r="U15" i="9"/>
  <c r="K15" i="9"/>
  <c r="J15" i="9"/>
  <c r="I15" i="9"/>
  <c r="L15" i="9" s="1"/>
  <c r="G15" i="9"/>
  <c r="AK14" i="9"/>
  <c r="AJ14" i="9"/>
  <c r="AI14" i="9"/>
  <c r="AL14" i="9" s="1"/>
  <c r="AG14" i="9"/>
  <c r="Y14" i="9"/>
  <c r="X14" i="9"/>
  <c r="W14" i="9"/>
  <c r="U14" i="9"/>
  <c r="K14" i="9"/>
  <c r="J14" i="9"/>
  <c r="I14" i="9"/>
  <c r="L14" i="9" s="1"/>
  <c r="G14" i="9"/>
  <c r="AK13" i="9"/>
  <c r="AJ13" i="9"/>
  <c r="AI13" i="9"/>
  <c r="AL13" i="9" s="1"/>
  <c r="AG13" i="9"/>
  <c r="Y13" i="9"/>
  <c r="X13" i="9"/>
  <c r="W13" i="9"/>
  <c r="U13" i="9"/>
  <c r="K13" i="9"/>
  <c r="J13" i="9"/>
  <c r="I13" i="9"/>
  <c r="L13" i="9" s="1"/>
  <c r="G13" i="9"/>
  <c r="AK12" i="9"/>
  <c r="AJ12" i="9"/>
  <c r="AI12" i="9"/>
  <c r="AL12" i="9" s="1"/>
  <c r="AG12" i="9"/>
  <c r="Y12" i="9"/>
  <c r="X12" i="9"/>
  <c r="W12" i="9"/>
  <c r="U12" i="9"/>
  <c r="K12" i="9"/>
  <c r="J12" i="9"/>
  <c r="I12" i="9"/>
  <c r="L12" i="9" s="1"/>
  <c r="G12" i="9"/>
  <c r="AI11" i="9"/>
  <c r="AL11" i="9" s="1"/>
  <c r="AG11" i="9"/>
  <c r="W11" i="9"/>
  <c r="X11" i="9" s="1"/>
  <c r="U11" i="9"/>
  <c r="I11" i="9"/>
  <c r="L11" i="9" s="1"/>
  <c r="G11" i="9"/>
  <c r="AK10" i="9"/>
  <c r="AJ10" i="9"/>
  <c r="AI10" i="9"/>
  <c r="AL10" i="9" s="1"/>
  <c r="AG10" i="9"/>
  <c r="Y10" i="9"/>
  <c r="X10" i="9"/>
  <c r="W10" i="9"/>
  <c r="U10" i="9"/>
  <c r="K10" i="9"/>
  <c r="J10" i="9"/>
  <c r="I10" i="9"/>
  <c r="L10" i="9" s="1"/>
  <c r="G10" i="9"/>
  <c r="AI9" i="9"/>
  <c r="AL9" i="9" s="1"/>
  <c r="AG9" i="9"/>
  <c r="W9" i="9"/>
  <c r="X9" i="9" s="1"/>
  <c r="U9" i="9"/>
  <c r="I9" i="9"/>
  <c r="L9" i="9" s="1"/>
  <c r="G9" i="9"/>
  <c r="Y12" i="19" l="1"/>
  <c r="Y20" i="19"/>
  <c r="AL25" i="41"/>
  <c r="AM25" i="41"/>
  <c r="X9" i="41"/>
  <c r="AM43" i="43"/>
  <c r="AL43" i="43"/>
  <c r="AJ43" i="43"/>
  <c r="M13" i="46"/>
  <c r="L13" i="46"/>
  <c r="J13" i="46"/>
  <c r="AM16" i="46"/>
  <c r="AL16" i="46"/>
  <c r="AJ16" i="46"/>
  <c r="M21" i="46"/>
  <c r="L21" i="46"/>
  <c r="J21" i="46"/>
  <c r="L26" i="46"/>
  <c r="J26" i="46"/>
  <c r="AM26" i="46"/>
  <c r="AL26" i="46"/>
  <c r="AJ26" i="46"/>
  <c r="M31" i="19"/>
  <c r="L14" i="43"/>
  <c r="M14" i="43"/>
  <c r="M9" i="46"/>
  <c r="L9" i="46"/>
  <c r="J9" i="46"/>
  <c r="AM12" i="46"/>
  <c r="AL12" i="46"/>
  <c r="AJ12" i="46"/>
  <c r="M17" i="46"/>
  <c r="L17" i="46"/>
  <c r="J17" i="46"/>
  <c r="AM20" i="46"/>
  <c r="AL20" i="46"/>
  <c r="AJ20" i="46"/>
  <c r="M28" i="48"/>
  <c r="J28" i="48"/>
  <c r="L28" i="48"/>
  <c r="Y34" i="19"/>
  <c r="Y42" i="19"/>
  <c r="Y15" i="36"/>
  <c r="Y23" i="36"/>
  <c r="Y31" i="36"/>
  <c r="AL21" i="41"/>
  <c r="AM21" i="41"/>
  <c r="L24" i="46"/>
  <c r="J24" i="46"/>
  <c r="Y11" i="19"/>
  <c r="AK40" i="36"/>
  <c r="AK18" i="41"/>
  <c r="Y41" i="41"/>
  <c r="K11" i="43"/>
  <c r="Y15" i="43"/>
  <c r="AM24" i="43"/>
  <c r="AL23" i="46"/>
  <c r="AJ23" i="46"/>
  <c r="AM23" i="41"/>
  <c r="K13" i="43"/>
  <c r="AM25" i="43"/>
  <c r="M35" i="43"/>
  <c r="AM39" i="43"/>
  <c r="AK41" i="43"/>
  <c r="K42" i="43"/>
  <c r="Y42" i="43"/>
  <c r="AK10" i="46"/>
  <c r="K11" i="46"/>
  <c r="Y11" i="46"/>
  <c r="AK14" i="46"/>
  <c r="K15" i="46"/>
  <c r="Y15" i="46"/>
  <c r="AK18" i="46"/>
  <c r="K19" i="46"/>
  <c r="Y19" i="46"/>
  <c r="AK22" i="46"/>
  <c r="K23" i="46"/>
  <c r="AK25" i="46"/>
  <c r="Y26" i="46"/>
  <c r="AM30" i="46"/>
  <c r="AJ30" i="46"/>
  <c r="AL30" i="46"/>
  <c r="M35" i="46"/>
  <c r="J35" i="46"/>
  <c r="L35" i="46"/>
  <c r="AM38" i="46"/>
  <c r="AJ38" i="46"/>
  <c r="AL38" i="46"/>
  <c r="AM42" i="46"/>
  <c r="AJ42" i="46"/>
  <c r="AL42" i="46"/>
  <c r="M12" i="48"/>
  <c r="J12" i="48"/>
  <c r="L12" i="48"/>
  <c r="AM15" i="48"/>
  <c r="AJ15" i="48"/>
  <c r="AL15" i="48"/>
  <c r="M20" i="48"/>
  <c r="L20" i="48"/>
  <c r="M24" i="48"/>
  <c r="J24" i="48"/>
  <c r="L24" i="48"/>
  <c r="Y37" i="48"/>
  <c r="AM20" i="41"/>
  <c r="AM24" i="41"/>
  <c r="M10" i="43"/>
  <c r="M23" i="46"/>
  <c r="L23" i="46"/>
  <c r="AL25" i="46"/>
  <c r="AJ25" i="46"/>
  <c r="AM23" i="48"/>
  <c r="AL23" i="48"/>
  <c r="AM27" i="48"/>
  <c r="AJ27" i="48"/>
  <c r="AL27" i="48"/>
  <c r="AL35" i="48"/>
  <c r="AM35" i="48"/>
  <c r="AJ41" i="43"/>
  <c r="J42" i="43"/>
  <c r="AK43" i="43"/>
  <c r="K9" i="46"/>
  <c r="Y9" i="46"/>
  <c r="AJ10" i="46"/>
  <c r="J11" i="46"/>
  <c r="AK12" i="46"/>
  <c r="K13" i="46"/>
  <c r="Y13" i="46"/>
  <c r="AJ14" i="46"/>
  <c r="J15" i="46"/>
  <c r="AK16" i="46"/>
  <c r="K17" i="46"/>
  <c r="Y17" i="46"/>
  <c r="AJ18" i="46"/>
  <c r="J19" i="46"/>
  <c r="AK20" i="46"/>
  <c r="K21" i="46"/>
  <c r="Y21" i="46"/>
  <c r="AJ22" i="46"/>
  <c r="J23" i="46"/>
  <c r="K26" i="46"/>
  <c r="M27" i="46"/>
  <c r="L27" i="46"/>
  <c r="M31" i="46"/>
  <c r="J31" i="46"/>
  <c r="L31" i="46"/>
  <c r="AM34" i="46"/>
  <c r="AJ34" i="46"/>
  <c r="AL34" i="46"/>
  <c r="M39" i="46"/>
  <c r="J39" i="46"/>
  <c r="L39" i="46"/>
  <c r="M43" i="46"/>
  <c r="J43" i="46"/>
  <c r="L43" i="46"/>
  <c r="AM11" i="48"/>
  <c r="AJ11" i="48"/>
  <c r="AL11" i="48"/>
  <c r="M16" i="48"/>
  <c r="J16" i="48"/>
  <c r="L16" i="48"/>
  <c r="AM19" i="48"/>
  <c r="AJ19" i="48"/>
  <c r="AL19" i="48"/>
  <c r="AK32" i="48"/>
  <c r="X39" i="48"/>
  <c r="Y39" i="48"/>
  <c r="X41" i="48"/>
  <c r="Y41" i="48"/>
  <c r="AK23" i="46"/>
  <c r="K24" i="46"/>
  <c r="Y24" i="46"/>
  <c r="AM24" i="46"/>
  <c r="M25" i="46"/>
  <c r="AK27" i="46"/>
  <c r="K28" i="46"/>
  <c r="Y28" i="46"/>
  <c r="AM28" i="46"/>
  <c r="M29" i="46"/>
  <c r="AJ29" i="46"/>
  <c r="J30" i="46"/>
  <c r="AK31" i="46"/>
  <c r="K32" i="46"/>
  <c r="Y32" i="46"/>
  <c r="AM32" i="46"/>
  <c r="M33" i="46"/>
  <c r="AJ33" i="46"/>
  <c r="J34" i="46"/>
  <c r="AK35" i="46"/>
  <c r="K36" i="46"/>
  <c r="Y36" i="46"/>
  <c r="AM36" i="46"/>
  <c r="M37" i="46"/>
  <c r="AJ37" i="46"/>
  <c r="J38" i="46"/>
  <c r="AK39" i="46"/>
  <c r="K40" i="46"/>
  <c r="Y40" i="46"/>
  <c r="AM40" i="46"/>
  <c r="M41" i="46"/>
  <c r="AK43" i="46"/>
  <c r="AM34" i="48"/>
  <c r="C8" i="56"/>
  <c r="B41" i="56"/>
  <c r="B42" i="56" s="1"/>
  <c r="H16" i="57"/>
  <c r="I18" i="57"/>
  <c r="H31" i="57"/>
  <c r="J31" i="57" s="1"/>
  <c r="C36" i="57"/>
  <c r="J37" i="57"/>
  <c r="H26" i="58"/>
  <c r="I26" i="58"/>
  <c r="I42" i="58" s="1"/>
  <c r="C8" i="60"/>
  <c r="C40" i="60" s="1"/>
  <c r="AK26" i="46"/>
  <c r="K27" i="46"/>
  <c r="Y27" i="46"/>
  <c r="AK30" i="46"/>
  <c r="K31" i="46"/>
  <c r="Y31" i="46"/>
  <c r="AK34" i="46"/>
  <c r="K35" i="46"/>
  <c r="Y35" i="46"/>
  <c r="AK38" i="46"/>
  <c r="K39" i="46"/>
  <c r="Y39" i="46"/>
  <c r="AK42" i="46"/>
  <c r="K43" i="46"/>
  <c r="Y43" i="46"/>
  <c r="AJ9" i="48"/>
  <c r="J10" i="48"/>
  <c r="AK11" i="48"/>
  <c r="K12" i="48"/>
  <c r="Y12" i="48"/>
  <c r="AJ13" i="48"/>
  <c r="J14" i="48"/>
  <c r="AK15" i="48"/>
  <c r="K16" i="48"/>
  <c r="Y16" i="48"/>
  <c r="AJ17" i="48"/>
  <c r="J18" i="48"/>
  <c r="AK19" i="48"/>
  <c r="K24" i="48"/>
  <c r="Y24" i="48"/>
  <c r="J26" i="48"/>
  <c r="AK27" i="48"/>
  <c r="K28" i="48"/>
  <c r="Y28" i="48"/>
  <c r="Y31" i="48"/>
  <c r="D36" i="56"/>
  <c r="J39" i="56"/>
  <c r="I31" i="59"/>
  <c r="I41" i="59" s="1"/>
  <c r="J38" i="59"/>
  <c r="I16" i="61"/>
  <c r="I40" i="61" s="1"/>
  <c r="F31" i="61"/>
  <c r="G31" i="61" s="1"/>
  <c r="I31" i="56"/>
  <c r="J37" i="56"/>
  <c r="C8" i="57"/>
  <c r="C8" i="59"/>
  <c r="H36" i="59"/>
  <c r="J27" i="60"/>
  <c r="H31" i="60"/>
  <c r="H42" i="60" s="1"/>
  <c r="H36" i="60"/>
  <c r="C6" i="61"/>
  <c r="I6" i="61"/>
  <c r="H26" i="61"/>
  <c r="H31" i="61"/>
  <c r="J31" i="61" s="1"/>
  <c r="J35" i="61"/>
  <c r="AK9" i="48"/>
  <c r="K10" i="48"/>
  <c r="Y10" i="48"/>
  <c r="AK13" i="48"/>
  <c r="K14" i="48"/>
  <c r="Y14" i="48"/>
  <c r="AK17" i="48"/>
  <c r="K18" i="48"/>
  <c r="Y18" i="48"/>
  <c r="K26" i="48"/>
  <c r="Y26" i="48"/>
  <c r="H16" i="56"/>
  <c r="H42" i="56" s="1"/>
  <c r="I16" i="56"/>
  <c r="I26" i="56"/>
  <c r="H36" i="56"/>
  <c r="H41" i="56" s="1"/>
  <c r="I36" i="56"/>
  <c r="F36" i="56" s="1"/>
  <c r="G36" i="56" s="1"/>
  <c r="H26" i="57"/>
  <c r="I26" i="57"/>
  <c r="H31" i="58"/>
  <c r="J31" i="58" s="1"/>
  <c r="H36" i="58"/>
  <c r="J36" i="58" s="1"/>
  <c r="H31" i="59"/>
  <c r="J31" i="59" s="1"/>
  <c r="K9" i="9"/>
  <c r="M9" i="9"/>
  <c r="Y9" i="9"/>
  <c r="AK9" i="9"/>
  <c r="AM9" i="9"/>
  <c r="M10" i="9"/>
  <c r="AM10" i="9"/>
  <c r="K11" i="9"/>
  <c r="M11" i="9"/>
  <c r="Y11" i="9"/>
  <c r="AK11" i="9"/>
  <c r="AM11" i="9"/>
  <c r="M12" i="9"/>
  <c r="AM12" i="9"/>
  <c r="M13" i="9"/>
  <c r="AM13" i="9"/>
  <c r="M14" i="9"/>
  <c r="AM14" i="9"/>
  <c r="M15" i="9"/>
  <c r="AM15" i="9"/>
  <c r="K16" i="9"/>
  <c r="M16" i="9"/>
  <c r="Y16" i="9"/>
  <c r="AK16" i="9"/>
  <c r="AM16" i="9"/>
  <c r="K17" i="9"/>
  <c r="M17" i="9"/>
  <c r="Y17" i="9"/>
  <c r="AK17" i="9"/>
  <c r="AM17" i="9"/>
  <c r="K18" i="9"/>
  <c r="M18" i="9"/>
  <c r="Y18" i="9"/>
  <c r="AK18" i="9"/>
  <c r="AM18" i="9"/>
  <c r="K19" i="9"/>
  <c r="M19" i="9"/>
  <c r="Y19" i="9"/>
  <c r="AK19" i="9"/>
  <c r="AM19" i="9"/>
  <c r="K20" i="9"/>
  <c r="M20" i="9"/>
  <c r="Y20" i="9"/>
  <c r="AK20" i="9"/>
  <c r="AM20" i="9"/>
  <c r="K21" i="9"/>
  <c r="M21" i="9"/>
  <c r="Y21" i="9"/>
  <c r="AK21" i="9"/>
  <c r="AM21" i="9"/>
  <c r="K22" i="9"/>
  <c r="M22" i="9"/>
  <c r="Y22" i="9"/>
  <c r="AK22" i="9"/>
  <c r="AM22" i="9"/>
  <c r="M23" i="9"/>
  <c r="AM23" i="9"/>
  <c r="K24" i="9"/>
  <c r="M24" i="9"/>
  <c r="Y24" i="9"/>
  <c r="AK24" i="9"/>
  <c r="AM24" i="9"/>
  <c r="M25" i="9"/>
  <c r="AM25" i="9"/>
  <c r="K26" i="9"/>
  <c r="M26" i="9"/>
  <c r="Y26" i="9"/>
  <c r="AK26" i="9"/>
  <c r="AM26" i="9"/>
  <c r="K27" i="9"/>
  <c r="M27" i="9"/>
  <c r="Y27" i="9"/>
  <c r="AK27" i="9"/>
  <c r="AM27" i="9"/>
  <c r="K28" i="9"/>
  <c r="M28" i="9"/>
  <c r="Y28" i="9"/>
  <c r="AK28" i="9"/>
  <c r="AM28" i="9"/>
  <c r="K29" i="9"/>
  <c r="M29" i="9"/>
  <c r="Y29" i="9"/>
  <c r="AK29" i="9"/>
  <c r="AM29" i="9"/>
  <c r="K30" i="9"/>
  <c r="M30" i="9"/>
  <c r="Y30" i="9"/>
  <c r="AK30" i="9"/>
  <c r="AM30" i="9"/>
  <c r="M31" i="9"/>
  <c r="AM31" i="9"/>
  <c r="K32" i="9"/>
  <c r="M32" i="9"/>
  <c r="Y32" i="9"/>
  <c r="AK32" i="9"/>
  <c r="AM32" i="9"/>
  <c r="K33" i="9"/>
  <c r="M33" i="9"/>
  <c r="Y33" i="9"/>
  <c r="AK33" i="9"/>
  <c r="AM33" i="9"/>
  <c r="M34" i="9"/>
  <c r="AM34" i="9"/>
  <c r="M35" i="9"/>
  <c r="AM35" i="9"/>
  <c r="K36" i="9"/>
  <c r="M36" i="9"/>
  <c r="Y36" i="9"/>
  <c r="AK36" i="9"/>
  <c r="AM36" i="9"/>
  <c r="K37" i="9"/>
  <c r="M37" i="9"/>
  <c r="Y37" i="9"/>
  <c r="AK37" i="9"/>
  <c r="AM37" i="9"/>
  <c r="K38" i="9"/>
  <c r="M38" i="9"/>
  <c r="Y38" i="9"/>
  <c r="AK38" i="9"/>
  <c r="AM38" i="9"/>
  <c r="M39" i="9"/>
  <c r="AM39" i="9"/>
  <c r="M40" i="9"/>
  <c r="AM40" i="9"/>
  <c r="K41" i="9"/>
  <c r="M41" i="9"/>
  <c r="Y41" i="9"/>
  <c r="AK41" i="9"/>
  <c r="AM41" i="9"/>
  <c r="K42" i="9"/>
  <c r="M42" i="9"/>
  <c r="Y42" i="9"/>
  <c r="AK42" i="9"/>
  <c r="AM42" i="9"/>
  <c r="K43" i="9"/>
  <c r="M43" i="9"/>
  <c r="Y43" i="9"/>
  <c r="AK43" i="9"/>
  <c r="AM43" i="9"/>
  <c r="K9" i="11"/>
  <c r="M9" i="11"/>
  <c r="Y9" i="11"/>
  <c r="AK9" i="11"/>
  <c r="AM9" i="11"/>
  <c r="M10" i="11"/>
  <c r="AM10" i="11"/>
  <c r="K11" i="11"/>
  <c r="M11" i="11"/>
  <c r="Y11" i="11"/>
  <c r="AK11" i="11"/>
  <c r="AM11" i="11"/>
  <c r="M12" i="11"/>
  <c r="AM12" i="11"/>
  <c r="M13" i="11"/>
  <c r="AM13" i="11"/>
  <c r="M14" i="11"/>
  <c r="AM14" i="11"/>
  <c r="M15" i="11"/>
  <c r="AM15" i="11"/>
  <c r="K16" i="11"/>
  <c r="M16" i="11"/>
  <c r="Y16" i="11"/>
  <c r="AK16" i="11"/>
  <c r="AM16" i="11"/>
  <c r="K17" i="11"/>
  <c r="M17" i="11"/>
  <c r="Y17" i="11"/>
  <c r="AK17" i="11"/>
  <c r="AM17" i="11"/>
  <c r="K18" i="11"/>
  <c r="M18" i="11"/>
  <c r="Y18" i="11"/>
  <c r="AK18" i="11"/>
  <c r="AM18" i="11"/>
  <c r="K19" i="11"/>
  <c r="M19" i="11"/>
  <c r="Y19" i="11"/>
  <c r="AK19" i="11"/>
  <c r="AM19" i="11"/>
  <c r="K20" i="11"/>
  <c r="M20" i="11"/>
  <c r="Y20" i="11"/>
  <c r="AK20" i="11"/>
  <c r="AM20" i="11"/>
  <c r="K21" i="11"/>
  <c r="M21" i="11"/>
  <c r="Y21" i="11"/>
  <c r="AK21" i="11"/>
  <c r="AM21" i="11"/>
  <c r="K22" i="11"/>
  <c r="M22" i="11"/>
  <c r="Y22" i="11"/>
  <c r="AK22" i="11"/>
  <c r="AM22" i="11"/>
  <c r="M23" i="11"/>
  <c r="AM23" i="11"/>
  <c r="K24" i="11"/>
  <c r="M24" i="11"/>
  <c r="Y24" i="11"/>
  <c r="AK24" i="11"/>
  <c r="AM24" i="11"/>
  <c r="M25" i="11"/>
  <c r="AM25" i="11"/>
  <c r="K26" i="11"/>
  <c r="M26" i="11"/>
  <c r="Y26" i="11"/>
  <c r="AK26" i="11"/>
  <c r="AM26" i="11"/>
  <c r="K27" i="11"/>
  <c r="M27" i="11"/>
  <c r="Y27" i="11"/>
  <c r="AK27" i="11"/>
  <c r="AM27" i="11"/>
  <c r="K28" i="11"/>
  <c r="M28" i="11"/>
  <c r="Y28" i="11"/>
  <c r="AK28" i="11"/>
  <c r="AM28" i="11"/>
  <c r="K29" i="11"/>
  <c r="M29" i="11"/>
  <c r="Y29" i="11"/>
  <c r="AK29" i="11"/>
  <c r="AM29" i="11"/>
  <c r="K30" i="11"/>
  <c r="M30" i="11"/>
  <c r="Y30" i="11"/>
  <c r="AK30" i="11"/>
  <c r="AM30" i="11"/>
  <c r="M31" i="11"/>
  <c r="AM31" i="11"/>
  <c r="K32" i="11"/>
  <c r="M32" i="11"/>
  <c r="Y32" i="11"/>
  <c r="AK32" i="11"/>
  <c r="AM32" i="11"/>
  <c r="K33" i="11"/>
  <c r="M33" i="11"/>
  <c r="Y33" i="11"/>
  <c r="AK33" i="11"/>
  <c r="AM33" i="11"/>
  <c r="M34" i="11"/>
  <c r="AM34" i="11"/>
  <c r="M35" i="11"/>
  <c r="AM35" i="11"/>
  <c r="K36" i="11"/>
  <c r="M36" i="11"/>
  <c r="Y36" i="11"/>
  <c r="AK36" i="11"/>
  <c r="AM36" i="11"/>
  <c r="K37" i="11"/>
  <c r="M37" i="11"/>
  <c r="Y37" i="11"/>
  <c r="AK37" i="11"/>
  <c r="AM37" i="11"/>
  <c r="K38" i="11"/>
  <c r="M38" i="11"/>
  <c r="Y38" i="11"/>
  <c r="AK38" i="11"/>
  <c r="AM38" i="11"/>
  <c r="M39" i="11"/>
  <c r="AM39" i="11"/>
  <c r="M40" i="11"/>
  <c r="AM40" i="11"/>
  <c r="K41" i="11"/>
  <c r="M41" i="11"/>
  <c r="Y41" i="11"/>
  <c r="AK41" i="11"/>
  <c r="AM41" i="11"/>
  <c r="K42" i="11"/>
  <c r="M42" i="11"/>
  <c r="Y42" i="11"/>
  <c r="AK42" i="11"/>
  <c r="AM42" i="11"/>
  <c r="K43" i="11"/>
  <c r="M43" i="11"/>
  <c r="Y43" i="11"/>
  <c r="AK43" i="11"/>
  <c r="AM43" i="11"/>
  <c r="K9" i="19"/>
  <c r="M9" i="19"/>
  <c r="Y9" i="19"/>
  <c r="AK9" i="19"/>
  <c r="AM9" i="19"/>
  <c r="K10" i="19"/>
  <c r="M10" i="19"/>
  <c r="Y10" i="19"/>
  <c r="AK10" i="19"/>
  <c r="AM10" i="19"/>
  <c r="K11" i="19"/>
  <c r="M11" i="19"/>
  <c r="AL12" i="19"/>
  <c r="AJ12" i="19"/>
  <c r="AM12" i="19"/>
  <c r="L13" i="19"/>
  <c r="J13" i="19"/>
  <c r="M13" i="19"/>
  <c r="AL14" i="19"/>
  <c r="AJ14" i="19"/>
  <c r="AM14" i="19"/>
  <c r="L15" i="19"/>
  <c r="J15" i="19"/>
  <c r="M15" i="19"/>
  <c r="AL16" i="19"/>
  <c r="AJ16" i="19"/>
  <c r="AM16" i="19"/>
  <c r="L17" i="19"/>
  <c r="J17" i="19"/>
  <c r="M17" i="19"/>
  <c r="AL18" i="19"/>
  <c r="AJ18" i="19"/>
  <c r="AM18" i="19"/>
  <c r="L19" i="19"/>
  <c r="J19" i="19"/>
  <c r="M19" i="19"/>
  <c r="AL20" i="19"/>
  <c r="AJ20" i="19"/>
  <c r="AM20" i="19"/>
  <c r="L21" i="19"/>
  <c r="J21" i="19"/>
  <c r="M21" i="19"/>
  <c r="AL22" i="19"/>
  <c r="AJ22" i="19"/>
  <c r="AM22" i="19"/>
  <c r="L23" i="19"/>
  <c r="J23" i="19"/>
  <c r="M23" i="19"/>
  <c r="AL24" i="19"/>
  <c r="AJ24" i="19"/>
  <c r="AM24" i="19"/>
  <c r="L25" i="19"/>
  <c r="J25" i="19"/>
  <c r="M25" i="19"/>
  <c r="AL27" i="19"/>
  <c r="AJ27" i="19"/>
  <c r="AM27" i="19"/>
  <c r="L28" i="19"/>
  <c r="J28" i="19"/>
  <c r="M28" i="19"/>
  <c r="AL29" i="19"/>
  <c r="AJ29" i="19"/>
  <c r="AM29" i="19"/>
  <c r="L30" i="19"/>
  <c r="J30" i="19"/>
  <c r="M30" i="19"/>
  <c r="AL32" i="19"/>
  <c r="AJ32" i="19"/>
  <c r="AM32" i="19"/>
  <c r="L33" i="19"/>
  <c r="J33" i="19"/>
  <c r="M33" i="19"/>
  <c r="AL34" i="19"/>
  <c r="AJ34" i="19"/>
  <c r="AM34" i="19"/>
  <c r="L35" i="19"/>
  <c r="J35" i="19"/>
  <c r="M35" i="19"/>
  <c r="AL36" i="19"/>
  <c r="AJ36" i="19"/>
  <c r="AM36" i="19"/>
  <c r="L37" i="19"/>
  <c r="J37" i="19"/>
  <c r="M37" i="19"/>
  <c r="AL38" i="19"/>
  <c r="AJ38" i="19"/>
  <c r="AM38" i="19"/>
  <c r="L39" i="19"/>
  <c r="J39" i="19"/>
  <c r="M39" i="19"/>
  <c r="AL40" i="19"/>
  <c r="AJ40" i="19"/>
  <c r="AM40" i="19"/>
  <c r="L41" i="19"/>
  <c r="J41" i="19"/>
  <c r="M41" i="19"/>
  <c r="AL42" i="19"/>
  <c r="AJ42" i="19"/>
  <c r="AM42" i="19"/>
  <c r="L43" i="19"/>
  <c r="J43" i="19"/>
  <c r="M43" i="19"/>
  <c r="AL9" i="36"/>
  <c r="AJ9" i="36"/>
  <c r="AM9" i="36"/>
  <c r="L10" i="36"/>
  <c r="J10" i="36"/>
  <c r="M10" i="36"/>
  <c r="AL11" i="36"/>
  <c r="AJ11" i="36"/>
  <c r="AM11" i="36"/>
  <c r="L12" i="36"/>
  <c r="J12" i="36"/>
  <c r="M12" i="36"/>
  <c r="AL13" i="36"/>
  <c r="AJ13" i="36"/>
  <c r="AM13" i="36"/>
  <c r="L14" i="36"/>
  <c r="J14" i="36"/>
  <c r="M14" i="36"/>
  <c r="AL15" i="36"/>
  <c r="AJ15" i="36"/>
  <c r="AM15" i="36"/>
  <c r="L16" i="36"/>
  <c r="J16" i="36"/>
  <c r="M16" i="36"/>
  <c r="AL17" i="36"/>
  <c r="AJ17" i="36"/>
  <c r="AM17" i="36"/>
  <c r="L18" i="36"/>
  <c r="J18" i="36"/>
  <c r="M18" i="36"/>
  <c r="AL19" i="36"/>
  <c r="AJ19" i="36"/>
  <c r="AM19" i="36"/>
  <c r="L20" i="36"/>
  <c r="J20" i="36"/>
  <c r="M20" i="36"/>
  <c r="AL21" i="36"/>
  <c r="AJ21" i="36"/>
  <c r="AM21" i="36"/>
  <c r="L22" i="36"/>
  <c r="J22" i="36"/>
  <c r="M22" i="36"/>
  <c r="AL23" i="36"/>
  <c r="AJ23" i="36"/>
  <c r="AM23" i="36"/>
  <c r="L24" i="36"/>
  <c r="J24" i="36"/>
  <c r="M24" i="36"/>
  <c r="AL25" i="36"/>
  <c r="AJ25" i="36"/>
  <c r="AM25" i="36"/>
  <c r="L26" i="36"/>
  <c r="J26" i="36"/>
  <c r="M26" i="36"/>
  <c r="AL27" i="36"/>
  <c r="AJ27" i="36"/>
  <c r="AM27" i="36"/>
  <c r="L28" i="36"/>
  <c r="J28" i="36"/>
  <c r="M28" i="36"/>
  <c r="AL29" i="36"/>
  <c r="AJ29" i="36"/>
  <c r="AM29" i="36"/>
  <c r="L30" i="36"/>
  <c r="J30" i="36"/>
  <c r="M30" i="36"/>
  <c r="AL31" i="36"/>
  <c r="AJ31" i="36"/>
  <c r="AM31" i="36"/>
  <c r="L32" i="36"/>
  <c r="J32" i="36"/>
  <c r="M32" i="36"/>
  <c r="AL33" i="36"/>
  <c r="AJ33" i="36"/>
  <c r="AM33" i="36"/>
  <c r="L34" i="36"/>
  <c r="J34" i="36"/>
  <c r="M34" i="36"/>
  <c r="AL35" i="36"/>
  <c r="AJ35" i="36"/>
  <c r="AM35" i="36"/>
  <c r="L36" i="36"/>
  <c r="J36" i="36"/>
  <c r="M36" i="36"/>
  <c r="AL37" i="36"/>
  <c r="AJ37" i="36"/>
  <c r="AM37" i="36"/>
  <c r="L38" i="36"/>
  <c r="J38" i="36"/>
  <c r="M38" i="36"/>
  <c r="AL39" i="36"/>
  <c r="AJ39" i="36"/>
  <c r="AM39" i="36"/>
  <c r="L40" i="36"/>
  <c r="J40" i="36"/>
  <c r="M40" i="36"/>
  <c r="AL41" i="36"/>
  <c r="AJ41" i="36"/>
  <c r="AM41" i="36"/>
  <c r="L42" i="36"/>
  <c r="J42" i="36"/>
  <c r="M42" i="36"/>
  <c r="AL43" i="36"/>
  <c r="AJ43" i="36"/>
  <c r="AM43" i="36"/>
  <c r="L9" i="41"/>
  <c r="J9" i="41"/>
  <c r="M9" i="41"/>
  <c r="L11" i="41"/>
  <c r="J11" i="41"/>
  <c r="M11" i="41"/>
  <c r="AL12" i="41"/>
  <c r="AJ12" i="41"/>
  <c r="AM12" i="41"/>
  <c r="L13" i="41"/>
  <c r="J13" i="41"/>
  <c r="M13" i="41"/>
  <c r="AL15" i="41"/>
  <c r="AJ15" i="41"/>
  <c r="AM15" i="41"/>
  <c r="L16" i="41"/>
  <c r="J16" i="41"/>
  <c r="M16" i="41"/>
  <c r="AL17" i="41"/>
  <c r="AJ17" i="41"/>
  <c r="AM17" i="41"/>
  <c r="L18" i="41"/>
  <c r="J18" i="41"/>
  <c r="M18" i="41"/>
  <c r="AL19" i="41"/>
  <c r="AJ19" i="41"/>
  <c r="AM19" i="41"/>
  <c r="L26" i="41"/>
  <c r="J26" i="41"/>
  <c r="M26" i="41"/>
  <c r="AL27" i="41"/>
  <c r="AJ27" i="41"/>
  <c r="AM27" i="41"/>
  <c r="L28" i="41"/>
  <c r="J28" i="41"/>
  <c r="M28" i="41"/>
  <c r="AL29" i="41"/>
  <c r="AJ29" i="41"/>
  <c r="AM29" i="41"/>
  <c r="L30" i="41"/>
  <c r="J30" i="41"/>
  <c r="M30" i="41"/>
  <c r="AL31" i="41"/>
  <c r="AJ31" i="41"/>
  <c r="AM31" i="41"/>
  <c r="L32" i="41"/>
  <c r="J32" i="41"/>
  <c r="M32" i="41"/>
  <c r="AL33" i="41"/>
  <c r="AJ33" i="41"/>
  <c r="AM33" i="41"/>
  <c r="L34" i="41"/>
  <c r="J34" i="41"/>
  <c r="M34" i="41"/>
  <c r="AL35" i="41"/>
  <c r="AJ35" i="41"/>
  <c r="AM35" i="41"/>
  <c r="L36" i="41"/>
  <c r="J36" i="41"/>
  <c r="M36" i="41"/>
  <c r="AL37" i="41"/>
  <c r="AJ37" i="41"/>
  <c r="AM37" i="41"/>
  <c r="L38" i="41"/>
  <c r="J38" i="41"/>
  <c r="M38" i="41"/>
  <c r="AL39" i="41"/>
  <c r="AJ39" i="41"/>
  <c r="AM39" i="41"/>
  <c r="L40" i="41"/>
  <c r="J40" i="41"/>
  <c r="M40" i="41"/>
  <c r="AL41" i="41"/>
  <c r="AJ41" i="41"/>
  <c r="AM41" i="41"/>
  <c r="L42" i="41"/>
  <c r="J42" i="41"/>
  <c r="M42" i="41"/>
  <c r="AL43" i="41"/>
  <c r="AJ43" i="41"/>
  <c r="AM43" i="41"/>
  <c r="L9" i="43"/>
  <c r="J9" i="43"/>
  <c r="M9" i="43"/>
  <c r="AL11" i="43"/>
  <c r="AJ11" i="43"/>
  <c r="AM11" i="43"/>
  <c r="L12" i="43"/>
  <c r="J12" i="43"/>
  <c r="M12" i="43"/>
  <c r="AL15" i="43"/>
  <c r="AJ15" i="43"/>
  <c r="AM15" i="43"/>
  <c r="L16" i="43"/>
  <c r="J16" i="43"/>
  <c r="M16" i="43"/>
  <c r="AL17" i="43"/>
  <c r="AJ17" i="43"/>
  <c r="AM17" i="43"/>
  <c r="L18" i="43"/>
  <c r="J18" i="43"/>
  <c r="M18" i="43"/>
  <c r="AL19" i="43"/>
  <c r="AJ19" i="43"/>
  <c r="AM19" i="43"/>
  <c r="L20" i="43"/>
  <c r="J20" i="43"/>
  <c r="M20" i="43"/>
  <c r="AL21" i="43"/>
  <c r="AJ21" i="43"/>
  <c r="AM21" i="43"/>
  <c r="L22" i="43"/>
  <c r="J22" i="43"/>
  <c r="M22" i="43"/>
  <c r="AL23" i="43"/>
  <c r="AJ23" i="43"/>
  <c r="AM23" i="43"/>
  <c r="K26" i="43"/>
  <c r="L27" i="43"/>
  <c r="J27" i="43"/>
  <c r="M27" i="43"/>
  <c r="AL28" i="43"/>
  <c r="AJ28" i="43"/>
  <c r="AM28" i="43"/>
  <c r="L29" i="43"/>
  <c r="J29" i="43"/>
  <c r="M29" i="43"/>
  <c r="AL30" i="43"/>
  <c r="AJ30" i="43"/>
  <c r="AM30" i="43"/>
  <c r="L31" i="43"/>
  <c r="J31" i="43"/>
  <c r="M31" i="43"/>
  <c r="AL32" i="43"/>
  <c r="AJ32" i="43"/>
  <c r="AM32" i="43"/>
  <c r="L33" i="43"/>
  <c r="J33" i="43"/>
  <c r="M33" i="43"/>
  <c r="AL36" i="43"/>
  <c r="AJ36" i="43"/>
  <c r="AM36" i="43"/>
  <c r="L37" i="43"/>
  <c r="J37" i="43"/>
  <c r="M37" i="43"/>
  <c r="AL38" i="43"/>
  <c r="AJ38" i="43"/>
  <c r="AM38" i="43"/>
  <c r="AL29" i="48"/>
  <c r="AJ29" i="48"/>
  <c r="AK29" i="48"/>
  <c r="AM29" i="48"/>
  <c r="AL33" i="48"/>
  <c r="AJ33" i="48"/>
  <c r="AK33" i="48"/>
  <c r="AM33" i="48"/>
  <c r="AL39" i="48"/>
  <c r="AJ39" i="48"/>
  <c r="AK39" i="48"/>
  <c r="AM39" i="48"/>
  <c r="J28" i="56"/>
  <c r="I41" i="57"/>
  <c r="B42" i="57"/>
  <c r="J39" i="57"/>
  <c r="J39" i="58"/>
  <c r="J40" i="59"/>
  <c r="J9" i="9"/>
  <c r="AJ9" i="9"/>
  <c r="J11" i="9"/>
  <c r="AJ11" i="9"/>
  <c r="J16" i="9"/>
  <c r="AJ16" i="9"/>
  <c r="J17" i="9"/>
  <c r="AJ17" i="9"/>
  <c r="J18" i="9"/>
  <c r="AJ18" i="9"/>
  <c r="J19" i="9"/>
  <c r="AJ19" i="9"/>
  <c r="J20" i="9"/>
  <c r="AJ20" i="9"/>
  <c r="J21" i="9"/>
  <c r="AJ21" i="9"/>
  <c r="J22" i="9"/>
  <c r="AJ22" i="9"/>
  <c r="J24" i="9"/>
  <c r="AJ24" i="9"/>
  <c r="J26" i="9"/>
  <c r="AJ26" i="9"/>
  <c r="J27" i="9"/>
  <c r="AJ27" i="9"/>
  <c r="J28" i="9"/>
  <c r="AJ28" i="9"/>
  <c r="J29" i="9"/>
  <c r="AJ29" i="9"/>
  <c r="J30" i="9"/>
  <c r="AJ30" i="9"/>
  <c r="J32" i="9"/>
  <c r="AJ32" i="9"/>
  <c r="J33" i="9"/>
  <c r="AJ33" i="9"/>
  <c r="J36" i="9"/>
  <c r="AJ36" i="9"/>
  <c r="J37" i="9"/>
  <c r="AJ37" i="9"/>
  <c r="J38" i="9"/>
  <c r="AJ38" i="9"/>
  <c r="J41" i="9"/>
  <c r="AJ41" i="9"/>
  <c r="J42" i="9"/>
  <c r="AJ42" i="9"/>
  <c r="J43" i="9"/>
  <c r="AJ43" i="9"/>
  <c r="J9" i="11"/>
  <c r="AJ9" i="11"/>
  <c r="J11" i="11"/>
  <c r="AJ11" i="11"/>
  <c r="J16" i="11"/>
  <c r="AJ16" i="11"/>
  <c r="J17" i="11"/>
  <c r="AJ17" i="11"/>
  <c r="J18" i="11"/>
  <c r="AJ18" i="11"/>
  <c r="J19" i="11"/>
  <c r="AJ19" i="11"/>
  <c r="J20" i="11"/>
  <c r="AJ20" i="11"/>
  <c r="J21" i="11"/>
  <c r="AJ21" i="11"/>
  <c r="J22" i="11"/>
  <c r="AJ22" i="11"/>
  <c r="J24" i="11"/>
  <c r="AJ24" i="11"/>
  <c r="J26" i="11"/>
  <c r="AJ26" i="11"/>
  <c r="J27" i="11"/>
  <c r="AJ27" i="11"/>
  <c r="J28" i="11"/>
  <c r="AJ28" i="11"/>
  <c r="J29" i="11"/>
  <c r="AJ29" i="11"/>
  <c r="J30" i="11"/>
  <c r="AJ30" i="11"/>
  <c r="J32" i="11"/>
  <c r="AJ32" i="11"/>
  <c r="J33" i="11"/>
  <c r="AJ33" i="11"/>
  <c r="J36" i="11"/>
  <c r="AJ36" i="11"/>
  <c r="J37" i="11"/>
  <c r="AJ37" i="11"/>
  <c r="J38" i="11"/>
  <c r="AJ38" i="11"/>
  <c r="J41" i="11"/>
  <c r="AJ41" i="11"/>
  <c r="J42" i="11"/>
  <c r="AJ42" i="11"/>
  <c r="J43" i="11"/>
  <c r="AJ43" i="11"/>
  <c r="J9" i="19"/>
  <c r="AJ9" i="19"/>
  <c r="J10" i="19"/>
  <c r="AJ10" i="19"/>
  <c r="J11" i="19"/>
  <c r="AL11" i="19"/>
  <c r="AJ11" i="19"/>
  <c r="AM11" i="19"/>
  <c r="L12" i="19"/>
  <c r="J12" i="19"/>
  <c r="M12" i="19"/>
  <c r="AK12" i="19"/>
  <c r="K13" i="19"/>
  <c r="Y13" i="19"/>
  <c r="AL13" i="19"/>
  <c r="AJ13" i="19"/>
  <c r="AM13" i="19"/>
  <c r="L14" i="19"/>
  <c r="J14" i="19"/>
  <c r="M14" i="19"/>
  <c r="AK14" i="19"/>
  <c r="K15" i="19"/>
  <c r="Y15" i="19"/>
  <c r="AL15" i="19"/>
  <c r="AJ15" i="19"/>
  <c r="AM15" i="19"/>
  <c r="L16" i="19"/>
  <c r="J16" i="19"/>
  <c r="M16" i="19"/>
  <c r="AK16" i="19"/>
  <c r="K17" i="19"/>
  <c r="Y17" i="19"/>
  <c r="AL17" i="19"/>
  <c r="AJ17" i="19"/>
  <c r="AM17" i="19"/>
  <c r="L18" i="19"/>
  <c r="J18" i="19"/>
  <c r="M18" i="19"/>
  <c r="AK18" i="19"/>
  <c r="K19" i="19"/>
  <c r="Y19" i="19"/>
  <c r="AL19" i="19"/>
  <c r="AJ19" i="19"/>
  <c r="AM19" i="19"/>
  <c r="L20" i="19"/>
  <c r="J20" i="19"/>
  <c r="M20" i="19"/>
  <c r="AK20" i="19"/>
  <c r="K21" i="19"/>
  <c r="Y21" i="19"/>
  <c r="AL21" i="19"/>
  <c r="AJ21" i="19"/>
  <c r="AM21" i="19"/>
  <c r="L22" i="19"/>
  <c r="J22" i="19"/>
  <c r="M22" i="19"/>
  <c r="AK22" i="19"/>
  <c r="K23" i="19"/>
  <c r="Y23" i="19"/>
  <c r="AL23" i="19"/>
  <c r="AJ23" i="19"/>
  <c r="AM23" i="19"/>
  <c r="L24" i="19"/>
  <c r="J24" i="19"/>
  <c r="M24" i="19"/>
  <c r="AK24" i="19"/>
  <c r="K25" i="19"/>
  <c r="Y25" i="19"/>
  <c r="AL25" i="19"/>
  <c r="AJ25" i="19"/>
  <c r="AM25" i="19"/>
  <c r="AM26" i="19"/>
  <c r="L27" i="19"/>
  <c r="J27" i="19"/>
  <c r="M27" i="19"/>
  <c r="AK27" i="19"/>
  <c r="K28" i="19"/>
  <c r="Y28" i="19"/>
  <c r="AL28" i="19"/>
  <c r="AJ28" i="19"/>
  <c r="AM28" i="19"/>
  <c r="L29" i="19"/>
  <c r="J29" i="19"/>
  <c r="M29" i="19"/>
  <c r="AK29" i="19"/>
  <c r="K30" i="19"/>
  <c r="Y30" i="19"/>
  <c r="AL30" i="19"/>
  <c r="AJ30" i="19"/>
  <c r="AM30" i="19"/>
  <c r="AM31" i="19"/>
  <c r="L32" i="19"/>
  <c r="J32" i="19"/>
  <c r="M32" i="19"/>
  <c r="AK32" i="19"/>
  <c r="K33" i="19"/>
  <c r="Y33" i="19"/>
  <c r="AL33" i="19"/>
  <c r="AJ33" i="19"/>
  <c r="AM33" i="19"/>
  <c r="L34" i="19"/>
  <c r="J34" i="19"/>
  <c r="M34" i="19"/>
  <c r="AK34" i="19"/>
  <c r="K35" i="19"/>
  <c r="Y35" i="19"/>
  <c r="AL35" i="19"/>
  <c r="AJ35" i="19"/>
  <c r="AM35" i="19"/>
  <c r="L36" i="19"/>
  <c r="J36" i="19"/>
  <c r="M36" i="19"/>
  <c r="AK36" i="19"/>
  <c r="K37" i="19"/>
  <c r="Y37" i="19"/>
  <c r="AL37" i="19"/>
  <c r="AJ37" i="19"/>
  <c r="AM37" i="19"/>
  <c r="L38" i="19"/>
  <c r="J38" i="19"/>
  <c r="M38" i="19"/>
  <c r="AK38" i="19"/>
  <c r="K39" i="19"/>
  <c r="Y39" i="19"/>
  <c r="AL39" i="19"/>
  <c r="AJ39" i="19"/>
  <c r="AM39" i="19"/>
  <c r="L40" i="19"/>
  <c r="J40" i="19"/>
  <c r="M40" i="19"/>
  <c r="AK40" i="19"/>
  <c r="K41" i="19"/>
  <c r="Y41" i="19"/>
  <c r="AL41" i="19"/>
  <c r="AJ41" i="19"/>
  <c r="AM41" i="19"/>
  <c r="L42" i="19"/>
  <c r="J42" i="19"/>
  <c r="M42" i="19"/>
  <c r="AK42" i="19"/>
  <c r="K43" i="19"/>
  <c r="Y43" i="19"/>
  <c r="AL43" i="19"/>
  <c r="AJ43" i="19"/>
  <c r="AM43" i="19"/>
  <c r="L9" i="36"/>
  <c r="J9" i="36"/>
  <c r="M9" i="36"/>
  <c r="AK9" i="36"/>
  <c r="K10" i="36"/>
  <c r="Y10" i="36"/>
  <c r="AL10" i="36"/>
  <c r="AJ10" i="36"/>
  <c r="AM10" i="36"/>
  <c r="L11" i="36"/>
  <c r="J11" i="36"/>
  <c r="M11" i="36"/>
  <c r="AK11" i="36"/>
  <c r="K12" i="36"/>
  <c r="Y12" i="36"/>
  <c r="AL12" i="36"/>
  <c r="AJ12" i="36"/>
  <c r="AM12" i="36"/>
  <c r="L13" i="36"/>
  <c r="J13" i="36"/>
  <c r="M13" i="36"/>
  <c r="AK13" i="36"/>
  <c r="K14" i="36"/>
  <c r="Y14" i="36"/>
  <c r="AL14" i="36"/>
  <c r="AJ14" i="36"/>
  <c r="AM14" i="36"/>
  <c r="L15" i="36"/>
  <c r="J15" i="36"/>
  <c r="M15" i="36"/>
  <c r="AK15" i="36"/>
  <c r="K16" i="36"/>
  <c r="Y16" i="36"/>
  <c r="AL16" i="36"/>
  <c r="AJ16" i="36"/>
  <c r="AM16" i="36"/>
  <c r="L17" i="36"/>
  <c r="J17" i="36"/>
  <c r="M17" i="36"/>
  <c r="AK17" i="36"/>
  <c r="K18" i="36"/>
  <c r="Y18" i="36"/>
  <c r="AL18" i="36"/>
  <c r="AJ18" i="36"/>
  <c r="AM18" i="36"/>
  <c r="L19" i="36"/>
  <c r="J19" i="36"/>
  <c r="M19" i="36"/>
  <c r="AK19" i="36"/>
  <c r="K20" i="36"/>
  <c r="Y20" i="36"/>
  <c r="AL20" i="36"/>
  <c r="AJ20" i="36"/>
  <c r="AM20" i="36"/>
  <c r="L21" i="36"/>
  <c r="J21" i="36"/>
  <c r="M21" i="36"/>
  <c r="AK21" i="36"/>
  <c r="K22" i="36"/>
  <c r="Y22" i="36"/>
  <c r="AL22" i="36"/>
  <c r="AJ22" i="36"/>
  <c r="AM22" i="36"/>
  <c r="L23" i="36"/>
  <c r="J23" i="36"/>
  <c r="M23" i="36"/>
  <c r="AK23" i="36"/>
  <c r="K24" i="36"/>
  <c r="Y24" i="36"/>
  <c r="AL24" i="36"/>
  <c r="AJ24" i="36"/>
  <c r="AM24" i="36"/>
  <c r="L25" i="36"/>
  <c r="J25" i="36"/>
  <c r="M25" i="36"/>
  <c r="AK25" i="36"/>
  <c r="K26" i="36"/>
  <c r="Y26" i="36"/>
  <c r="AL26" i="36"/>
  <c r="AJ26" i="36"/>
  <c r="AM26" i="36"/>
  <c r="L27" i="36"/>
  <c r="J27" i="36"/>
  <c r="M27" i="36"/>
  <c r="AK27" i="36"/>
  <c r="K28" i="36"/>
  <c r="Y28" i="36"/>
  <c r="AL28" i="36"/>
  <c r="AJ28" i="36"/>
  <c r="AM28" i="36"/>
  <c r="L29" i="36"/>
  <c r="J29" i="36"/>
  <c r="M29" i="36"/>
  <c r="AK29" i="36"/>
  <c r="K30" i="36"/>
  <c r="Y30" i="36"/>
  <c r="AL30" i="36"/>
  <c r="AJ30" i="36"/>
  <c r="AM30" i="36"/>
  <c r="L31" i="36"/>
  <c r="J31" i="36"/>
  <c r="M31" i="36"/>
  <c r="AK31" i="36"/>
  <c r="K32" i="36"/>
  <c r="Y32" i="36"/>
  <c r="AL32" i="36"/>
  <c r="AJ32" i="36"/>
  <c r="AM32" i="36"/>
  <c r="L33" i="36"/>
  <c r="J33" i="36"/>
  <c r="M33" i="36"/>
  <c r="AK33" i="36"/>
  <c r="K34" i="36"/>
  <c r="Y34" i="36"/>
  <c r="AL34" i="36"/>
  <c r="AJ34" i="36"/>
  <c r="AM34" i="36"/>
  <c r="L35" i="36"/>
  <c r="J35" i="36"/>
  <c r="M35" i="36"/>
  <c r="AK35" i="36"/>
  <c r="K36" i="36"/>
  <c r="Y36" i="36"/>
  <c r="AL36" i="36"/>
  <c r="AJ36" i="36"/>
  <c r="AM36" i="36"/>
  <c r="L37" i="36"/>
  <c r="J37" i="36"/>
  <c r="M37" i="36"/>
  <c r="AK37" i="36"/>
  <c r="K38" i="36"/>
  <c r="Y38" i="36"/>
  <c r="AL38" i="36"/>
  <c r="AJ38" i="36"/>
  <c r="AM38" i="36"/>
  <c r="L39" i="36"/>
  <c r="J39" i="36"/>
  <c r="M39" i="36"/>
  <c r="AK39" i="36"/>
  <c r="K40" i="36"/>
  <c r="Y40" i="36"/>
  <c r="AL40" i="36"/>
  <c r="AJ40" i="36"/>
  <c r="AM40" i="36"/>
  <c r="L41" i="36"/>
  <c r="J41" i="36"/>
  <c r="M41" i="36"/>
  <c r="AK41" i="36"/>
  <c r="K42" i="36"/>
  <c r="Y42" i="36"/>
  <c r="AL42" i="36"/>
  <c r="AJ42" i="36"/>
  <c r="AM42" i="36"/>
  <c r="L43" i="36"/>
  <c r="J43" i="36"/>
  <c r="M43" i="36"/>
  <c r="AK43" i="36"/>
  <c r="K9" i="41"/>
  <c r="K11" i="41"/>
  <c r="Y11" i="41"/>
  <c r="AL11" i="41"/>
  <c r="AJ11" i="41"/>
  <c r="AM11" i="41"/>
  <c r="L12" i="41"/>
  <c r="J12" i="41"/>
  <c r="M12" i="41"/>
  <c r="AK12" i="41"/>
  <c r="K13" i="41"/>
  <c r="Y13" i="41"/>
  <c r="AL13" i="41"/>
  <c r="AJ13" i="41"/>
  <c r="AM13" i="41"/>
  <c r="AM14" i="41"/>
  <c r="L15" i="41"/>
  <c r="J15" i="41"/>
  <c r="M15" i="41"/>
  <c r="AK15" i="41"/>
  <c r="K16" i="41"/>
  <c r="Y16" i="41"/>
  <c r="AL16" i="41"/>
  <c r="AJ16" i="41"/>
  <c r="AM16" i="41"/>
  <c r="L17" i="41"/>
  <c r="J17" i="41"/>
  <c r="M17" i="41"/>
  <c r="AK17" i="41"/>
  <c r="K18" i="41"/>
  <c r="Y18" i="41"/>
  <c r="AL18" i="41"/>
  <c r="AJ18" i="41"/>
  <c r="AM18" i="41"/>
  <c r="L19" i="41"/>
  <c r="J19" i="41"/>
  <c r="M19" i="41"/>
  <c r="AK19" i="41"/>
  <c r="M20" i="41"/>
  <c r="M21" i="41"/>
  <c r="M22" i="41"/>
  <c r="M23" i="41"/>
  <c r="M24" i="41"/>
  <c r="M25" i="41"/>
  <c r="K26" i="41"/>
  <c r="Y26" i="41"/>
  <c r="AL26" i="41"/>
  <c r="AJ26" i="41"/>
  <c r="AM26" i="41"/>
  <c r="L27" i="41"/>
  <c r="J27" i="41"/>
  <c r="M27" i="41"/>
  <c r="AK27" i="41"/>
  <c r="K28" i="41"/>
  <c r="Y28" i="41"/>
  <c r="AL28" i="41"/>
  <c r="AJ28" i="41"/>
  <c r="AM28" i="41"/>
  <c r="L29" i="41"/>
  <c r="J29" i="41"/>
  <c r="M29" i="41"/>
  <c r="AK29" i="41"/>
  <c r="K30" i="41"/>
  <c r="Y30" i="41"/>
  <c r="AL30" i="41"/>
  <c r="AJ30" i="41"/>
  <c r="AM30" i="41"/>
  <c r="L31" i="41"/>
  <c r="J31" i="41"/>
  <c r="M31" i="41"/>
  <c r="AK31" i="41"/>
  <c r="K32" i="41"/>
  <c r="Y32" i="41"/>
  <c r="AL32" i="41"/>
  <c r="AJ32" i="41"/>
  <c r="AM32" i="41"/>
  <c r="L33" i="41"/>
  <c r="J33" i="41"/>
  <c r="M33" i="41"/>
  <c r="AK33" i="41"/>
  <c r="K34" i="41"/>
  <c r="Y34" i="41"/>
  <c r="AL34" i="41"/>
  <c r="AJ34" i="41"/>
  <c r="AM34" i="41"/>
  <c r="L35" i="41"/>
  <c r="J35" i="41"/>
  <c r="M35" i="41"/>
  <c r="AK35" i="41"/>
  <c r="K36" i="41"/>
  <c r="Y36" i="41"/>
  <c r="AL36" i="41"/>
  <c r="AJ36" i="41"/>
  <c r="AM36" i="41"/>
  <c r="L37" i="41"/>
  <c r="J37" i="41"/>
  <c r="M37" i="41"/>
  <c r="AK37" i="41"/>
  <c r="K38" i="41"/>
  <c r="Y38" i="41"/>
  <c r="AL38" i="41"/>
  <c r="AJ38" i="41"/>
  <c r="AM38" i="41"/>
  <c r="L39" i="41"/>
  <c r="J39" i="41"/>
  <c r="M39" i="41"/>
  <c r="AK39" i="41"/>
  <c r="K40" i="41"/>
  <c r="Y40" i="41"/>
  <c r="AL40" i="41"/>
  <c r="AJ40" i="41"/>
  <c r="AM40" i="41"/>
  <c r="L41" i="41"/>
  <c r="J41" i="41"/>
  <c r="M41" i="41"/>
  <c r="AK41" i="41"/>
  <c r="K42" i="41"/>
  <c r="Y42" i="41"/>
  <c r="AL42" i="41"/>
  <c r="AJ42" i="41"/>
  <c r="AM42" i="41"/>
  <c r="L43" i="41"/>
  <c r="J43" i="41"/>
  <c r="M43" i="41"/>
  <c r="AK43" i="41"/>
  <c r="K9" i="43"/>
  <c r="Y9" i="43"/>
  <c r="AL9" i="43"/>
  <c r="AJ9" i="43"/>
  <c r="AM9" i="43"/>
  <c r="AM10" i="43"/>
  <c r="L11" i="43"/>
  <c r="J11" i="43"/>
  <c r="M11" i="43"/>
  <c r="AK11" i="43"/>
  <c r="K12" i="43"/>
  <c r="Y12" i="43"/>
  <c r="AL12" i="43"/>
  <c r="AJ12" i="43"/>
  <c r="AM12" i="43"/>
  <c r="AM13" i="43"/>
  <c r="AM14" i="43"/>
  <c r="L15" i="43"/>
  <c r="J15" i="43"/>
  <c r="M15" i="43"/>
  <c r="AK15" i="43"/>
  <c r="K16" i="43"/>
  <c r="Y16" i="43"/>
  <c r="AL16" i="43"/>
  <c r="AJ16" i="43"/>
  <c r="AM16" i="43"/>
  <c r="L17" i="43"/>
  <c r="J17" i="43"/>
  <c r="M17" i="43"/>
  <c r="AK17" i="43"/>
  <c r="K18" i="43"/>
  <c r="Y18" i="43"/>
  <c r="AL18" i="43"/>
  <c r="AJ18" i="43"/>
  <c r="AM18" i="43"/>
  <c r="L19" i="43"/>
  <c r="J19" i="43"/>
  <c r="M19" i="43"/>
  <c r="AK19" i="43"/>
  <c r="K20" i="43"/>
  <c r="Y20" i="43"/>
  <c r="AL20" i="43"/>
  <c r="AJ20" i="43"/>
  <c r="AM20" i="43"/>
  <c r="L21" i="43"/>
  <c r="J21" i="43"/>
  <c r="M21" i="43"/>
  <c r="AK21" i="43"/>
  <c r="K22" i="43"/>
  <c r="Y22" i="43"/>
  <c r="AL22" i="43"/>
  <c r="AJ22" i="43"/>
  <c r="AM22" i="43"/>
  <c r="L23" i="43"/>
  <c r="J23" i="43"/>
  <c r="M23" i="43"/>
  <c r="AK23" i="43"/>
  <c r="M24" i="43"/>
  <c r="M25" i="43"/>
  <c r="M26" i="43"/>
  <c r="AK26" i="43"/>
  <c r="K27" i="43"/>
  <c r="Y27" i="43"/>
  <c r="AL27" i="43"/>
  <c r="AJ27" i="43"/>
  <c r="AM27" i="43"/>
  <c r="L28" i="43"/>
  <c r="J28" i="43"/>
  <c r="M28" i="43"/>
  <c r="AK28" i="43"/>
  <c r="K29" i="43"/>
  <c r="Y29" i="43"/>
  <c r="AL29" i="43"/>
  <c r="AJ29" i="43"/>
  <c r="AM29" i="43"/>
  <c r="L30" i="43"/>
  <c r="J30" i="43"/>
  <c r="M30" i="43"/>
  <c r="AK30" i="43"/>
  <c r="K31" i="43"/>
  <c r="Y31" i="43"/>
  <c r="AL31" i="43"/>
  <c r="AJ31" i="43"/>
  <c r="AM31" i="43"/>
  <c r="L32" i="43"/>
  <c r="J32" i="43"/>
  <c r="M32" i="43"/>
  <c r="AK32" i="43"/>
  <c r="K33" i="43"/>
  <c r="Y33" i="43"/>
  <c r="AL33" i="43"/>
  <c r="AJ33" i="43"/>
  <c r="AM33" i="43"/>
  <c r="AM34" i="43"/>
  <c r="AM35" i="43"/>
  <c r="L36" i="43"/>
  <c r="J36" i="43"/>
  <c r="M36" i="43"/>
  <c r="AK36" i="43"/>
  <c r="K37" i="43"/>
  <c r="Y37" i="43"/>
  <c r="AL37" i="43"/>
  <c r="AJ37" i="43"/>
  <c r="AM37" i="43"/>
  <c r="L38" i="43"/>
  <c r="J38" i="43"/>
  <c r="M38" i="43"/>
  <c r="AK38" i="43"/>
  <c r="M39" i="43"/>
  <c r="M40" i="43"/>
  <c r="AM40" i="43"/>
  <c r="AL40" i="43"/>
  <c r="X30" i="48"/>
  <c r="Y30" i="48"/>
  <c r="L32" i="48"/>
  <c r="J32" i="48"/>
  <c r="K32" i="48"/>
  <c r="M32" i="48"/>
  <c r="L35" i="48"/>
  <c r="M35" i="48"/>
  <c r="X36" i="48"/>
  <c r="Y36" i="48"/>
  <c r="L38" i="48"/>
  <c r="J38" i="48"/>
  <c r="K38" i="48"/>
  <c r="M38" i="48"/>
  <c r="X40" i="48"/>
  <c r="Y40" i="48"/>
  <c r="L42" i="48"/>
  <c r="J42" i="48"/>
  <c r="K42" i="48"/>
  <c r="M42" i="48"/>
  <c r="M41" i="43"/>
  <c r="AM42" i="43"/>
  <c r="M43" i="43"/>
  <c r="AM9" i="46"/>
  <c r="M10" i="46"/>
  <c r="AM11" i="46"/>
  <c r="M12" i="46"/>
  <c r="AM13" i="46"/>
  <c r="M14" i="46"/>
  <c r="AM15" i="46"/>
  <c r="M16" i="46"/>
  <c r="AM17" i="46"/>
  <c r="M18" i="46"/>
  <c r="AM19" i="46"/>
  <c r="M20" i="46"/>
  <c r="AM21" i="46"/>
  <c r="M22" i="46"/>
  <c r="AM23" i="46"/>
  <c r="M24" i="46"/>
  <c r="AM25" i="46"/>
  <c r="M26" i="46"/>
  <c r="AM27" i="46"/>
  <c r="M28" i="46"/>
  <c r="AM29" i="46"/>
  <c r="M30" i="46"/>
  <c r="AM31" i="46"/>
  <c r="M32" i="46"/>
  <c r="AM33" i="46"/>
  <c r="M34" i="46"/>
  <c r="AM35" i="46"/>
  <c r="M36" i="46"/>
  <c r="AM37" i="46"/>
  <c r="M38" i="46"/>
  <c r="AM39" i="46"/>
  <c r="M40" i="46"/>
  <c r="AM41" i="46"/>
  <c r="M42" i="46"/>
  <c r="AM43" i="46"/>
  <c r="M9" i="48"/>
  <c r="AM10" i="48"/>
  <c r="M11" i="48"/>
  <c r="AM12" i="48"/>
  <c r="M13" i="48"/>
  <c r="AM14" i="48"/>
  <c r="M15" i="48"/>
  <c r="AM16" i="48"/>
  <c r="M17" i="48"/>
  <c r="AM18" i="48"/>
  <c r="M19" i="48"/>
  <c r="AM20" i="48"/>
  <c r="M21" i="48"/>
  <c r="AM22" i="48"/>
  <c r="M23" i="48"/>
  <c r="AM24" i="48"/>
  <c r="M25" i="48"/>
  <c r="AM26" i="48"/>
  <c r="M27" i="48"/>
  <c r="AM28" i="48"/>
  <c r="M29" i="48"/>
  <c r="L30" i="48"/>
  <c r="J30" i="48"/>
  <c r="K30" i="48"/>
  <c r="AL31" i="48"/>
  <c r="AJ31" i="48"/>
  <c r="AK31" i="48"/>
  <c r="X32" i="48"/>
  <c r="Y32" i="48"/>
  <c r="L34" i="48"/>
  <c r="M34" i="48"/>
  <c r="L36" i="48"/>
  <c r="J36" i="48"/>
  <c r="K36" i="48"/>
  <c r="AL37" i="48"/>
  <c r="AJ37" i="48"/>
  <c r="AK37" i="48"/>
  <c r="X38" i="48"/>
  <c r="Y38" i="48"/>
  <c r="L40" i="48"/>
  <c r="J40" i="48"/>
  <c r="K40" i="48"/>
  <c r="AL41" i="48"/>
  <c r="AJ41" i="48"/>
  <c r="AK41" i="48"/>
  <c r="X42" i="48"/>
  <c r="Y42" i="48"/>
  <c r="AL30" i="48"/>
  <c r="AJ30" i="48"/>
  <c r="AM30" i="48"/>
  <c r="L31" i="48"/>
  <c r="J31" i="48"/>
  <c r="M31" i="48"/>
  <c r="AL32" i="48"/>
  <c r="AJ32" i="48"/>
  <c r="AM32" i="48"/>
  <c r="L33" i="48"/>
  <c r="J33" i="48"/>
  <c r="M33" i="48"/>
  <c r="AL36" i="48"/>
  <c r="AJ36" i="48"/>
  <c r="AM36" i="48"/>
  <c r="L37" i="48"/>
  <c r="J37" i="48"/>
  <c r="M37" i="48"/>
  <c r="AL38" i="48"/>
  <c r="AJ38" i="48"/>
  <c r="AM38" i="48"/>
  <c r="L39" i="48"/>
  <c r="J39" i="48"/>
  <c r="M39" i="48"/>
  <c r="AL40" i="48"/>
  <c r="AJ40" i="48"/>
  <c r="AM40" i="48"/>
  <c r="L41" i="48"/>
  <c r="J41" i="48"/>
  <c r="M41" i="48"/>
  <c r="AL42" i="48"/>
  <c r="AJ42" i="48"/>
  <c r="AM42" i="48"/>
  <c r="L43" i="48"/>
  <c r="J43" i="48"/>
  <c r="M43" i="48"/>
  <c r="I8" i="56"/>
  <c r="I16" i="57"/>
  <c r="J16" i="57"/>
  <c r="H40" i="57"/>
  <c r="J40" i="57" s="1"/>
  <c r="I31" i="57"/>
  <c r="F36" i="57"/>
  <c r="G36" i="57" s="1"/>
  <c r="J16" i="58"/>
  <c r="H41" i="58"/>
  <c r="B42" i="58"/>
  <c r="I8" i="59"/>
  <c r="AJ43" i="48"/>
  <c r="AL43" i="48"/>
  <c r="J26" i="56"/>
  <c r="I9" i="57"/>
  <c r="I8" i="57" s="1"/>
  <c r="J17" i="57"/>
  <c r="J26" i="57"/>
  <c r="J17" i="58"/>
  <c r="J26" i="58"/>
  <c r="J33" i="58"/>
  <c r="J37" i="58"/>
  <c r="I40" i="58"/>
  <c r="I18" i="59"/>
  <c r="I16" i="59" s="1"/>
  <c r="C16" i="59"/>
  <c r="I37" i="59"/>
  <c r="I36" i="59" s="1"/>
  <c r="C36" i="59"/>
  <c r="F36" i="59" s="1"/>
  <c r="G36" i="59" s="1"/>
  <c r="J36" i="59"/>
  <c r="I9" i="60"/>
  <c r="I8" i="60" s="1"/>
  <c r="B42" i="60"/>
  <c r="D40" i="60"/>
  <c r="J30" i="61"/>
  <c r="J39" i="61"/>
  <c r="C16" i="56"/>
  <c r="C26" i="56"/>
  <c r="C26" i="57"/>
  <c r="C31" i="57"/>
  <c r="F31" i="57" s="1"/>
  <c r="D36" i="57"/>
  <c r="C36" i="58"/>
  <c r="F36" i="58" s="1"/>
  <c r="G36" i="58" s="1"/>
  <c r="J16" i="59"/>
  <c r="H41" i="59"/>
  <c r="H42" i="59" s="1"/>
  <c r="J26" i="59"/>
  <c r="C31" i="59"/>
  <c r="F31" i="59" s="1"/>
  <c r="J32" i="59"/>
  <c r="J37" i="59"/>
  <c r="B42" i="59"/>
  <c r="J26" i="61"/>
  <c r="I37" i="61"/>
  <c r="I36" i="61" s="1"/>
  <c r="I42" i="61" s="1"/>
  <c r="C36" i="61"/>
  <c r="H36" i="61"/>
  <c r="J25" i="60"/>
  <c r="I27" i="60"/>
  <c r="I26" i="60" s="1"/>
  <c r="J26" i="60" s="1"/>
  <c r="C26" i="60"/>
  <c r="J28" i="60"/>
  <c r="J30" i="60"/>
  <c r="I32" i="60"/>
  <c r="C31" i="60"/>
  <c r="J35" i="60"/>
  <c r="I37" i="60"/>
  <c r="C36" i="60"/>
  <c r="J38" i="60"/>
  <c r="H40" i="60"/>
  <c r="H41" i="60"/>
  <c r="H16" i="61"/>
  <c r="J17" i="61"/>
  <c r="C26" i="61"/>
  <c r="B41" i="61"/>
  <c r="D16" i="60"/>
  <c r="D31" i="61"/>
  <c r="J16" i="56" l="1"/>
  <c r="H42" i="58"/>
  <c r="J42" i="58" s="1"/>
  <c r="I41" i="56"/>
  <c r="J41" i="56" s="1"/>
  <c r="J36" i="61"/>
  <c r="E41" i="59"/>
  <c r="I41" i="58"/>
  <c r="H42" i="57"/>
  <c r="H41" i="57"/>
  <c r="J41" i="57" s="1"/>
  <c r="J36" i="56"/>
  <c r="B42" i="61"/>
  <c r="D36" i="60"/>
  <c r="D31" i="60"/>
  <c r="I41" i="61"/>
  <c r="E42" i="59"/>
  <c r="C41" i="56"/>
  <c r="F26" i="56"/>
  <c r="G26" i="56" s="1"/>
  <c r="H41" i="61"/>
  <c r="I40" i="60"/>
  <c r="F40" i="60" s="1"/>
  <c r="G40" i="60" s="1"/>
  <c r="C41" i="58"/>
  <c r="C41" i="61"/>
  <c r="F26" i="61"/>
  <c r="H42" i="61"/>
  <c r="J42" i="61" s="1"/>
  <c r="H40" i="61"/>
  <c r="J40" i="61" s="1"/>
  <c r="J16" i="61"/>
  <c r="J40" i="60"/>
  <c r="J37" i="60"/>
  <c r="I36" i="60"/>
  <c r="J36" i="60" s="1"/>
  <c r="J32" i="60"/>
  <c r="I31" i="60"/>
  <c r="J31" i="60" s="1"/>
  <c r="F26" i="60"/>
  <c r="G26" i="60" s="1"/>
  <c r="C41" i="60"/>
  <c r="D26" i="60"/>
  <c r="J37" i="61"/>
  <c r="F36" i="61"/>
  <c r="G36" i="61" s="1"/>
  <c r="D36" i="61"/>
  <c r="C41" i="59"/>
  <c r="D36" i="59"/>
  <c r="J41" i="59"/>
  <c r="C41" i="57"/>
  <c r="F26" i="57"/>
  <c r="D36" i="58"/>
  <c r="I42" i="57"/>
  <c r="I40" i="57"/>
  <c r="I40" i="59"/>
  <c r="I42" i="59" s="1"/>
  <c r="J42" i="59" s="1"/>
  <c r="J41" i="58"/>
  <c r="J42" i="57"/>
  <c r="I42" i="56"/>
  <c r="J42" i="56" s="1"/>
  <c r="I40" i="56"/>
  <c r="I42" i="60" l="1"/>
  <c r="J42" i="60" s="1"/>
  <c r="C42" i="59"/>
  <c r="F41" i="59"/>
  <c r="G41" i="59" s="1"/>
  <c r="D41" i="59"/>
  <c r="C42" i="61"/>
  <c r="F42" i="61" s="1"/>
  <c r="G42" i="61" s="1"/>
  <c r="F41" i="61"/>
  <c r="G41" i="61" s="1"/>
  <c r="D42" i="61"/>
  <c r="C42" i="57"/>
  <c r="F41" i="57"/>
  <c r="G41" i="57" s="1"/>
  <c r="D41" i="57"/>
  <c r="C42" i="60"/>
  <c r="D41" i="60"/>
  <c r="C42" i="58"/>
  <c r="F41" i="58"/>
  <c r="G41" i="58" s="1"/>
  <c r="D41" i="58"/>
  <c r="J41" i="61"/>
  <c r="C42" i="56"/>
  <c r="F41" i="56"/>
  <c r="G41" i="56" s="1"/>
  <c r="D41" i="56"/>
  <c r="I41" i="60"/>
  <c r="J41" i="60" s="1"/>
  <c r="F31" i="60"/>
  <c r="G31" i="60" s="1"/>
  <c r="F36" i="60"/>
  <c r="G36" i="60" s="1"/>
  <c r="D41" i="61"/>
  <c r="F42" i="56" l="1"/>
  <c r="G42" i="56" s="1"/>
  <c r="D42" i="56"/>
  <c r="F42" i="58"/>
  <c r="G42" i="58" s="1"/>
  <c r="D42" i="58"/>
  <c r="F42" i="60"/>
  <c r="G42" i="60" s="1"/>
  <c r="D42" i="60"/>
  <c r="F42" i="57"/>
  <c r="G42" i="57" s="1"/>
  <c r="D42" i="57"/>
  <c r="F42" i="59"/>
  <c r="G42" i="59" s="1"/>
  <c r="D42" i="59"/>
  <c r="F41" i="60"/>
  <c r="G41" i="60" s="1"/>
</calcChain>
</file>

<file path=xl/sharedStrings.xml><?xml version="1.0" encoding="utf-8"?>
<sst xmlns="http://schemas.openxmlformats.org/spreadsheetml/2006/main" count="4648" uniqueCount="177">
  <si>
    <t>(em mil hectares)</t>
  </si>
  <si>
    <t>PRODUTO</t>
  </si>
  <si>
    <t>SAFRAS</t>
  </si>
  <si>
    <t>VARIAÇÃO</t>
  </si>
  <si>
    <t>20/21</t>
  </si>
  <si>
    <t>21/22</t>
  </si>
  <si>
    <t>Percentual</t>
  </si>
  <si>
    <t>Absoluta</t>
  </si>
  <si>
    <t xml:space="preserve">    (a)</t>
  </si>
  <si>
    <t>Set/2021        (b)</t>
  </si>
  <si>
    <t>Out/2021        (c)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</si>
  <si>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</si>
  <si>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</si>
  <si>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</si>
  <si>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</si>
  <si>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</si>
  <si>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</si>
  <si>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</si>
  <si>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</si>
  <si>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</si>
  <si>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</si>
  <si>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</si>
  <si>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</si>
  <si>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</si>
  <si>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</si>
  <si>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</si>
  <si>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</si>
  <si>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</si>
  <si>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</si>
  <si>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</si>
  <si>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</si>
  <si>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</si>
  <si>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</si>
  <si>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</si>
  <si>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</si>
  <si>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</si>
  <si>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</si>
  <si>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</si>
  <si>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</si>
  <si>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</si>
  <si>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</si>
  <si>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</si>
  <si>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</si>
  <si>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2020</t>
  </si>
  <si>
    <t>2021</t>
  </si>
  <si>
    <t>AVEIA</t>
  </si>
  <si>
    <t>CANOLA</t>
  </si>
  <si>
    <t>CENTEIO</t>
  </si>
  <si>
    <t>CEVADA</t>
  </si>
  <si>
    <t>TRIGO</t>
  </si>
  <si>
    <t>TRITICALE</t>
  </si>
  <si>
    <t>BRASIL</t>
  </si>
  <si>
    <t>Fonte: Conab.</t>
  </si>
  <si>
    <t>Nota: Estimativa em outubro/2021.</t>
  </si>
  <si>
    <r>
      <t xml:space="preserve">ALGODÃO - CAROÇO </t>
    </r>
    <r>
      <rPr>
        <vertAlign val="superscript"/>
        <sz val="12"/>
        <color indexed="54"/>
        <rFont val="Arial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</si>
  <si>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</si>
  <si>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</rPr>
      <t>(2)</t>
    </r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</si>
  <si>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Produtividade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</si>
  <si>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</si>
  <si>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Produção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</si>
  <si>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</si>
  <si>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</si>
  <si>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</si>
  <si>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</si>
  <si>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Safra 20/21</t>
  </si>
  <si>
    <t>Safra 21/22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</si>
  <si>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</si>
  <si>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</si>
  <si>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</si>
  <si>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</si>
  <si>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</si>
  <si>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</si>
  <si>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</si>
  <si>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</si>
  <si>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</si>
  <si>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</si>
  <si>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</si>
  <si>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</si>
  <si>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</si>
  <si>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</si>
  <si>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</si>
  <si>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</si>
  <si>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</si>
  <si>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</si>
  <si>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</si>
  <si>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</si>
  <si>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</si>
  <si>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</si>
  <si>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</si>
  <si>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</si>
  <si>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</si>
  <si>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</si>
  <si>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</si>
  <si>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</si>
  <si>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</si>
  <si>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</si>
  <si>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</si>
  <si>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</si>
  <si>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</si>
  <si>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</si>
  <si>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</si>
  <si>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</si>
  <si>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</si>
  <si>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</si>
  <si>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</si>
  <si>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</si>
  <si>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</si>
  <si>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</si>
  <si>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</si>
  <si>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</si>
  <si>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</si>
  <si>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ALGODÃO - PLUMA</t>
  </si>
  <si>
    <t>EVOLUÇÃO DE ÁREA</t>
  </si>
  <si>
    <t>EVOLUÇÃO DE PRODUTIVIDADE</t>
  </si>
  <si>
    <t>EVOLUÇÃO DE PRODUÇÃO</t>
  </si>
  <si>
    <t>SAFRAS 2013/14 E 2019/20</t>
  </si>
  <si>
    <t>ÁREA (Em mil hectares)</t>
  </si>
  <si>
    <t>PRODUÇÃO (Em kg/ha)</t>
  </si>
  <si>
    <t>Safra 13/14</t>
  </si>
  <si>
    <t>Safra 14/15</t>
  </si>
  <si>
    <t>Safra 15/16</t>
  </si>
  <si>
    <t>Safra 16/17</t>
  </si>
  <si>
    <t>Safra 17/18</t>
  </si>
  <si>
    <t>Safra 18/19</t>
  </si>
  <si>
    <t>Safra 19/20</t>
  </si>
  <si>
    <t>Nov/2020</t>
  </si>
  <si>
    <t>Dez/2020</t>
  </si>
  <si>
    <t>(g)</t>
  </si>
  <si>
    <t>(h)</t>
  </si>
  <si>
    <t>(h/g)</t>
  </si>
  <si>
    <t>(h/f)</t>
  </si>
  <si>
    <t>(h-g)</t>
  </si>
  <si>
    <t>(h-f)</t>
  </si>
  <si>
    <t>CAROÇO DE ALGODÃO</t>
  </si>
  <si>
    <t>COMPARATIVO DE ÁREA, PRODUTIVIDADE E PRODUÇÃO</t>
  </si>
  <si>
    <t>SAFRAS 2020/21 E 2021/22</t>
  </si>
  <si>
    <t>COMPARATIVO DE  PRODUÇÃO E RENDIMENTO</t>
  </si>
  <si>
    <t>PRODUÇÃO - (Em mil t)</t>
  </si>
  <si>
    <t>RENDIMENTO % - PLUMA</t>
  </si>
  <si>
    <t>ALGODÃO EM CAROÇO</t>
  </si>
  <si>
    <t>AMENDOIM 1ª SAFRA</t>
  </si>
  <si>
    <t>AMENDOIM 2ª SAFRA</t>
  </si>
  <si>
    <t>AMENDOIM TOTAL (1ª e 2ª SAFRA)</t>
  </si>
  <si>
    <t>ARROZ IRRIGADO</t>
  </si>
  <si>
    <t xml:space="preserve">        </t>
  </si>
  <si>
    <t>RETIRAR?</t>
  </si>
  <si>
    <t>REGIÃO/UF-7,6</t>
  </si>
  <si>
    <t>ver produtividade</t>
  </si>
  <si>
    <t>verificar os efeitos do clima.</t>
  </si>
  <si>
    <t>Safra 2020</t>
  </si>
  <si>
    <t>Safra 2021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</si>
  <si>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</si>
  <si>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</si>
  <si>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</si>
  <si>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</si>
  <si>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</si>
  <si>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</si>
  <si>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</si>
  <si>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</si>
  <si>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</si>
  <si>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</si>
  <si>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</si>
  <si>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</si>
  <si>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</si>
  <si>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</si>
  <si>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</si>
  <si>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</si>
  <si>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</si>
  <si>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</si>
  <si>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ARROZ EM CASCA</t>
  </si>
  <si>
    <t>FEIJÃO</t>
  </si>
  <si>
    <t>MILHO</t>
  </si>
  <si>
    <t xml:space="preserve"> 2016/17</t>
  </si>
  <si>
    <t>2020*</t>
  </si>
  <si>
    <t>2021**</t>
  </si>
  <si>
    <t>*Estimativa **Previsão</t>
  </si>
  <si>
    <t>Estoque de Passagem - Algodão, Arroz, Feijão e Soja: 31 de Dezembro; Milho 31 de Janeiro; Trigo 31 de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</si>
</sst>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"/>
    <numFmt numFmtId="165" formatCode="_(* #,##0.0_);_(* \(#,##0.0\);_(* \-?_);_(@_)"/>
    <numFmt numFmtId="166" formatCode="_(* #,##0_);_(* \(#,##0\);_(* \-_);_(@_)"/>
    <numFmt numFmtId="167" formatCode="_(* #,##0_);_(* \(#,##0\);_(* \-?_);_(@_)"/>
    <numFmt numFmtId="168" formatCode="_(* #,##0.0_);_(* \(#,##0.0\);_(* \-_);_(@_)"/>
    <numFmt numFmtId="169" formatCode="_(* #,##0.00_);_(* \(#,##0.00\);_(* \-?_);_(@_)"/>
    <numFmt numFmtId="170" formatCode="0.0%"/>
    <numFmt numFmtId="171" formatCode="_-* #,##0.0_-;\-* #,##0.0_-;_-* \-?_-;_-@_-"/>
    <numFmt numFmtId="172" formatCode="#,##0.000"/>
    <numFmt numFmtId="173" formatCode="_(* #,##0.00_);_(* \(#,##0.00\);_(* \-_);_(@_)"/>
    <numFmt numFmtId="174" formatCode="_(* #,##0.000_);_(* \(#,##0.000\);_(* \-?_);_(@_)"/>
    <numFmt numFmtId="175" formatCode="#,##0.00000"/>
    <numFmt numFmtId="176" formatCode="#,##0.0000"/>
    <numFmt numFmtId="177" formatCode="_-* #,##0.000_-;\-* #,##0.000_-;_-* \-?_-;_-@_-"/>
    <numFmt numFmtId="178" formatCode="_-* #,##0.00_-;\-* #,##0.00_-;_-* \-?_-;_-@_-"/>
    <numFmt numFmtId="179" formatCode="0.000"/>
    <numFmt numFmtId="180" formatCode="_-* #,##0_-;\-* #,##0_-;_-* \-?_-;_-@_-"/>
    <numFmt numFmtId="181" formatCode="0.0"/>
    <numFmt numFmtId="182" formatCode="0.0000"/>
    <numFmt numFmtId="183" formatCode="_-* #,##0.0000_-;\-* #,##0.0000_-;_-* \-?_-;_-@_-"/>
    <numFmt numFmtId="184" formatCode="_-* #,##0.000_-;\-* #,##0.000_-;_-* \-??_-;_-@_-"/>
    <numFmt numFmtId="185" formatCode="_(* #,##0.0000_);_(* \(#,##0.0000\);_(* \-?_);_(@_)"/>
  </numFmts>
  <fonts count="38" x14ac:knownFonts="1">
    <font>
      <sz val="10"/>
      <color indexed="64"/>
      <name val="Arial"/>
    </font>
    <font>
      <b/>
      <sz val="11"/>
      <color indexed="63"/>
      <name val="Calibri"/>
    </font>
    <font>
      <sz val="11"/>
      <color indexed="2"/>
      <name val="Calibri"/>
    </font>
    <font>
      <u/>
      <sz val="10"/>
      <color theme="10"/>
      <name val="Arial"/>
    </font>
    <font>
      <sz val="10"/>
      <name val="Arial"/>
    </font>
    <font>
      <b/>
      <sz val="10"/>
      <name val="Arial"/>
    </font>
    <font>
      <b/>
      <sz val="10"/>
      <color theme="0"/>
      <name val="Arial"/>
    </font>
    <font>
      <sz val="10"/>
      <color rgb="FF465866"/>
      <name val="Arial"/>
    </font>
    <font>
      <sz val="10"/>
      <color theme="0"/>
      <name val="Arial"/>
    </font>
    <font>
      <b/>
      <sz val="10"/>
      <color rgb="FF465866"/>
      <name val="Arial"/>
    </font>
    <font>
      <sz val="9"/>
      <name val="Arial"/>
    </font>
    <font>
      <i/>
      <sz val="10"/>
      <color rgb="FF465866"/>
      <name val="Arial"/>
    </font>
    <font>
      <b/>
      <sz val="10"/>
      <color rgb="FFFDFDFD"/>
      <name val="Arial"/>
    </font>
    <font>
      <b/>
      <sz val="10"/>
      <color indexed="4"/>
      <name val="Arial"/>
    </font>
    <font>
      <sz val="10"/>
      <color rgb="FFFDFDFD"/>
      <name val="Arial"/>
    </font>
    <font>
      <b/>
      <sz val="10"/>
      <color indexed="64"/>
      <name val="Arial"/>
    </font>
    <font>
      <b/>
      <sz val="12"/>
      <name val="Arial"/>
    </font>
    <font>
      <sz val="10"/>
      <color indexed="2"/>
      <name val="Arial"/>
    </font>
    <font>
      <b/>
      <sz val="10"/>
      <color indexed="30"/>
      <name val="Arial"/>
    </font>
    <font>
      <b/>
      <sz val="12"/>
      <color indexed="30"/>
      <name val="Arial"/>
    </font>
    <font>
      <b/>
      <sz val="20"/>
      <color rgb="FF465866"/>
      <name val="Arial"/>
    </font>
    <font>
      <b/>
      <sz val="16"/>
      <color rgb="FF465866"/>
      <name val="Arial"/>
    </font>
    <font>
      <b/>
      <sz val="16"/>
      <name val="Arial"/>
    </font>
    <font>
      <sz val="10"/>
      <color indexed="30"/>
      <name val="Arial"/>
    </font>
    <font>
      <b/>
      <sz val="11"/>
      <name val="Arial"/>
    </font>
    <font>
      <b/>
      <sz val="10"/>
      <color indexed="2"/>
      <name val="Arial"/>
    </font>
    <font>
      <sz val="12"/>
      <name val="Arial"/>
    </font>
    <font>
      <sz val="10"/>
      <color theme="9" tint="-0.499984740745262"/>
      <name val="Arial"/>
    </font>
    <font>
      <b/>
      <sz val="9"/>
      <name val="Arial"/>
    </font>
    <font>
      <sz val="9"/>
      <color indexed="2"/>
      <name val="Arial"/>
    </font>
    <font>
      <b/>
      <sz val="9"/>
      <color indexed="30"/>
      <name val="Arial"/>
    </font>
    <font>
      <b/>
      <sz val="9"/>
      <color theme="0"/>
      <name val="Arial"/>
    </font>
    <font>
      <b/>
      <sz val="11"/>
      <color indexed="2"/>
      <name val="Arial"/>
    </font>
    <font>
      <b/>
      <sz val="8"/>
      <name val="Arial"/>
    </font>
    <font>
      <sz val="10"/>
      <color indexed="64"/>
      <name val="Arial"/>
    </font>
    <font>
      <vertAlign val="superscript"/>
      <sz val="12"/>
      <color indexed="54"/>
      <name val="Arial"/>
    </font>
    <font>
      <b/>
      <vertAlign val="superscript"/>
      <sz val="12"/>
      <color indexed="54"/>
      <name val="Arial"/>
    </font>
    <font>
      <vertAlign val="superscript"/>
      <sz val="9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theme="0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 tint="-4.9958800012207406E-2"/>
        <bgColor indexed="27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/>
      <right/>
      <top style="thin">
        <color rgb="FFDADADA"/>
      </top>
      <bottom style="thin">
        <color rgb="FFDADADA"/>
      </bottom>
      <diagonal/>
    </border>
    <border>
      <left/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theme="1"/>
      </left>
      <right style="thin">
        <color theme="1"/>
      </right>
      <top style="thin">
        <color rgb="FFDADADA"/>
      </top>
      <bottom style="thin">
        <color rgb="FFDADADA"/>
      </bottom>
      <diagonal/>
    </border>
    <border>
      <left/>
      <right style="thin">
        <color theme="1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 tint="-0.14996795556505021"/>
      </left>
      <right style="thin">
        <color theme="1" tint="-0.14996795556505021"/>
      </right>
      <top/>
      <bottom style="thin">
        <color theme="1" tint="-0.14996795556505021"/>
      </bottom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</borders>
  <cellStyleXfs count="5">
    <xf numFmtId="0" fontId="0" fillId="0" borderId="1"/>
    <xf numFmtId="0" fontId="34" fillId="2" borderId="2"/>
    <xf numFmtId="0" fontId="1" fillId="3" borderId="3"/>
    <xf numFmtId="0" fontId="2" fillId="0" borderId="1"/>
    <xf numFmtId="0" fontId="3" fillId="0" borderId="1"/>
  </cellStyleXfs>
  <cellXfs count="608">
    <xf numFmtId="0" fontId="0" fillId="0" borderId="1" xfId="0" applyBorder="1"/>
    <xf numFmtId="0" fontId="0" fillId="4" borderId="1" xfId="0" applyFill="1" applyBorder="1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5" fontId="7" fillId="0" borderId="2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164" fontId="9" fillId="4" borderId="2" xfId="0" applyNumberFormat="1" applyFont="1" applyFill="1" applyBorder="1" applyAlignment="1">
      <alignment horizontal="left" vertical="center"/>
    </xf>
    <xf numFmtId="165" fontId="9" fillId="4" borderId="2" xfId="0" applyNumberFormat="1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left" vertical="center" indent="1"/>
    </xf>
    <xf numFmtId="165" fontId="9" fillId="6" borderId="4" xfId="0" applyNumberFormat="1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left" vertical="center" indent="2"/>
    </xf>
    <xf numFmtId="164" fontId="0" fillId="4" borderId="1" xfId="0" applyNumberFormat="1" applyFill="1" applyBorder="1" applyAlignment="1">
      <alignment vertical="center"/>
    </xf>
    <xf numFmtId="164" fontId="11" fillId="0" borderId="2" xfId="0" applyNumberFormat="1" applyFont="1" applyBorder="1" applyAlignment="1">
      <alignment horizontal="left" vertical="center" indent="1"/>
    </xf>
    <xf numFmtId="167" fontId="7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left" vertical="center" indent="3"/>
    </xf>
    <xf numFmtId="166" fontId="9" fillId="4" borderId="2" xfId="0" applyNumberFormat="1" applyFont="1" applyFill="1" applyBorder="1" applyAlignment="1">
      <alignment vertical="center"/>
    </xf>
    <xf numFmtId="49" fontId="6" fillId="5" borderId="5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left" vertical="center"/>
    </xf>
    <xf numFmtId="166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4" fontId="9" fillId="4" borderId="5" xfId="0" applyNumberFormat="1" applyFont="1" applyFill="1" applyBorder="1" applyAlignment="1">
      <alignment horizontal="left" vertical="center"/>
    </xf>
    <xf numFmtId="166" fontId="9" fillId="4" borderId="5" xfId="0" applyNumberFormat="1" applyFont="1" applyFill="1" applyBorder="1" applyAlignment="1">
      <alignment vertical="center"/>
    </xf>
    <xf numFmtId="165" fontId="9" fillId="4" borderId="5" xfId="0" applyNumberFormat="1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horizontal="left" vertical="center" indent="1"/>
    </xf>
    <xf numFmtId="166" fontId="9" fillId="6" borderId="5" xfId="0" applyNumberFormat="1" applyFont="1" applyFill="1" applyBorder="1" applyAlignment="1">
      <alignment horizontal="center" vertical="center"/>
    </xf>
    <xf numFmtId="165" fontId="9" fillId="6" borderId="5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right" vertical="center"/>
    </xf>
    <xf numFmtId="168" fontId="7" fillId="0" borderId="2" xfId="0" applyNumberFormat="1" applyFont="1" applyBorder="1" applyAlignment="1">
      <alignment vertical="center"/>
    </xf>
    <xf numFmtId="169" fontId="5" fillId="4" borderId="1" xfId="0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8" fontId="9" fillId="4" borderId="2" xfId="0" applyNumberFormat="1" applyFont="1" applyFill="1" applyBorder="1" applyAlignment="1">
      <alignment vertical="center"/>
    </xf>
    <xf numFmtId="49" fontId="12" fillId="5" borderId="2" xfId="0" applyNumberFormat="1" applyFont="1" applyFill="1" applyBorder="1" applyAlignment="1">
      <alignment horizontal="center" vertical="center"/>
    </xf>
    <xf numFmtId="168" fontId="7" fillId="0" borderId="4" xfId="0" applyNumberFormat="1" applyFont="1" applyBorder="1" applyAlignment="1">
      <alignment vertical="center"/>
    </xf>
    <xf numFmtId="168" fontId="7" fillId="0" borderId="5" xfId="0" applyNumberFormat="1" applyFont="1" applyBorder="1" applyAlignment="1">
      <alignment vertical="center"/>
    </xf>
    <xf numFmtId="168" fontId="9" fillId="4" borderId="5" xfId="0" applyNumberFormat="1" applyFont="1" applyFill="1" applyBorder="1" applyAlignment="1">
      <alignment vertical="center"/>
    </xf>
    <xf numFmtId="164" fontId="9" fillId="6" borderId="10" xfId="0" applyNumberFormat="1" applyFont="1" applyFill="1" applyBorder="1" applyAlignment="1">
      <alignment horizontal="left" vertical="center" indent="1"/>
    </xf>
    <xf numFmtId="168" fontId="9" fillId="6" borderId="5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vertical="center"/>
    </xf>
    <xf numFmtId="164" fontId="5" fillId="4" borderId="12" xfId="0" applyNumberFormat="1" applyFont="1" applyFill="1" applyBorder="1" applyAlignment="1">
      <alignment vertical="center"/>
    </xf>
    <xf numFmtId="170" fontId="5" fillId="4" borderId="1" xfId="3" applyNumberFormat="1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9" fillId="4" borderId="2" xfId="0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horizontal="right" vertical="center"/>
    </xf>
    <xf numFmtId="166" fontId="9" fillId="4" borderId="2" xfId="0" applyNumberFormat="1" applyFont="1" applyFill="1" applyBorder="1" applyAlignment="1">
      <alignment horizontal="right" vertical="center"/>
    </xf>
    <xf numFmtId="164" fontId="15" fillId="4" borderId="1" xfId="0" applyNumberFormat="1" applyFont="1" applyFill="1" applyBorder="1" applyAlignment="1">
      <alignment horizontal="right" vertical="center"/>
    </xf>
    <xf numFmtId="164" fontId="15" fillId="4" borderId="1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left" vertical="center" indent="1"/>
    </xf>
    <xf numFmtId="165" fontId="7" fillId="0" borderId="2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4" fontId="16" fillId="4" borderId="1" xfId="0" applyNumberFormat="1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vertical="center"/>
    </xf>
    <xf numFmtId="164" fontId="9" fillId="6" borderId="10" xfId="0" applyNumberFormat="1" applyFont="1" applyFill="1" applyBorder="1" applyAlignment="1">
      <alignment vertical="center"/>
    </xf>
    <xf numFmtId="165" fontId="9" fillId="6" borderId="8" xfId="0" applyNumberFormat="1" applyFont="1" applyFill="1" applyBorder="1" applyAlignment="1">
      <alignment horizontal="right" vertical="center"/>
    </xf>
    <xf numFmtId="165" fontId="9" fillId="6" borderId="13" xfId="0" applyNumberFormat="1" applyFont="1" applyFill="1" applyBorder="1" applyAlignment="1">
      <alignment horizontal="right" vertical="center"/>
    </xf>
    <xf numFmtId="166" fontId="9" fillId="6" borderId="8" xfId="0" applyNumberFormat="1" applyFont="1" applyFill="1" applyBorder="1" applyAlignment="1">
      <alignment horizontal="right" vertical="center"/>
    </xf>
    <xf numFmtId="166" fontId="9" fillId="6" borderId="13" xfId="0" applyNumberFormat="1" applyFont="1" applyFill="1" applyBorder="1" applyAlignment="1">
      <alignment horizontal="right" vertical="center"/>
    </xf>
    <xf numFmtId="165" fontId="9" fillId="6" borderId="14" xfId="0" applyNumberFormat="1" applyFont="1" applyFill="1" applyBorder="1" applyAlignment="1">
      <alignment horizontal="right" vertical="center"/>
    </xf>
    <xf numFmtId="165" fontId="9" fillId="6" borderId="9" xfId="0" applyNumberFormat="1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left" vertical="center"/>
    </xf>
    <xf numFmtId="165" fontId="9" fillId="4" borderId="15" xfId="0" applyNumberFormat="1" applyFont="1" applyFill="1" applyBorder="1" applyAlignment="1">
      <alignment vertical="center"/>
    </xf>
    <xf numFmtId="166" fontId="9" fillId="4" borderId="15" xfId="0" applyNumberFormat="1" applyFont="1" applyFill="1" applyBorder="1" applyAlignment="1">
      <alignment vertical="center"/>
    </xf>
    <xf numFmtId="165" fontId="9" fillId="4" borderId="15" xfId="0" applyNumberFormat="1" applyFont="1" applyFill="1" applyBorder="1" applyAlignment="1">
      <alignment horizontal="right" vertical="center"/>
    </xf>
    <xf numFmtId="164" fontId="18" fillId="4" borderId="1" xfId="0" applyNumberFormat="1" applyFont="1" applyFill="1" applyBorder="1" applyAlignment="1">
      <alignment vertical="center"/>
    </xf>
    <xf numFmtId="164" fontId="19" fillId="4" borderId="1" xfId="0" applyNumberFormat="1" applyFont="1" applyFill="1" applyBorder="1" applyAlignment="1">
      <alignment horizontal="center" vertical="center"/>
    </xf>
    <xf numFmtId="165" fontId="9" fillId="6" borderId="5" xfId="0" applyNumberFormat="1" applyFont="1" applyFill="1" applyBorder="1" applyAlignment="1">
      <alignment horizontal="center" vertical="center"/>
    </xf>
    <xf numFmtId="166" fontId="9" fillId="6" borderId="5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vertical="center"/>
    </xf>
    <xf numFmtId="170" fontId="0" fillId="4" borderId="1" xfId="3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/>
    </xf>
    <xf numFmtId="164" fontId="6" fillId="9" borderId="6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9" fillId="6" borderId="4" xfId="0" applyNumberFormat="1" applyFont="1" applyFill="1" applyBorder="1" applyAlignment="1">
      <alignment vertical="center"/>
    </xf>
    <xf numFmtId="166" fontId="9" fillId="6" borderId="4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 wrapText="1"/>
    </xf>
    <xf numFmtId="164" fontId="6" fillId="9" borderId="6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167" fontId="9" fillId="4" borderId="2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7" fontId="9" fillId="4" borderId="1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7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9" fillId="4" borderId="15" xfId="0" applyNumberFormat="1" applyFont="1" applyFill="1" applyBorder="1" applyAlignment="1">
      <alignment vertical="center"/>
    </xf>
    <xf numFmtId="165" fontId="9" fillId="4" borderId="15" xfId="0" applyNumberFormat="1" applyFont="1" applyFill="1" applyBorder="1" applyAlignment="1">
      <alignment horizontal="center" vertical="center"/>
    </xf>
    <xf numFmtId="167" fontId="9" fillId="4" borderId="15" xfId="0" applyNumberFormat="1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vertical="center"/>
    </xf>
    <xf numFmtId="167" fontId="9" fillId="6" borderId="5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9" fillId="6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horizontal="center" vertical="center"/>
    </xf>
    <xf numFmtId="167" fontId="9" fillId="6" borderId="2" xfId="0" applyNumberFormat="1" applyFont="1" applyFill="1" applyBorder="1" applyAlignment="1">
      <alignment horizontal="center" vertical="center"/>
    </xf>
    <xf numFmtId="164" fontId="9" fillId="6" borderId="15" xfId="0" applyNumberFormat="1" applyFont="1" applyFill="1" applyBorder="1" applyAlignment="1">
      <alignment vertical="center"/>
    </xf>
    <xf numFmtId="165" fontId="9" fillId="6" borderId="15" xfId="0" applyNumberFormat="1" applyFont="1" applyFill="1" applyBorder="1" applyAlignment="1">
      <alignment horizontal="center" vertical="center"/>
    </xf>
    <xf numFmtId="167" fontId="9" fillId="6" borderId="15" xfId="0" applyNumberFormat="1" applyFont="1" applyFill="1" applyBorder="1" applyAlignment="1">
      <alignment horizontal="center" vertical="center"/>
    </xf>
    <xf numFmtId="164" fontId="9" fillId="6" borderId="19" xfId="0" applyNumberFormat="1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center" vertical="center"/>
    </xf>
    <xf numFmtId="164" fontId="6" fillId="10" borderId="5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164" fontId="6" fillId="10" borderId="6" xfId="0" applyNumberFormat="1" applyFont="1" applyFill="1" applyBorder="1" applyAlignment="1">
      <alignment horizontal="center" vertical="center"/>
    </xf>
    <xf numFmtId="165" fontId="9" fillId="11" borderId="2" xfId="0" applyNumberFormat="1" applyFont="1" applyFill="1" applyBorder="1" applyAlignment="1">
      <alignment horizontal="center" vertical="center"/>
    </xf>
    <xf numFmtId="166" fontId="9" fillId="11" borderId="2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/>
    <xf numFmtId="165" fontId="5" fillId="8" borderId="1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vertical="center"/>
    </xf>
    <xf numFmtId="165" fontId="7" fillId="8" borderId="2" xfId="0" applyNumberFormat="1" applyFont="1" applyFill="1" applyBorder="1" applyAlignment="1">
      <alignment horizontal="center" vertical="center"/>
    </xf>
    <xf numFmtId="166" fontId="7" fillId="8" borderId="2" xfId="0" applyNumberFormat="1" applyFont="1" applyFill="1" applyBorder="1" applyAlignment="1">
      <alignment vertical="center"/>
    </xf>
    <xf numFmtId="165" fontId="7" fillId="8" borderId="1" xfId="0" applyNumberFormat="1" applyFont="1" applyFill="1" applyBorder="1" applyAlignment="1">
      <alignment vertical="center"/>
    </xf>
    <xf numFmtId="165" fontId="4" fillId="8" borderId="1" xfId="0" applyNumberFormat="1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horizontal="center" vertical="center"/>
    </xf>
    <xf numFmtId="166" fontId="9" fillId="8" borderId="2" xfId="0" applyNumberFormat="1" applyFont="1" applyFill="1" applyBorder="1" applyAlignment="1">
      <alignment horizontal="center" vertical="center"/>
    </xf>
    <xf numFmtId="169" fontId="7" fillId="8" borderId="2" xfId="0" applyNumberFormat="1" applyFont="1" applyFill="1" applyBorder="1" applyAlignment="1">
      <alignment horizontal="center" vertical="center"/>
    </xf>
    <xf numFmtId="169" fontId="7" fillId="8" borderId="2" xfId="0" applyNumberFormat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horizontal="left" vertical="center" indent="1"/>
    </xf>
    <xf numFmtId="165" fontId="9" fillId="8" borderId="1" xfId="0" applyNumberFormat="1" applyFont="1" applyFill="1" applyBorder="1"/>
    <xf numFmtId="166" fontId="4" fillId="0" borderId="2" xfId="0" applyNumberFormat="1" applyFont="1" applyBorder="1" applyAlignment="1">
      <alignment vertical="center"/>
    </xf>
    <xf numFmtId="165" fontId="7" fillId="8" borderId="1" xfId="0" applyNumberFormat="1" applyFont="1" applyFill="1" applyBorder="1"/>
    <xf numFmtId="165" fontId="17" fillId="8" borderId="1" xfId="0" applyNumberFormat="1" applyFont="1" applyFill="1" applyBorder="1" applyAlignment="1">
      <alignment vertical="center"/>
    </xf>
    <xf numFmtId="165" fontId="20" fillId="8" borderId="1" xfId="0" applyNumberFormat="1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/>
    </xf>
    <xf numFmtId="164" fontId="9" fillId="11" borderId="15" xfId="0" applyNumberFormat="1" applyFont="1" applyFill="1" applyBorder="1" applyAlignment="1">
      <alignment vertical="center"/>
    </xf>
    <xf numFmtId="165" fontId="9" fillId="11" borderId="15" xfId="0" applyNumberFormat="1" applyFont="1" applyFill="1" applyBorder="1" applyAlignment="1">
      <alignment horizontal="center" vertical="center"/>
    </xf>
    <xf numFmtId="166" fontId="9" fillId="11" borderId="15" xfId="0" applyNumberFormat="1" applyFont="1" applyFill="1" applyBorder="1" applyAlignment="1">
      <alignment horizontal="center" vertical="center"/>
    </xf>
    <xf numFmtId="164" fontId="9" fillId="11" borderId="5" xfId="0" applyNumberFormat="1" applyFont="1" applyFill="1" applyBorder="1" applyAlignment="1">
      <alignment vertical="center"/>
    </xf>
    <xf numFmtId="165" fontId="9" fillId="11" borderId="5" xfId="0" applyNumberFormat="1" applyFont="1" applyFill="1" applyBorder="1" applyAlignment="1">
      <alignment horizontal="center" vertical="center"/>
    </xf>
    <xf numFmtId="166" fontId="9" fillId="11" borderId="5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vertical="center"/>
    </xf>
    <xf numFmtId="172" fontId="4" fillId="8" borderId="1" xfId="0" applyNumberFormat="1" applyFont="1" applyFill="1" applyBorder="1" applyAlignment="1">
      <alignment vertical="center"/>
    </xf>
    <xf numFmtId="165" fontId="6" fillId="10" borderId="5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5" fontId="5" fillId="8" borderId="4" xfId="0" applyNumberFormat="1" applyFont="1" applyFill="1" applyBorder="1" applyAlignment="1">
      <alignment horizontal="center" vertical="center"/>
    </xf>
    <xf numFmtId="166" fontId="5" fillId="8" borderId="4" xfId="0" applyNumberFormat="1" applyFont="1" applyFill="1" applyBorder="1" applyAlignment="1">
      <alignment horizontal="center" vertical="center"/>
    </xf>
    <xf numFmtId="171" fontId="5" fillId="8" borderId="1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5" fontId="4" fillId="8" borderId="5" xfId="0" applyNumberFormat="1" applyFont="1" applyFill="1" applyBorder="1" applyAlignment="1">
      <alignment vertical="center"/>
    </xf>
    <xf numFmtId="165" fontId="4" fillId="8" borderId="5" xfId="0" applyNumberFormat="1" applyFont="1" applyFill="1" applyBorder="1" applyAlignment="1">
      <alignment horizontal="center" vertical="center"/>
    </xf>
    <xf numFmtId="166" fontId="4" fillId="8" borderId="5" xfId="0" applyNumberFormat="1" applyFont="1" applyFill="1" applyBorder="1" applyAlignment="1">
      <alignment vertical="center"/>
    </xf>
    <xf numFmtId="171" fontId="4" fillId="8" borderId="1" xfId="0" applyNumberFormat="1" applyFont="1" applyFill="1" applyBorder="1"/>
    <xf numFmtId="164" fontId="4" fillId="0" borderId="6" xfId="0" applyNumberFormat="1" applyFont="1" applyBorder="1" applyAlignment="1">
      <alignment horizontal="left" vertical="center"/>
    </xf>
    <xf numFmtId="165" fontId="4" fillId="8" borderId="6" xfId="0" applyNumberFormat="1" applyFont="1" applyFill="1" applyBorder="1" applyAlignment="1">
      <alignment vertical="center"/>
    </xf>
    <xf numFmtId="166" fontId="4" fillId="8" borderId="6" xfId="0" applyNumberFormat="1" applyFont="1" applyFill="1" applyBorder="1" applyAlignment="1">
      <alignment vertical="center"/>
    </xf>
    <xf numFmtId="165" fontId="4" fillId="8" borderId="6" xfId="0" applyNumberFormat="1" applyFont="1" applyFill="1" applyBorder="1" applyAlignment="1">
      <alignment horizontal="center" vertical="center"/>
    </xf>
    <xf numFmtId="171" fontId="9" fillId="8" borderId="1" xfId="0" applyNumberFormat="1" applyFont="1" applyFill="1" applyBorder="1"/>
    <xf numFmtId="165" fontId="7" fillId="8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166" fontId="4" fillId="8" borderId="2" xfId="0" applyNumberFormat="1" applyFont="1" applyFill="1" applyBorder="1" applyAlignment="1">
      <alignment vertical="center"/>
    </xf>
    <xf numFmtId="165" fontId="17" fillId="8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/>
    </xf>
    <xf numFmtId="164" fontId="17" fillId="8" borderId="1" xfId="0" applyNumberFormat="1" applyFont="1" applyFill="1" applyBorder="1" applyAlignment="1">
      <alignment vertical="center"/>
    </xf>
    <xf numFmtId="173" fontId="7" fillId="8" borderId="2" xfId="0" applyNumberFormat="1" applyFont="1" applyFill="1" applyBorder="1" applyAlignment="1">
      <alignment vertical="center"/>
    </xf>
    <xf numFmtId="168" fontId="7" fillId="8" borderId="2" xfId="0" applyNumberFormat="1" applyFont="1" applyFill="1" applyBorder="1" applyAlignment="1">
      <alignment vertical="center"/>
    </xf>
    <xf numFmtId="170" fontId="7" fillId="8" borderId="1" xfId="3" applyNumberFormat="1" applyFont="1" applyFill="1" applyBorder="1"/>
    <xf numFmtId="173" fontId="4" fillId="8" borderId="1" xfId="0" applyNumberFormat="1" applyFont="1" applyFill="1" applyBorder="1" applyAlignment="1">
      <alignment vertical="center"/>
    </xf>
    <xf numFmtId="169" fontId="4" fillId="8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4" fontId="6" fillId="12" borderId="5" xfId="0" applyNumberFormat="1" applyFont="1" applyFill="1" applyBorder="1" applyAlignment="1">
      <alignment horizontal="center" vertical="center"/>
    </xf>
    <xf numFmtId="164" fontId="6" fillId="12" borderId="6" xfId="0" applyNumberFormat="1" applyFont="1" applyFill="1" applyBorder="1" applyAlignment="1">
      <alignment horizontal="center" vertical="center"/>
    </xf>
    <xf numFmtId="166" fontId="9" fillId="6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9" fillId="6" borderId="15" xfId="0" applyNumberFormat="1" applyFont="1" applyFill="1" applyBorder="1" applyAlignment="1">
      <alignment horizontal="center" vertical="center"/>
    </xf>
    <xf numFmtId="164" fontId="6" fillId="13" borderId="5" xfId="0" applyNumberFormat="1" applyFont="1" applyFill="1" applyBorder="1" applyAlignment="1">
      <alignment horizontal="center" vertical="center"/>
    </xf>
    <xf numFmtId="164" fontId="6" fillId="14" borderId="5" xfId="0" applyNumberFormat="1" applyFont="1" applyFill="1" applyBorder="1" applyAlignment="1">
      <alignment horizontal="center" vertical="center"/>
    </xf>
    <xf numFmtId="4" fontId="6" fillId="14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/>
    </xf>
    <xf numFmtId="164" fontId="6" fillId="13" borderId="6" xfId="0" applyNumberFormat="1" applyFont="1" applyFill="1" applyBorder="1" applyAlignment="1">
      <alignment horizontal="center" vertical="center"/>
    </xf>
    <xf numFmtId="164" fontId="6" fillId="14" borderId="6" xfId="0" applyNumberFormat="1" applyFont="1" applyFill="1" applyBorder="1" applyAlignment="1">
      <alignment horizontal="center" vertical="center"/>
    </xf>
    <xf numFmtId="165" fontId="9" fillId="11" borderId="1" xfId="0" applyNumberFormat="1" applyFont="1" applyFill="1" applyBorder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/>
    </xf>
    <xf numFmtId="167" fontId="5" fillId="8" borderId="1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horizontal="left" vertical="center" indent="1"/>
    </xf>
    <xf numFmtId="165" fontId="4" fillId="4" borderId="2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vertical="center"/>
    </xf>
    <xf numFmtId="167" fontId="4" fillId="8" borderId="1" xfId="0" applyNumberFormat="1" applyFont="1" applyFill="1" applyBorder="1" applyAlignment="1">
      <alignment vertical="center"/>
    </xf>
    <xf numFmtId="167" fontId="17" fillId="0" borderId="1" xfId="0" applyNumberFormat="1" applyFont="1" applyBorder="1" applyAlignment="1">
      <alignment vertical="center"/>
    </xf>
    <xf numFmtId="167" fontId="17" fillId="0" borderId="1" xfId="0" applyNumberFormat="1" applyFont="1" applyBorder="1" applyAlignment="1">
      <alignment horizontal="center" vertical="center"/>
    </xf>
    <xf numFmtId="167" fontId="23" fillId="8" borderId="1" xfId="0" applyNumberFormat="1" applyFont="1" applyFill="1" applyBorder="1" applyAlignment="1">
      <alignment vertical="center"/>
    </xf>
    <xf numFmtId="165" fontId="4" fillId="8" borderId="1" xfId="0" applyNumberFormat="1" applyFont="1" applyFill="1" applyBorder="1" applyAlignment="1">
      <alignment horizontal="center" vertical="center"/>
    </xf>
    <xf numFmtId="174" fontId="4" fillId="8" borderId="1" xfId="0" applyNumberFormat="1" applyFont="1" applyFill="1" applyBorder="1" applyAlignment="1">
      <alignment vertical="center"/>
    </xf>
    <xf numFmtId="165" fontId="18" fillId="8" borderId="1" xfId="0" applyNumberFormat="1" applyFont="1" applyFill="1" applyBorder="1" applyAlignment="1">
      <alignment horizontal="center" vertical="center"/>
    </xf>
    <xf numFmtId="167" fontId="17" fillId="8" borderId="1" xfId="0" applyNumberFormat="1" applyFont="1" applyFill="1" applyBorder="1" applyAlignment="1">
      <alignment horizontal="left" vertical="center"/>
    </xf>
    <xf numFmtId="165" fontId="4" fillId="8" borderId="1" xfId="0" applyNumberFormat="1" applyFont="1" applyFill="1" applyBorder="1" applyAlignment="1">
      <alignment horizontal="left" vertical="center"/>
    </xf>
    <xf numFmtId="167" fontId="23" fillId="8" borderId="1" xfId="0" applyNumberFormat="1" applyFont="1" applyFill="1" applyBorder="1" applyAlignment="1">
      <alignment horizontal="center" vertical="center"/>
    </xf>
    <xf numFmtId="167" fontId="17" fillId="8" borderId="1" xfId="0" applyNumberFormat="1" applyFont="1" applyFill="1" applyBorder="1" applyAlignment="1">
      <alignment horizontal="center" vertical="center"/>
    </xf>
    <xf numFmtId="165" fontId="23" fillId="8" borderId="1" xfId="0" applyNumberFormat="1" applyFont="1" applyFill="1" applyBorder="1" applyAlignment="1">
      <alignment horizontal="center" vertical="center"/>
    </xf>
    <xf numFmtId="174" fontId="4" fillId="8" borderId="1" xfId="0" applyNumberFormat="1" applyFont="1" applyFill="1" applyBorder="1" applyAlignment="1">
      <alignment horizontal="center" vertical="center"/>
    </xf>
    <xf numFmtId="165" fontId="23" fillId="8" borderId="1" xfId="0" applyNumberFormat="1" applyFont="1" applyFill="1" applyBorder="1" applyAlignment="1">
      <alignment vertical="center"/>
    </xf>
    <xf numFmtId="167" fontId="17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175" fontId="4" fillId="8" borderId="1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horizontal="center" vertical="center"/>
    </xf>
    <xf numFmtId="169" fontId="17" fillId="8" borderId="1" xfId="0" applyNumberFormat="1" applyFont="1" applyFill="1" applyBorder="1" applyAlignment="1">
      <alignment vertical="center"/>
    </xf>
    <xf numFmtId="165" fontId="4" fillId="8" borderId="1" xfId="3" applyNumberFormat="1" applyFont="1" applyFill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8" borderId="1" xfId="0" applyNumberFormat="1" applyFont="1" applyFill="1" applyBorder="1" applyAlignment="1">
      <alignment horizontal="center" vertical="center"/>
    </xf>
    <xf numFmtId="170" fontId="23" fillId="8" borderId="1" xfId="3" applyNumberFormat="1" applyFont="1" applyFill="1" applyBorder="1" applyAlignment="1">
      <alignment vertical="center"/>
    </xf>
    <xf numFmtId="176" fontId="4" fillId="8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171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/>
    <xf numFmtId="165" fontId="5" fillId="4" borderId="1" xfId="0" applyNumberFormat="1" applyFont="1" applyFill="1" applyBorder="1"/>
    <xf numFmtId="165" fontId="0" fillId="4" borderId="1" xfId="0" applyNumberFormat="1" applyFill="1" applyBorder="1" applyAlignment="1">
      <alignment horizontal="center" vertical="center"/>
    </xf>
    <xf numFmtId="49" fontId="6" fillId="13" borderId="5" xfId="0" applyNumberFormat="1" applyFont="1" applyFill="1" applyBorder="1" applyAlignment="1">
      <alignment horizontal="center" vertical="center" wrapText="1"/>
    </xf>
    <xf numFmtId="164" fontId="6" fillId="13" borderId="6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/>
    <xf numFmtId="164" fontId="6" fillId="16" borderId="5" xfId="0" applyNumberFormat="1" applyFont="1" applyFill="1" applyBorder="1" applyAlignment="1">
      <alignment horizontal="center" vertical="center"/>
    </xf>
    <xf numFmtId="164" fontId="6" fillId="16" borderId="6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/>
    <xf numFmtId="177" fontId="4" fillId="8" borderId="1" xfId="0" applyNumberFormat="1" applyFont="1" applyFill="1" applyBorder="1"/>
    <xf numFmtId="166" fontId="5" fillId="11" borderId="2" xfId="0" applyNumberFormat="1" applyFont="1" applyFill="1" applyBorder="1" applyAlignment="1">
      <alignment horizontal="center" vertical="center"/>
    </xf>
    <xf numFmtId="164" fontId="7" fillId="8" borderId="2" xfId="0" applyNumberFormat="1" applyFont="1" applyFill="1" applyBorder="1" applyAlignment="1">
      <alignment vertical="center"/>
    </xf>
    <xf numFmtId="171" fontId="4" fillId="8" borderId="1" xfId="0" applyNumberFormat="1" applyFont="1" applyFill="1" applyBorder="1" applyAlignment="1">
      <alignment horizontal="left"/>
    </xf>
    <xf numFmtId="178" fontId="4" fillId="8" borderId="1" xfId="3" applyNumberFormat="1" applyFont="1" applyFill="1" applyBorder="1"/>
    <xf numFmtId="179" fontId="4" fillId="8" borderId="1" xfId="0" applyNumberFormat="1" applyFont="1" applyFill="1" applyBorder="1"/>
    <xf numFmtId="180" fontId="4" fillId="8" borderId="1" xfId="0" applyNumberFormat="1" applyFont="1" applyFill="1" applyBorder="1"/>
    <xf numFmtId="171" fontId="17" fillId="8" borderId="1" xfId="0" applyNumberFormat="1" applyFont="1" applyFill="1" applyBorder="1"/>
    <xf numFmtId="171" fontId="4" fillId="8" borderId="1" xfId="0" applyNumberFormat="1" applyFont="1" applyFill="1" applyBorder="1" applyAlignment="1">
      <alignment horizontal="left" vertical="center"/>
    </xf>
    <xf numFmtId="165" fontId="4" fillId="8" borderId="1" xfId="0" applyNumberFormat="1" applyFont="1" applyFill="1" applyBorder="1"/>
    <xf numFmtId="165" fontId="9" fillId="11" borderId="4" xfId="0" applyNumberFormat="1" applyFont="1" applyFill="1" applyBorder="1" applyAlignment="1">
      <alignment horizontal="center" vertical="center"/>
    </xf>
    <xf numFmtId="166" fontId="9" fillId="11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vertical="center"/>
    </xf>
    <xf numFmtId="165" fontId="5" fillId="8" borderId="5" xfId="0" applyNumberFormat="1" applyFont="1" applyFill="1" applyBorder="1" applyAlignment="1">
      <alignment horizontal="center" vertical="center"/>
    </xf>
    <xf numFmtId="166" fontId="5" fillId="8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center" indent="1"/>
    </xf>
    <xf numFmtId="2" fontId="4" fillId="8" borderId="1" xfId="0" applyNumberFormat="1" applyFont="1" applyFill="1" applyBorder="1"/>
    <xf numFmtId="172" fontId="4" fillId="8" borderId="1" xfId="3" applyNumberFormat="1" applyFont="1" applyFill="1" applyBorder="1"/>
    <xf numFmtId="165" fontId="24" fillId="8" borderId="1" xfId="0" applyNumberFormat="1" applyFont="1" applyFill="1" applyBorder="1"/>
    <xf numFmtId="164" fontId="9" fillId="11" borderId="4" xfId="0" applyNumberFormat="1" applyFont="1" applyFill="1" applyBorder="1" applyAlignment="1">
      <alignment vertical="center"/>
    </xf>
    <xf numFmtId="3" fontId="4" fillId="8" borderId="1" xfId="0" applyNumberFormat="1" applyFont="1" applyFill="1" applyBorder="1" applyAlignment="1">
      <alignment horizontal="center"/>
    </xf>
    <xf numFmtId="0" fontId="7" fillId="8" borderId="1" xfId="0" applyFont="1" applyFill="1" applyBorder="1"/>
    <xf numFmtId="169" fontId="4" fillId="8" borderId="1" xfId="0" applyNumberFormat="1" applyFont="1" applyFill="1" applyBorder="1"/>
    <xf numFmtId="174" fontId="4" fillId="8" borderId="1" xfId="0" applyNumberFormat="1" applyFont="1" applyFill="1" applyBorder="1"/>
    <xf numFmtId="3" fontId="5" fillId="4" borderId="1" xfId="0" applyNumberFormat="1" applyFont="1" applyFill="1" applyBorder="1" applyAlignment="1">
      <alignment vertical="center"/>
    </xf>
    <xf numFmtId="164" fontId="6" fillId="17" borderId="5" xfId="0" applyNumberFormat="1" applyFont="1" applyFill="1" applyBorder="1" applyAlignment="1">
      <alignment horizontal="center" vertical="center"/>
    </xf>
    <xf numFmtId="164" fontId="6" fillId="17" borderId="6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165" fontId="17" fillId="8" borderId="1" xfId="0" applyNumberFormat="1" applyFont="1" applyFill="1" applyBorder="1"/>
    <xf numFmtId="1" fontId="17" fillId="8" borderId="1" xfId="0" applyNumberFormat="1" applyFont="1" applyFill="1" applyBorder="1"/>
    <xf numFmtId="164" fontId="7" fillId="18" borderId="2" xfId="0" applyNumberFormat="1" applyFont="1" applyFill="1" applyBorder="1" applyAlignment="1">
      <alignment horizontal="left" vertical="center" indent="1"/>
    </xf>
    <xf numFmtId="165" fontId="4" fillId="0" borderId="2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65" fontId="4" fillId="0" borderId="1" xfId="0" applyNumberFormat="1" applyFont="1" applyBorder="1"/>
    <xf numFmtId="1" fontId="4" fillId="0" borderId="1" xfId="0" applyNumberFormat="1" applyFont="1" applyBorder="1"/>
    <xf numFmtId="166" fontId="5" fillId="8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/>
    <xf numFmtId="164" fontId="9" fillId="8" borderId="2" xfId="0" applyNumberFormat="1" applyFont="1" applyFill="1" applyBorder="1" applyAlignment="1">
      <alignment vertical="center"/>
    </xf>
    <xf numFmtId="170" fontId="4" fillId="8" borderId="1" xfId="3" applyNumberFormat="1" applyFont="1" applyFill="1" applyBorder="1"/>
    <xf numFmtId="167" fontId="7" fillId="4" borderId="2" xfId="0" applyNumberFormat="1" applyFont="1" applyFill="1" applyBorder="1" applyAlignment="1">
      <alignment vertical="center"/>
    </xf>
    <xf numFmtId="1" fontId="4" fillId="8" borderId="1" xfId="0" applyNumberFormat="1" applyFont="1" applyFill="1" applyBorder="1" applyAlignment="1">
      <alignment horizontal="center"/>
    </xf>
    <xf numFmtId="178" fontId="4" fillId="8" borderId="1" xfId="0" applyNumberFormat="1" applyFont="1" applyFill="1" applyBorder="1"/>
    <xf numFmtId="165" fontId="5" fillId="11" borderId="2" xfId="0" applyNumberFormat="1" applyFont="1" applyFill="1" applyBorder="1" applyAlignment="1">
      <alignment horizontal="center" vertical="center"/>
    </xf>
    <xf numFmtId="167" fontId="7" fillId="8" borderId="2" xfId="0" applyNumberFormat="1" applyFont="1" applyFill="1" applyBorder="1" applyAlignment="1">
      <alignment vertical="center"/>
    </xf>
    <xf numFmtId="167" fontId="4" fillId="8" borderId="2" xfId="0" applyNumberFormat="1" applyFont="1" applyFill="1" applyBorder="1" applyAlignment="1">
      <alignment vertical="center"/>
    </xf>
    <xf numFmtId="178" fontId="17" fillId="8" borderId="1" xfId="0" applyNumberFormat="1" applyFont="1" applyFill="1" applyBorder="1"/>
    <xf numFmtId="3" fontId="4" fillId="8" borderId="1" xfId="0" applyNumberFormat="1" applyFont="1" applyFill="1" applyBorder="1"/>
    <xf numFmtId="167" fontId="4" fillId="4" borderId="2" xfId="0" applyNumberFormat="1" applyFont="1" applyFill="1" applyBorder="1" applyAlignment="1">
      <alignment vertical="center"/>
    </xf>
    <xf numFmtId="180" fontId="4" fillId="0" borderId="1" xfId="0" applyNumberFormat="1" applyFont="1" applyBorder="1"/>
    <xf numFmtId="0" fontId="4" fillId="0" borderId="1" xfId="0" applyFont="1" applyBorder="1"/>
    <xf numFmtId="0" fontId="16" fillId="8" borderId="1" xfId="0" applyFont="1" applyFill="1" applyBorder="1"/>
    <xf numFmtId="180" fontId="17" fillId="8" borderId="1" xfId="0" applyNumberFormat="1" applyFont="1" applyFill="1" applyBorder="1"/>
    <xf numFmtId="164" fontId="4" fillId="8" borderId="1" xfId="0" applyNumberFormat="1" applyFont="1" applyFill="1" applyBorder="1"/>
    <xf numFmtId="172" fontId="4" fillId="8" borderId="1" xfId="0" applyNumberFormat="1" applyFont="1" applyFill="1" applyBorder="1"/>
    <xf numFmtId="164" fontId="17" fillId="8" borderId="1" xfId="0" applyNumberFormat="1" applyFont="1" applyFill="1" applyBorder="1"/>
    <xf numFmtId="181" fontId="4" fillId="8" borderId="1" xfId="0" applyNumberFormat="1" applyFont="1" applyFill="1" applyBorder="1"/>
    <xf numFmtId="0" fontId="17" fillId="8" borderId="1" xfId="0" applyFont="1" applyFill="1" applyBorder="1"/>
    <xf numFmtId="164" fontId="9" fillId="11" borderId="2" xfId="0" applyNumberFormat="1" applyFont="1" applyFill="1" applyBorder="1" applyAlignment="1">
      <alignment vertical="center"/>
    </xf>
    <xf numFmtId="182" fontId="4" fillId="8" borderId="1" xfId="0" applyNumberFormat="1" applyFont="1" applyFill="1" applyBorder="1"/>
    <xf numFmtId="183" fontId="4" fillId="8" borderId="1" xfId="0" applyNumberFormat="1" applyFont="1" applyFill="1" applyBorder="1"/>
    <xf numFmtId="164" fontId="4" fillId="0" borderId="2" xfId="0" applyNumberFormat="1" applyFont="1" applyBorder="1" applyAlignment="1">
      <alignment horizontal="left" vertical="center" indent="1"/>
    </xf>
    <xf numFmtId="0" fontId="5" fillId="8" borderId="1" xfId="0" applyFont="1" applyFill="1" applyBorder="1"/>
    <xf numFmtId="165" fontId="5" fillId="8" borderId="1" xfId="0" applyNumberFormat="1" applyFont="1" applyFill="1" applyBorder="1"/>
    <xf numFmtId="1" fontId="5" fillId="8" borderId="1" xfId="0" applyNumberFormat="1" applyFont="1" applyFill="1" applyBorder="1"/>
    <xf numFmtId="179" fontId="17" fillId="8" borderId="1" xfId="0" applyNumberFormat="1" applyFont="1" applyFill="1" applyBorder="1"/>
    <xf numFmtId="184" fontId="4" fillId="8" borderId="1" xfId="0" applyNumberFormat="1" applyFont="1" applyFill="1" applyBorder="1"/>
    <xf numFmtId="164" fontId="9" fillId="8" borderId="15" xfId="0" applyNumberFormat="1" applyFont="1" applyFill="1" applyBorder="1" applyAlignment="1">
      <alignment vertical="center"/>
    </xf>
    <xf numFmtId="165" fontId="9" fillId="8" borderId="15" xfId="0" applyNumberFormat="1" applyFont="1" applyFill="1" applyBorder="1" applyAlignment="1">
      <alignment horizontal="center" vertical="center"/>
    </xf>
    <xf numFmtId="166" fontId="9" fillId="8" borderId="15" xfId="0" applyNumberFormat="1" applyFont="1" applyFill="1" applyBorder="1" applyAlignment="1">
      <alignment horizontal="center" vertical="center"/>
    </xf>
    <xf numFmtId="164" fontId="9" fillId="6" borderId="6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horizontal="center" vertical="center"/>
    </xf>
    <xf numFmtId="166" fontId="9" fillId="6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 indent="1"/>
    </xf>
    <xf numFmtId="165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left" vertical="center" indent="1"/>
    </xf>
    <xf numFmtId="165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5" fontId="0" fillId="0" borderId="6" xfId="0" applyNumberForma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49" fontId="6" fillId="17" borderId="5" xfId="0" applyNumberFormat="1" applyFont="1" applyFill="1" applyBorder="1" applyAlignment="1">
      <alignment horizontal="center" vertical="center" wrapText="1"/>
    </xf>
    <xf numFmtId="164" fontId="6" fillId="17" borderId="6" xfId="0" applyNumberFormat="1" applyFont="1" applyFill="1" applyBorder="1" applyAlignment="1">
      <alignment horizontal="center" vertical="center" wrapText="1"/>
    </xf>
    <xf numFmtId="164" fontId="6" fillId="17" borderId="5" xfId="0" applyNumberFormat="1" applyFont="1" applyFill="1" applyBorder="1" applyAlignment="1">
      <alignment horizontal="center" vertical="center" wrapText="1"/>
    </xf>
    <xf numFmtId="167" fontId="9" fillId="6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 indent="1"/>
    </xf>
    <xf numFmtId="167" fontId="7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 indent="1"/>
    </xf>
    <xf numFmtId="167" fontId="7" fillId="0" borderId="6" xfId="0" applyNumberFormat="1" applyFont="1" applyBorder="1" applyAlignment="1">
      <alignment vertical="center"/>
    </xf>
    <xf numFmtId="167" fontId="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11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4" fontId="6" fillId="19" borderId="5" xfId="0" applyNumberFormat="1" applyFont="1" applyFill="1" applyBorder="1" applyAlignment="1">
      <alignment horizontal="center" vertical="center"/>
    </xf>
    <xf numFmtId="164" fontId="6" fillId="20" borderId="5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 vertical="center"/>
    </xf>
    <xf numFmtId="164" fontId="6" fillId="19" borderId="6" xfId="0" applyNumberFormat="1" applyFont="1" applyFill="1" applyBorder="1" applyAlignment="1">
      <alignment horizontal="center" vertical="center"/>
    </xf>
    <xf numFmtId="164" fontId="6" fillId="20" borderId="6" xfId="0" applyNumberFormat="1" applyFont="1" applyFill="1" applyBorder="1" applyAlignment="1">
      <alignment horizontal="center" vertical="center"/>
    </xf>
    <xf numFmtId="165" fontId="9" fillId="11" borderId="2" xfId="0" applyNumberFormat="1" applyFont="1" applyFill="1" applyBorder="1" applyAlignment="1">
      <alignment horizontal="right" vertical="center"/>
    </xf>
    <xf numFmtId="165" fontId="7" fillId="8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left"/>
    </xf>
    <xf numFmtId="167" fontId="7" fillId="8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vertical="center"/>
    </xf>
    <xf numFmtId="169" fontId="9" fillId="8" borderId="1" xfId="0" applyNumberFormat="1" applyFont="1" applyFill="1" applyBorder="1" applyAlignment="1">
      <alignment horizontal="center" vertical="center"/>
    </xf>
    <xf numFmtId="174" fontId="9" fillId="8" borderId="1" xfId="0" applyNumberFormat="1" applyFont="1" applyFill="1" applyBorder="1" applyAlignment="1">
      <alignment horizontal="center" vertical="center"/>
    </xf>
    <xf numFmtId="165" fontId="17" fillId="8" borderId="1" xfId="0" applyNumberFormat="1" applyFont="1" applyFill="1" applyBorder="1" applyAlignment="1">
      <alignment horizontal="left"/>
    </xf>
    <xf numFmtId="185" fontId="7" fillId="8" borderId="1" xfId="0" applyNumberFormat="1" applyFont="1" applyFill="1" applyBorder="1" applyAlignment="1">
      <alignment horizontal="right" vertical="center"/>
    </xf>
    <xf numFmtId="165" fontId="17" fillId="8" borderId="1" xfId="0" applyNumberFormat="1" applyFont="1" applyFill="1" applyBorder="1" applyAlignment="1">
      <alignment horizontal="right"/>
    </xf>
    <xf numFmtId="165" fontId="25" fillId="8" borderId="1" xfId="0" applyNumberFormat="1" applyFont="1" applyFill="1" applyBorder="1" applyAlignment="1">
      <alignment horizontal="center" vertical="center"/>
    </xf>
    <xf numFmtId="165" fontId="7" fillId="8" borderId="1" xfId="0" applyNumberFormat="1" applyFont="1" applyFill="1" applyBorder="1" applyAlignment="1">
      <alignment horizontal="left" vertical="center"/>
    </xf>
    <xf numFmtId="164" fontId="7" fillId="8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4" fontId="5" fillId="8" borderId="1" xfId="0" applyNumberFormat="1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9" fontId="6" fillId="19" borderId="5" xfId="0" applyNumberFormat="1" applyFont="1" applyFill="1" applyBorder="1" applyAlignment="1">
      <alignment horizontal="center" vertical="center" wrapText="1"/>
    </xf>
    <xf numFmtId="164" fontId="6" fillId="19" borderId="6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6" borderId="9" xfId="0" applyNumberFormat="1" applyFont="1" applyFill="1" applyBorder="1" applyAlignment="1">
      <alignment horizontal="center" vertical="center"/>
    </xf>
    <xf numFmtId="166" fontId="5" fillId="11" borderId="4" xfId="0" applyNumberFormat="1" applyFont="1" applyFill="1" applyBorder="1" applyAlignment="1">
      <alignment horizontal="center" vertical="center"/>
    </xf>
    <xf numFmtId="165" fontId="5" fillId="11" borderId="4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left" vertical="center" indent="1"/>
    </xf>
    <xf numFmtId="165" fontId="7" fillId="4" borderId="5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horizontal="center" vertical="center"/>
    </xf>
    <xf numFmtId="166" fontId="7" fillId="4" borderId="5" xfId="0" applyNumberFormat="1" applyFont="1" applyFill="1" applyBorder="1" applyAlignment="1">
      <alignment vertical="center"/>
    </xf>
    <xf numFmtId="166" fontId="4" fillId="4" borderId="5" xfId="0" applyNumberFormat="1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left" vertical="center" indent="1"/>
    </xf>
    <xf numFmtId="166" fontId="4" fillId="0" borderId="5" xfId="0" applyNumberFormat="1" applyFont="1" applyBorder="1" applyAlignment="1">
      <alignment vertical="center"/>
    </xf>
    <xf numFmtId="165" fontId="4" fillId="4" borderId="5" xfId="0" applyNumberFormat="1" applyFont="1" applyFill="1" applyBorder="1" applyAlignment="1">
      <alignment vertical="center"/>
    </xf>
    <xf numFmtId="169" fontId="5" fillId="8" borderId="1" xfId="0" applyNumberFormat="1" applyFont="1" applyFill="1" applyBorder="1" applyAlignment="1">
      <alignment horizontal="center" vertical="center"/>
    </xf>
    <xf numFmtId="166" fontId="5" fillId="6" borderId="5" xfId="0" applyNumberFormat="1" applyFont="1" applyFill="1" applyBorder="1" applyAlignment="1">
      <alignment vertical="center"/>
    </xf>
    <xf numFmtId="165" fontId="5" fillId="6" borderId="5" xfId="0" applyNumberFormat="1" applyFont="1" applyFill="1" applyBorder="1" applyAlignment="1">
      <alignment horizontal="center" vertical="center"/>
    </xf>
    <xf numFmtId="164" fontId="7" fillId="21" borderId="5" xfId="0" applyNumberFormat="1" applyFont="1" applyFill="1" applyBorder="1" applyAlignment="1">
      <alignment horizontal="left" vertical="center" indent="1"/>
    </xf>
    <xf numFmtId="165" fontId="25" fillId="8" borderId="1" xfId="0" applyNumberFormat="1" applyFont="1" applyFill="1" applyBorder="1" applyAlignment="1">
      <alignment vertical="center"/>
    </xf>
    <xf numFmtId="169" fontId="5" fillId="8" borderId="1" xfId="0" applyNumberFormat="1" applyFont="1" applyFill="1" applyBorder="1" applyAlignment="1">
      <alignment vertical="center"/>
    </xf>
    <xf numFmtId="169" fontId="26" fillId="8" borderId="1" xfId="0" applyNumberFormat="1" applyFont="1" applyFill="1" applyBorder="1" applyAlignment="1">
      <alignment vertical="center"/>
    </xf>
    <xf numFmtId="164" fontId="25" fillId="8" borderId="1" xfId="0" applyNumberFormat="1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165" fontId="5" fillId="6" borderId="2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7" fontId="5" fillId="6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 indent="1"/>
    </xf>
    <xf numFmtId="165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7" fontId="5" fillId="4" borderId="1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165" fontId="5" fillId="6" borderId="4" xfId="0" applyNumberFormat="1" applyFont="1" applyFill="1" applyBorder="1" applyAlignment="1">
      <alignment horizontal="center" vertical="center"/>
    </xf>
    <xf numFmtId="167" fontId="5" fillId="6" borderId="4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26" fillId="8" borderId="1" xfId="0" applyNumberFormat="1" applyFont="1" applyFill="1" applyBorder="1" applyAlignment="1">
      <alignment vertical="center"/>
    </xf>
    <xf numFmtId="167" fontId="16" fillId="8" borderId="1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vertical="center"/>
    </xf>
    <xf numFmtId="166" fontId="5" fillId="6" borderId="5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vertical="center"/>
    </xf>
    <xf numFmtId="165" fontId="9" fillId="4" borderId="6" xfId="0" applyNumberFormat="1" applyFont="1" applyFill="1" applyBorder="1" applyAlignment="1">
      <alignment horizontal="center" vertical="center"/>
    </xf>
    <xf numFmtId="166" fontId="9" fillId="4" borderId="6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vertical="center"/>
    </xf>
    <xf numFmtId="164" fontId="7" fillId="8" borderId="5" xfId="0" applyNumberFormat="1" applyFont="1" applyFill="1" applyBorder="1" applyAlignment="1">
      <alignment horizontal="left" vertical="center" indent="1"/>
    </xf>
    <xf numFmtId="165" fontId="7" fillId="8" borderId="5" xfId="0" applyNumberFormat="1" applyFont="1" applyFill="1" applyBorder="1" applyAlignment="1">
      <alignment vertical="center"/>
    </xf>
    <xf numFmtId="165" fontId="7" fillId="8" borderId="5" xfId="0" applyNumberFormat="1" applyFont="1" applyFill="1" applyBorder="1" applyAlignment="1">
      <alignment horizontal="center" vertical="center"/>
    </xf>
    <xf numFmtId="166" fontId="7" fillId="8" borderId="5" xfId="0" applyNumberFormat="1" applyFont="1" applyFill="1" applyBorder="1" applyAlignment="1">
      <alignment vertical="center"/>
    </xf>
    <xf numFmtId="164" fontId="7" fillId="8" borderId="6" xfId="0" applyNumberFormat="1" applyFont="1" applyFill="1" applyBorder="1" applyAlignment="1">
      <alignment horizontal="left" vertical="center" indent="1"/>
    </xf>
    <xf numFmtId="165" fontId="7" fillId="8" borderId="6" xfId="0" applyNumberFormat="1" applyFont="1" applyFill="1" applyBorder="1" applyAlignment="1">
      <alignment vertical="center"/>
    </xf>
    <xf numFmtId="165" fontId="7" fillId="8" borderId="6" xfId="0" applyNumberFormat="1" applyFont="1" applyFill="1" applyBorder="1" applyAlignment="1">
      <alignment horizontal="center" vertical="center"/>
    </xf>
    <xf numFmtId="166" fontId="7" fillId="8" borderId="6" xfId="0" applyNumberFormat="1" applyFont="1" applyFill="1" applyBorder="1" applyAlignment="1">
      <alignment vertical="center"/>
    </xf>
    <xf numFmtId="164" fontId="7" fillId="8" borderId="2" xfId="0" applyNumberFormat="1" applyFont="1" applyFill="1" applyBorder="1" applyAlignment="1">
      <alignment horizontal="left" vertical="center" indent="1"/>
    </xf>
    <xf numFmtId="164" fontId="6" fillId="22" borderId="5" xfId="0" applyNumberFormat="1" applyFont="1" applyFill="1" applyBorder="1" applyAlignment="1">
      <alignment horizontal="center" vertical="center"/>
    </xf>
    <xf numFmtId="164" fontId="6" fillId="22" borderId="6" xfId="0" applyNumberFormat="1" applyFont="1" applyFill="1" applyBorder="1" applyAlignment="1">
      <alignment horizontal="center" vertical="center"/>
    </xf>
    <xf numFmtId="167" fontId="9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vertical="center"/>
    </xf>
    <xf numFmtId="164" fontId="27" fillId="4" borderId="2" xfId="0" applyNumberFormat="1" applyFont="1" applyFill="1" applyBorder="1" applyAlignment="1">
      <alignment horizontal="left" vertical="center" indent="1"/>
    </xf>
    <xf numFmtId="165" fontId="27" fillId="4" borderId="2" xfId="0" applyNumberFormat="1" applyFont="1" applyFill="1" applyBorder="1" applyAlignment="1">
      <alignment vertical="center"/>
    </xf>
    <xf numFmtId="165" fontId="27" fillId="4" borderId="2" xfId="0" applyNumberFormat="1" applyFont="1" applyFill="1" applyBorder="1" applyAlignment="1">
      <alignment horizontal="center" vertical="center"/>
    </xf>
    <xf numFmtId="167" fontId="9" fillId="8" borderId="1" xfId="0" applyNumberFormat="1" applyFont="1" applyFill="1" applyBorder="1" applyAlignment="1">
      <alignment vertical="center"/>
    </xf>
    <xf numFmtId="165" fontId="9" fillId="8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17" fillId="8" borderId="1" xfId="0" applyNumberFormat="1" applyFont="1" applyFill="1" applyBorder="1" applyAlignment="1">
      <alignment horizontal="right" vertical="center"/>
    </xf>
    <xf numFmtId="49" fontId="6" fillId="22" borderId="5" xfId="0" applyNumberFormat="1" applyFont="1" applyFill="1" applyBorder="1" applyAlignment="1">
      <alignment horizontal="center" vertical="center" wrapText="1"/>
    </xf>
    <xf numFmtId="164" fontId="6" fillId="22" borderId="6" xfId="0" applyNumberFormat="1" applyFont="1" applyFill="1" applyBorder="1" applyAlignment="1">
      <alignment horizontal="center" vertical="center" wrapText="1"/>
    </xf>
    <xf numFmtId="164" fontId="6" fillId="22" borderId="5" xfId="0" applyNumberFormat="1" applyFont="1" applyFill="1" applyBorder="1" applyAlignment="1">
      <alignment horizontal="center" vertical="center" wrapText="1"/>
    </xf>
    <xf numFmtId="169" fontId="27" fillId="8" borderId="2" xfId="0" applyNumberFormat="1" applyFont="1" applyFill="1" applyBorder="1" applyAlignment="1">
      <alignment vertical="center"/>
    </xf>
    <xf numFmtId="3" fontId="28" fillId="8" borderId="1" xfId="0" applyNumberFormat="1" applyFont="1" applyFill="1" applyBorder="1" applyAlignment="1">
      <alignment vertical="center"/>
    </xf>
    <xf numFmtId="164" fontId="28" fillId="8" borderId="1" xfId="0" applyNumberFormat="1" applyFont="1" applyFill="1" applyBorder="1" applyAlignment="1">
      <alignment vertical="center"/>
    </xf>
    <xf numFmtId="164" fontId="6" fillId="23" borderId="5" xfId="0" applyNumberFormat="1" applyFont="1" applyFill="1" applyBorder="1" applyAlignment="1">
      <alignment horizontal="center" vertical="center"/>
    </xf>
    <xf numFmtId="166" fontId="4" fillId="8" borderId="5" xfId="0" applyNumberFormat="1" applyFont="1" applyFill="1" applyBorder="1" applyAlignment="1">
      <alignment horizontal="center" vertical="center"/>
    </xf>
    <xf numFmtId="166" fontId="4" fillId="8" borderId="6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vertical="center"/>
    </xf>
    <xf numFmtId="166" fontId="27" fillId="4" borderId="2" xfId="0" applyNumberFormat="1" applyFont="1" applyFill="1" applyBorder="1" applyAlignment="1">
      <alignment vertical="center"/>
    </xf>
    <xf numFmtId="3" fontId="17" fillId="8" borderId="1" xfId="0" applyNumberFormat="1" applyFont="1" applyFill="1" applyBorder="1" applyAlignment="1">
      <alignment vertical="center"/>
    </xf>
    <xf numFmtId="166" fontId="27" fillId="8" borderId="2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4" fontId="6" fillId="25" borderId="5" xfId="0" applyNumberFormat="1" applyFont="1" applyFill="1" applyBorder="1" applyAlignment="1">
      <alignment horizontal="center" vertical="center"/>
    </xf>
    <xf numFmtId="165" fontId="9" fillId="11" borderId="2" xfId="0" applyNumberFormat="1" applyFont="1" applyFill="1" applyBorder="1" applyAlignment="1">
      <alignment vertical="center"/>
    </xf>
    <xf numFmtId="166" fontId="5" fillId="11" borderId="15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vertical="center"/>
    </xf>
    <xf numFmtId="164" fontId="29" fillId="8" borderId="1" xfId="0" applyNumberFormat="1" applyFont="1" applyFill="1" applyBorder="1" applyAlignment="1">
      <alignment horizontal="center" vertical="center"/>
    </xf>
    <xf numFmtId="3" fontId="29" fillId="8" borderId="1" xfId="0" applyNumberFormat="1" applyFont="1" applyFill="1" applyBorder="1" applyAlignment="1">
      <alignment vertical="center"/>
    </xf>
    <xf numFmtId="166" fontId="5" fillId="11" borderId="5" xfId="0" applyNumberFormat="1" applyFont="1" applyFill="1" applyBorder="1" applyAlignment="1">
      <alignment horizontal="center" vertical="center"/>
    </xf>
    <xf numFmtId="166" fontId="5" fillId="8" borderId="6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5" fillId="6" borderId="2" xfId="0" applyNumberFormat="1" applyFont="1" applyFill="1" applyBorder="1" applyAlignment="1">
      <alignment horizontal="center" vertical="center"/>
    </xf>
    <xf numFmtId="164" fontId="29" fillId="8" borderId="1" xfId="0" applyNumberFormat="1" applyFont="1" applyFill="1" applyBorder="1" applyAlignment="1">
      <alignment vertical="center"/>
    </xf>
    <xf numFmtId="166" fontId="5" fillId="6" borderId="15" xfId="0" applyNumberFormat="1" applyFont="1" applyFill="1" applyBorder="1" applyAlignment="1">
      <alignment horizontal="center" vertical="center"/>
    </xf>
    <xf numFmtId="165" fontId="0" fillId="8" borderId="5" xfId="0" applyNumberFormat="1" applyFill="1" applyBorder="1" applyAlignment="1">
      <alignment vertical="center"/>
    </xf>
    <xf numFmtId="166" fontId="0" fillId="8" borderId="5" xfId="0" applyNumberFormat="1" applyFill="1" applyBorder="1" applyAlignment="1">
      <alignment horizontal="center" vertical="center"/>
    </xf>
    <xf numFmtId="165" fontId="0" fillId="8" borderId="5" xfId="0" applyNumberFormat="1" applyFill="1" applyBorder="1" applyAlignment="1">
      <alignment horizontal="center" vertical="center"/>
    </xf>
    <xf numFmtId="165" fontId="0" fillId="8" borderId="6" xfId="0" applyNumberFormat="1" applyFill="1" applyBorder="1" applyAlignment="1">
      <alignment vertical="center"/>
    </xf>
    <xf numFmtId="166" fontId="0" fillId="8" borderId="6" xfId="0" applyNumberFormat="1" applyFill="1" applyBorder="1" applyAlignment="1">
      <alignment horizontal="center" vertical="center"/>
    </xf>
    <xf numFmtId="165" fontId="0" fillId="8" borderId="6" xfId="0" applyNumberForma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vertical="center"/>
    </xf>
    <xf numFmtId="164" fontId="7" fillId="21" borderId="2" xfId="0" applyNumberFormat="1" applyFont="1" applyFill="1" applyBorder="1" applyAlignment="1">
      <alignment horizontal="left" vertical="center" indent="1"/>
    </xf>
    <xf numFmtId="164" fontId="23" fillId="0" borderId="1" xfId="0" applyNumberFormat="1" applyFont="1" applyBorder="1" applyAlignment="1">
      <alignment horizontal="center" vertical="center"/>
    </xf>
    <xf numFmtId="164" fontId="23" fillId="8" borderId="1" xfId="0" applyNumberFormat="1" applyFont="1" applyFill="1" applyBorder="1" applyAlignment="1">
      <alignment vertical="center"/>
    </xf>
    <xf numFmtId="164" fontId="30" fillId="8" borderId="1" xfId="0" applyNumberFormat="1" applyFont="1" applyFill="1" applyBorder="1" applyAlignment="1">
      <alignment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vertical="center"/>
    </xf>
    <xf numFmtId="3" fontId="30" fillId="8" borderId="1" xfId="0" applyNumberFormat="1" applyFont="1" applyFill="1" applyBorder="1" applyAlignment="1">
      <alignment vertical="center"/>
    </xf>
    <xf numFmtId="164" fontId="24" fillId="0" borderId="1" xfId="2" applyNumberFormat="1" applyFont="1" applyFill="1" applyBorder="1" applyAlignment="1">
      <alignment vertical="center"/>
    </xf>
    <xf numFmtId="164" fontId="31" fillId="7" borderId="6" xfId="2" applyNumberFormat="1" applyFont="1" applyFill="1" applyBorder="1" applyAlignment="1">
      <alignment horizontal="center" vertical="center"/>
    </xf>
    <xf numFmtId="164" fontId="31" fillId="7" borderId="6" xfId="2" applyNumberFormat="1" applyFont="1" applyFill="1" applyBorder="1" applyAlignment="1">
      <alignment horizontal="center" vertical="center" wrapText="1"/>
    </xf>
    <xf numFmtId="164" fontId="7" fillId="4" borderId="2" xfId="2" applyNumberFormat="1" applyFont="1" applyFill="1" applyBorder="1" applyAlignment="1">
      <alignment horizontal="right" vertical="center"/>
    </xf>
    <xf numFmtId="164" fontId="7" fillId="4" borderId="2" xfId="2" applyNumberFormat="1" applyFont="1" applyFill="1" applyBorder="1" applyAlignment="1">
      <alignment vertical="center"/>
    </xf>
    <xf numFmtId="164" fontId="7" fillId="4" borderId="2" xfId="4" applyNumberFormat="1" applyFont="1" applyFill="1" applyBorder="1" applyAlignment="1">
      <alignment horizontal="right" vertical="center"/>
    </xf>
    <xf numFmtId="164" fontId="7" fillId="26" borderId="2" xfId="4" applyNumberFormat="1" applyFont="1" applyFill="1" applyBorder="1" applyAlignment="1">
      <alignment horizontal="right" vertical="center"/>
    </xf>
    <xf numFmtId="164" fontId="7" fillId="26" borderId="2" xfId="2" applyNumberFormat="1" applyFont="1" applyFill="1" applyBorder="1" applyAlignment="1">
      <alignment vertical="center"/>
    </xf>
    <xf numFmtId="164" fontId="32" fillId="0" borderId="1" xfId="2" applyNumberFormat="1" applyFont="1" applyFill="1" applyBorder="1" applyAlignment="1">
      <alignment vertical="center"/>
    </xf>
    <xf numFmtId="164" fontId="33" fillId="0" borderId="1" xfId="2" applyNumberFormat="1" applyFont="1" applyFill="1" applyBorder="1" applyAlignment="1">
      <alignment vertical="center"/>
    </xf>
    <xf numFmtId="164" fontId="33" fillId="0" borderId="1" xfId="2" applyNumberFormat="1" applyFont="1" applyFill="1" applyBorder="1" applyAlignment="1">
      <alignment vertical="center" wrapText="1"/>
    </xf>
    <xf numFmtId="164" fontId="33" fillId="0" borderId="1" xfId="2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4" fontId="6" fillId="5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6" fillId="7" borderId="5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49" fontId="12" fillId="5" borderId="9" xfId="0" applyNumberFormat="1" applyFont="1" applyFill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/>
    </xf>
    <xf numFmtId="164" fontId="6" fillId="9" borderId="6" xfId="0" applyNumberFormat="1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6" fillId="9" borderId="16" xfId="0" applyNumberFormat="1" applyFont="1" applyFill="1" applyBorder="1" applyAlignment="1">
      <alignment horizontal="center" vertical="center"/>
    </xf>
    <xf numFmtId="164" fontId="6" fillId="9" borderId="17" xfId="0" applyNumberFormat="1" applyFont="1" applyFill="1" applyBorder="1" applyAlignment="1">
      <alignment horizontal="center" vertical="center"/>
    </xf>
    <xf numFmtId="164" fontId="6" fillId="9" borderId="18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164" fontId="6" fillId="10" borderId="5" xfId="0" applyNumberFormat="1" applyFont="1" applyFill="1" applyBorder="1" applyAlignment="1">
      <alignment horizontal="center" vertical="center"/>
    </xf>
    <xf numFmtId="164" fontId="6" fillId="10" borderId="6" xfId="0" applyNumberFormat="1" applyFont="1" applyFill="1" applyBorder="1" applyAlignment="1">
      <alignment horizontal="center" vertical="center"/>
    </xf>
    <xf numFmtId="4" fontId="6" fillId="10" borderId="5" xfId="0" applyNumberFormat="1" applyFont="1" applyFill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center" vertical="center"/>
    </xf>
    <xf numFmtId="164" fontId="6" fillId="12" borderId="6" xfId="0" applyNumberFormat="1" applyFont="1" applyFill="1" applyBorder="1" applyAlignment="1">
      <alignment horizontal="center" vertical="center"/>
    </xf>
    <xf numFmtId="4" fontId="6" fillId="12" borderId="5" xfId="0" applyNumberFormat="1" applyFont="1" applyFill="1" applyBorder="1" applyAlignment="1">
      <alignment horizontal="center" vertical="center"/>
    </xf>
    <xf numFmtId="164" fontId="6" fillId="13" borderId="5" xfId="0" applyNumberFormat="1" applyFont="1" applyFill="1" applyBorder="1" applyAlignment="1">
      <alignment horizontal="center" vertical="center"/>
    </xf>
    <xf numFmtId="164" fontId="6" fillId="13" borderId="6" xfId="0" applyNumberFormat="1" applyFont="1" applyFill="1" applyBorder="1" applyAlignment="1">
      <alignment horizontal="center" vertical="center"/>
    </xf>
    <xf numFmtId="4" fontId="6" fillId="14" borderId="5" xfId="0" applyNumberFormat="1" applyFont="1" applyFill="1" applyBorder="1" applyAlignment="1">
      <alignment horizontal="center" vertical="center"/>
    </xf>
    <xf numFmtId="164" fontId="6" fillId="14" borderId="5" xfId="0" applyNumberFormat="1" applyFont="1" applyFill="1" applyBorder="1" applyAlignment="1">
      <alignment horizontal="center" vertical="center"/>
    </xf>
    <xf numFmtId="4" fontId="6" fillId="13" borderId="5" xfId="0" applyNumberFormat="1" applyFont="1" applyFill="1" applyBorder="1" applyAlignment="1">
      <alignment horizontal="center" vertical="center"/>
    </xf>
    <xf numFmtId="164" fontId="6" fillId="15" borderId="5" xfId="0" applyNumberFormat="1" applyFont="1" applyFill="1" applyBorder="1" applyAlignment="1">
      <alignment horizontal="center" vertical="center"/>
    </xf>
    <xf numFmtId="164" fontId="6" fillId="15" borderId="6" xfId="0" applyNumberFormat="1" applyFont="1" applyFill="1" applyBorder="1" applyAlignment="1">
      <alignment horizontal="center" vertical="center"/>
    </xf>
    <xf numFmtId="4" fontId="6" fillId="16" borderId="5" xfId="0" applyNumberFormat="1" applyFont="1" applyFill="1" applyBorder="1" applyAlignment="1">
      <alignment horizontal="center" vertical="center"/>
    </xf>
    <xf numFmtId="164" fontId="6" fillId="16" borderId="5" xfId="0" applyNumberFormat="1" applyFont="1" applyFill="1" applyBorder="1" applyAlignment="1">
      <alignment horizontal="center" vertical="center"/>
    </xf>
    <xf numFmtId="164" fontId="6" fillId="17" borderId="5" xfId="0" applyNumberFormat="1" applyFont="1" applyFill="1" applyBorder="1" applyAlignment="1">
      <alignment horizontal="center" vertical="center"/>
    </xf>
    <xf numFmtId="164" fontId="6" fillId="17" borderId="6" xfId="0" applyNumberFormat="1" applyFont="1" applyFill="1" applyBorder="1" applyAlignment="1">
      <alignment horizontal="center" vertical="center"/>
    </xf>
    <xf numFmtId="4" fontId="6" fillId="17" borderId="5" xfId="0" applyNumberFormat="1" applyFont="1" applyFill="1" applyBorder="1" applyAlignment="1">
      <alignment horizontal="center" vertical="center"/>
    </xf>
    <xf numFmtId="164" fontId="6" fillId="16" borderId="6" xfId="0" applyNumberFormat="1" applyFont="1" applyFill="1" applyBorder="1" applyAlignment="1">
      <alignment horizontal="center" vertical="center"/>
    </xf>
    <xf numFmtId="164" fontId="6" fillId="16" borderId="20" xfId="0" applyNumberFormat="1" applyFont="1" applyFill="1" applyBorder="1" applyAlignment="1">
      <alignment horizontal="center" vertical="center"/>
    </xf>
    <xf numFmtId="164" fontId="6" fillId="16" borderId="21" xfId="0" applyNumberFormat="1" applyFont="1" applyFill="1" applyBorder="1" applyAlignment="1">
      <alignment horizontal="center" vertical="center"/>
    </xf>
    <xf numFmtId="164" fontId="6" fillId="19" borderId="5" xfId="0" applyNumberFormat="1" applyFont="1" applyFill="1" applyBorder="1" applyAlignment="1">
      <alignment horizontal="center" vertical="center"/>
    </xf>
    <xf numFmtId="164" fontId="6" fillId="19" borderId="6" xfId="0" applyNumberFormat="1" applyFont="1" applyFill="1" applyBorder="1" applyAlignment="1">
      <alignment horizontal="center" vertical="center"/>
    </xf>
    <xf numFmtId="4" fontId="6" fillId="20" borderId="5" xfId="0" applyNumberFormat="1" applyFont="1" applyFill="1" applyBorder="1" applyAlignment="1">
      <alignment horizontal="center" vertical="center"/>
    </xf>
    <xf numFmtId="164" fontId="6" fillId="20" borderId="5" xfId="0" applyNumberFormat="1" applyFont="1" applyFill="1" applyBorder="1" applyAlignment="1">
      <alignment horizontal="center" vertical="center"/>
    </xf>
    <xf numFmtId="4" fontId="6" fillId="19" borderId="5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6" fillId="22" borderId="5" xfId="0" applyNumberFormat="1" applyFont="1" applyFill="1" applyBorder="1" applyAlignment="1">
      <alignment horizontal="center" vertical="center"/>
    </xf>
    <xf numFmtId="164" fontId="6" fillId="22" borderId="6" xfId="0" applyNumberFormat="1" applyFont="1" applyFill="1" applyBorder="1" applyAlignment="1">
      <alignment horizontal="center" vertical="center"/>
    </xf>
    <xf numFmtId="4" fontId="6" fillId="22" borderId="5" xfId="0" applyNumberFormat="1" applyFont="1" applyFill="1" applyBorder="1" applyAlignment="1">
      <alignment horizontal="center" vertical="center"/>
    </xf>
    <xf numFmtId="164" fontId="6" fillId="23" borderId="5" xfId="0" applyNumberFormat="1" applyFont="1" applyFill="1" applyBorder="1" applyAlignment="1">
      <alignment horizontal="center" vertical="center"/>
    </xf>
    <xf numFmtId="4" fontId="6" fillId="23" borderId="5" xfId="0" applyNumberFormat="1" applyFont="1" applyFill="1" applyBorder="1" applyAlignment="1">
      <alignment horizontal="center" vertical="center"/>
    </xf>
    <xf numFmtId="164" fontId="6" fillId="24" borderId="5" xfId="0" applyNumberFormat="1" applyFont="1" applyFill="1" applyBorder="1" applyAlignment="1">
      <alignment horizontal="center" vertical="center"/>
    </xf>
    <xf numFmtId="164" fontId="6" fillId="25" borderId="5" xfId="0" applyNumberFormat="1" applyFont="1" applyFill="1" applyBorder="1" applyAlignment="1">
      <alignment horizontal="center" vertical="center"/>
    </xf>
    <xf numFmtId="4" fontId="6" fillId="25" borderId="5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31" fillId="7" borderId="6" xfId="2" applyNumberFormat="1" applyFont="1" applyFill="1" applyBorder="1" applyAlignment="1">
      <alignment horizontal="center" vertical="center"/>
    </xf>
    <xf numFmtId="49" fontId="7" fillId="4" borderId="2" xfId="2" applyNumberFormat="1" applyFont="1" applyFill="1" applyBorder="1" applyAlignment="1">
      <alignment horizontal="center" vertical="center"/>
    </xf>
    <xf numFmtId="164" fontId="7" fillId="26" borderId="2" xfId="2" applyNumberFormat="1" applyFont="1" applyFill="1" applyBorder="1" applyAlignment="1">
      <alignment horizontal="center" vertical="center"/>
    </xf>
    <xf numFmtId="164" fontId="7" fillId="4" borderId="2" xfId="2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26" borderId="2" xfId="2" applyFont="1" applyFill="1" applyBorder="1" applyAlignment="1">
      <alignment horizontal="center" vertical="center"/>
    </xf>
    <xf numFmtId="49" fontId="7" fillId="26" borderId="2" xfId="2" applyNumberFormat="1" applyFont="1" applyFill="1" applyBorder="1" applyAlignment="1">
      <alignment horizontal="center" vertical="center"/>
    </xf>
    <xf numFmtId="164" fontId="7" fillId="4" borderId="2" xfId="2" applyNumberFormat="1" applyFont="1" applyFill="1" applyBorder="1" applyAlignment="1">
      <alignment horizontal="center" vertical="center" wrapText="1"/>
    </xf>
    <xf numFmtId="49" fontId="7" fillId="4" borderId="7" xfId="2" applyNumberFormat="1" applyFont="1" applyFill="1" applyBorder="1" applyAlignment="1">
      <alignment horizontal="center" vertical="center"/>
    </xf>
    <xf numFmtId="49" fontId="7" fillId="4" borderId="9" xfId="2" applyNumberFormat="1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164" fontId="7" fillId="26" borderId="2" xfId="2" applyNumberFormat="1" applyFont="1" applyFill="1" applyBorder="1" applyAlignment="1">
      <alignment horizontal="center" vertical="center" wrapText="1"/>
    </xf>
    <xf numFmtId="3" fontId="7" fillId="4" borderId="2" xfId="2" applyNumberFormat="1" applyFont="1" applyFill="1" applyBorder="1" applyAlignment="1">
      <alignment horizontal="center" vertical="center"/>
    </xf>
  </cellXfs>
  <cellStyles count="5">
    <cellStyle name="Excel_BuiltIn_Nota 1" xfId="1"/>
    <cellStyle name="Excel_BuiltIn_Saída 1" xfId="2"/>
    <cellStyle name="Excel_BuiltIn_Texto de Aviso 1" xfId="3"/>
    <cellStyle name="Hi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3" Type="http://schemas.openxmlformats.org/officeDocument/2006/relationships/image" Target="../media/image3.png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'Cevada 2021'!Area_de_impressao"/><Relationship Id="rId50" Type="http://schemas.openxmlformats.org/officeDocument/2006/relationships/hyperlink" Target="#Suprimento!Area_de_impressao"/><Relationship Id="rId7" Type="http://schemas.openxmlformats.org/officeDocument/2006/relationships/hyperlink" Target="#Produ&#231;&#227;o_Brasil!A1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'Centeio 2021'!Area_de_impressao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0" Type="http://schemas.openxmlformats.org/officeDocument/2006/relationships/hyperlink" Target="#'Feij&#227;o 1a Preto'!Area_de_impressao"/><Relationship Id="rId29" Type="http://schemas.openxmlformats.org/officeDocument/2006/relationships/hyperlink" Target="#'Feij&#227;o 3a Caupi'!Area_de_impressao"/><Relationship Id="rId41" Type="http://schemas.openxmlformats.org/officeDocument/2006/relationships/hyperlink" Target="#'Milho Total'!Area_de_impressao"/><Relationship Id="rId1" Type="http://schemas.openxmlformats.org/officeDocument/2006/relationships/image" Target="../media/image1.png"/><Relationship Id="rId6" Type="http://schemas.openxmlformats.org/officeDocument/2006/relationships/hyperlink" Target="#'Algodao em Caro&#231;o'!A1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'Canola 2021'!Area_de_impressao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'Triticale 2021'!Area_de_impressao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'Aveia 2021'!Area_de_impressao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'Trigo 2021'!Area_de_impressao"/><Relationship Id="rId8" Type="http://schemas.openxmlformats.org/officeDocument/2006/relationships/hyperlink" Target="#'Brasil total por UF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219074</xdr:colOff>
      <xdr:row>6</xdr:row>
      <xdr:rowOff>85947</xdr:rowOff>
    </xdr:from>
    <xdr:to>
      <xdr:col>17</xdr:col>
      <xdr:colOff>409575</xdr:colOff>
      <xdr:row>9</xdr:row>
      <xdr:rowOff>123825</xdr:rowOff>
    </xdr:to>
    <xdr:sp macro="" textlink="">
      <xdr:nvSpPr>
        <xdr:cNvPr id="7" name="Text 14"/>
        <xdr:cNvSpPr>
          <a:spLocks/>
        </xdr:cNvSpPr>
      </xdr:nvSpPr>
      <xdr:spPr bwMode="auto">
        <a:xfrm>
          <a:off x="5553074" y="1628997"/>
          <a:ext cx="3924301" cy="52365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2020/21 e 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2021/22 - 1º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56925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2</xdr:col>
      <xdr:colOff>535632</xdr:colOff>
      <xdr:row>14</xdr:row>
      <xdr:rowOff>66414</xdr:rowOff>
    </xdr:from>
    <xdr:to>
      <xdr:col>5</xdr:col>
      <xdr:colOff>500508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26341</xdr:colOff>
      <xdr:row>17</xdr:row>
      <xdr:rowOff>37951</xdr:rowOff>
    </xdr:from>
    <xdr:to>
      <xdr:col>3</xdr:col>
      <xdr:colOff>428624</xdr:colOff>
      <xdr:row>19</xdr:row>
      <xdr:rowOff>104997</xdr:rowOff>
    </xdr:to>
    <xdr:sp macro="" textlink="">
      <xdr:nvSpPr>
        <xdr:cNvPr id="10" name="Retângulo de cantos arredondados 4">
          <a:hlinkClick xmlns:r="http://schemas.openxmlformats.org/officeDocument/2006/relationships" r:id="rId6"/>
        </xdr:cNvPr>
        <xdr:cNvSpPr/>
      </xdr:nvSpPr>
      <xdr:spPr bwMode="auto">
        <a:xfrm>
          <a:off x="559741" y="3362176"/>
          <a:ext cx="14690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caroço</a:t>
          </a:r>
          <a:endParaRPr/>
        </a:p>
      </xdr:txBody>
    </xdr:sp>
    <xdr:clientData/>
  </xdr:twoCellAnchor>
  <xdr:twoCellAnchor editAs="oneCell">
    <xdr:from>
      <xdr:col>5</xdr:col>
      <xdr:colOff>561975</xdr:colOff>
      <xdr:row>14</xdr:row>
      <xdr:rowOff>75902</xdr:rowOff>
    </xdr:from>
    <xdr:to>
      <xdr:col>8</xdr:col>
      <xdr:colOff>289768</xdr:colOff>
      <xdr:row>17</xdr:row>
      <xdr:rowOff>9487</xdr:rowOff>
    </xdr:to>
    <xdr:sp macro="" textlink="">
      <xdr:nvSpPr>
        <xdr:cNvPr id="11" name="Retângulo de cantos arredondados 4">
          <a:hlinkClick xmlns:r="http://schemas.openxmlformats.org/officeDocument/2006/relationships" r:id="rId7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8</xdr:col>
      <xdr:colOff>351234</xdr:colOff>
      <xdr:row>14</xdr:row>
      <xdr:rowOff>75902</xdr:rowOff>
    </xdr:from>
    <xdr:to>
      <xdr:col>11</xdr:col>
      <xdr:colOff>465384</xdr:colOff>
      <xdr:row>17</xdr:row>
      <xdr:rowOff>9487</xdr:rowOff>
    </xdr:to>
    <xdr:sp macro="" textlink="">
      <xdr:nvSpPr>
        <xdr:cNvPr id="12" name="Retângulo de cantos arredondados 4">
          <a:hlinkClick xmlns:r="http://schemas.openxmlformats.org/officeDocument/2006/relationships" r:id="rId8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11</xdr:col>
      <xdr:colOff>509289</xdr:colOff>
      <xdr:row>14</xdr:row>
      <xdr:rowOff>75902</xdr:rowOff>
    </xdr:from>
    <xdr:to>
      <xdr:col>15</xdr:col>
      <xdr:colOff>140493</xdr:colOff>
      <xdr:row>17</xdr:row>
      <xdr:rowOff>9487</xdr:rowOff>
    </xdr:to>
    <xdr:sp macro="" textlink="">
      <xdr:nvSpPr>
        <xdr:cNvPr id="13" name="Retângulo de cantos arredondados 4">
          <a:hlinkClick xmlns:r="http://schemas.openxmlformats.org/officeDocument/2006/relationships" r:id="rId9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3</xdr:col>
      <xdr:colOff>523428</xdr:colOff>
      <xdr:row>17</xdr:row>
      <xdr:rowOff>47438</xdr:rowOff>
    </xdr:from>
    <xdr:to>
      <xdr:col>6</xdr:col>
      <xdr:colOff>428625</xdr:colOff>
      <xdr:row>19</xdr:row>
      <xdr:rowOff>104997</xdr:rowOff>
    </xdr:to>
    <xdr:sp macro="" textlink="">
      <xdr:nvSpPr>
        <xdr:cNvPr id="14" name="Retângulo de cantos arredondados 4">
          <a:hlinkClick xmlns:r="http://schemas.openxmlformats.org/officeDocument/2006/relationships" r:id="rId10"/>
        </xdr:cNvPr>
        <xdr:cNvSpPr/>
      </xdr:nvSpPr>
      <xdr:spPr bwMode="auto">
        <a:xfrm>
          <a:off x="2123628" y="3371663"/>
          <a:ext cx="1505397" cy="3814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pluma</a:t>
          </a:r>
          <a:endParaRPr/>
        </a:p>
      </xdr:txBody>
    </xdr:sp>
    <xdr:clientData/>
  </xdr:twoCellAnchor>
  <xdr:twoCellAnchor editAs="oneCell">
    <xdr:from>
      <xdr:col>6</xdr:col>
      <xdr:colOff>521642</xdr:colOff>
      <xdr:row>17</xdr:row>
      <xdr:rowOff>66414</xdr:rowOff>
    </xdr:from>
    <xdr:to>
      <xdr:col>9</xdr:col>
      <xdr:colOff>361950</xdr:colOff>
      <xdr:row>19</xdr:row>
      <xdr:rowOff>142949</xdr:rowOff>
    </xdr:to>
    <xdr:sp macro="" textlink="">
      <xdr:nvSpPr>
        <xdr:cNvPr id="15" name="Retângulo de cantos arredondados 4">
          <a:hlinkClick xmlns:r="http://schemas.openxmlformats.org/officeDocument/2006/relationships" r:id="rId11"/>
        </xdr:cNvPr>
        <xdr:cNvSpPr/>
      </xdr:nvSpPr>
      <xdr:spPr bwMode="auto">
        <a:xfrm>
          <a:off x="3722042" y="3390639"/>
          <a:ext cx="1440508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9</xdr:col>
      <xdr:colOff>444102</xdr:colOff>
      <xdr:row>17</xdr:row>
      <xdr:rowOff>75939</xdr:rowOff>
    </xdr:from>
    <xdr:to>
      <xdr:col>12</xdr:col>
      <xdr:colOff>409575</xdr:colOff>
      <xdr:row>19</xdr:row>
      <xdr:rowOff>152474</xdr:rowOff>
    </xdr:to>
    <xdr:sp macro="" textlink="">
      <xdr:nvSpPr>
        <xdr:cNvPr id="16" name="Retângulo de cantos arredondados 4">
          <a:hlinkClick xmlns:r="http://schemas.openxmlformats.org/officeDocument/2006/relationships" r:id="rId12"/>
        </xdr:cNvPr>
        <xdr:cNvSpPr/>
      </xdr:nvSpPr>
      <xdr:spPr bwMode="auto">
        <a:xfrm>
          <a:off x="5244702" y="3400164"/>
          <a:ext cx="1565673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104997</xdr:rowOff>
    </xdr:to>
    <xdr:sp macro="" textlink="">
      <xdr:nvSpPr>
        <xdr:cNvPr id="18" name="Retângulo de cantos arredondados 4">
          <a:hlinkClick xmlns:r="http://schemas.openxmlformats.org/officeDocument/2006/relationships" r:id="rId1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104997</xdr:rowOff>
    </xdr:to>
    <xdr:sp macro="" textlink="">
      <xdr:nvSpPr>
        <xdr:cNvPr id="19" name="Retângulo de cantos arredondados 4">
          <a:hlinkClick xmlns:r="http://schemas.openxmlformats.org/officeDocument/2006/relationships" r:id="rId1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360015</xdr:colOff>
      <xdr:row>20</xdr:row>
      <xdr:rowOff>47438</xdr:rowOff>
    </xdr:from>
    <xdr:to>
      <xdr:col>11</xdr:col>
      <xdr:colOff>482946</xdr:colOff>
      <xdr:row>22</xdr:row>
      <xdr:rowOff>104997</xdr:rowOff>
    </xdr:to>
    <xdr:sp macro="" textlink="">
      <xdr:nvSpPr>
        <xdr:cNvPr id="20" name="Retângulo de cantos arredondados 4">
          <a:hlinkClick xmlns:r="http://schemas.openxmlformats.org/officeDocument/2006/relationships" r:id="rId16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11</xdr:col>
      <xdr:colOff>535632</xdr:colOff>
      <xdr:row>20</xdr:row>
      <xdr:rowOff>47438</xdr:rowOff>
    </xdr:from>
    <xdr:to>
      <xdr:col>13</xdr:col>
      <xdr:colOff>526851</xdr:colOff>
      <xdr:row>22</xdr:row>
      <xdr:rowOff>104997</xdr:rowOff>
    </xdr:to>
    <xdr:sp macro="" textlink="">
      <xdr:nvSpPr>
        <xdr:cNvPr id="21" name="Retângulo de cantos arredondados 4">
          <a:hlinkClick xmlns:r="http://schemas.openxmlformats.org/officeDocument/2006/relationships" r:id="rId17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14</xdr:col>
      <xdr:colOff>17561</xdr:colOff>
      <xdr:row>20</xdr:row>
      <xdr:rowOff>47438</xdr:rowOff>
    </xdr:from>
    <xdr:to>
      <xdr:col>15</xdr:col>
      <xdr:colOff>386357</xdr:colOff>
      <xdr:row>22</xdr:row>
      <xdr:rowOff>104997</xdr:rowOff>
    </xdr:to>
    <xdr:sp macro="" textlink="">
      <xdr:nvSpPr>
        <xdr:cNvPr id="22" name="Retângulo de cantos arredondados 4">
          <a:hlinkClick xmlns:r="http://schemas.openxmlformats.org/officeDocument/2006/relationships" r:id="rId18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3</xdr:col>
      <xdr:colOff>351234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3</xdr:col>
      <xdr:colOff>395138</xdr:colOff>
      <xdr:row>23</xdr:row>
      <xdr:rowOff>0</xdr:rowOff>
    </xdr:from>
    <xdr:to>
      <xdr:col>6</xdr:col>
      <xdr:colOff>272206</xdr:colOff>
      <xdr:row>25</xdr:row>
      <xdr:rowOff>75902</xdr:rowOff>
    </xdr:to>
    <xdr:sp macro="" textlink="">
      <xdr:nvSpPr>
        <xdr:cNvPr id="24" name="Retângulo de cantos arredondados 4">
          <a:hlinkClick xmlns:r="http://schemas.openxmlformats.org/officeDocument/2006/relationships" r:id="rId20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6</xdr:col>
      <xdr:colOff>324891</xdr:colOff>
      <xdr:row>23</xdr:row>
      <xdr:rowOff>9487</xdr:rowOff>
    </xdr:from>
    <xdr:to>
      <xdr:col>9</xdr:col>
      <xdr:colOff>193178</xdr:colOff>
      <xdr:row>25</xdr:row>
      <xdr:rowOff>75902</xdr:rowOff>
    </xdr:to>
    <xdr:sp macro="" textlink="">
      <xdr:nvSpPr>
        <xdr:cNvPr id="25" name="Retângulo de cantos arredondados 4">
          <a:hlinkClick xmlns:r="http://schemas.openxmlformats.org/officeDocument/2006/relationships" r:id="rId21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9</xdr:col>
      <xdr:colOff>237082</xdr:colOff>
      <xdr:row>23</xdr:row>
      <xdr:rowOff>18975</xdr:rowOff>
    </xdr:from>
    <xdr:to>
      <xdr:col>12</xdr:col>
      <xdr:colOff>52684</xdr:colOff>
      <xdr:row>25</xdr:row>
      <xdr:rowOff>104997</xdr:rowOff>
    </xdr:to>
    <xdr:sp macro="" textlink="">
      <xdr:nvSpPr>
        <xdr:cNvPr id="26" name="Retângulo de cantos arredondados 4">
          <a:hlinkClick xmlns:r="http://schemas.openxmlformats.org/officeDocument/2006/relationships" r:id="rId22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12</xdr:col>
      <xdr:colOff>175617</xdr:colOff>
      <xdr:row>23</xdr:row>
      <xdr:rowOff>18975</xdr:rowOff>
    </xdr:from>
    <xdr:to>
      <xdr:col>14</xdr:col>
      <xdr:colOff>491727</xdr:colOff>
      <xdr:row>25</xdr:row>
      <xdr:rowOff>104997</xdr:rowOff>
    </xdr:to>
    <xdr:sp macro="" textlink="">
      <xdr:nvSpPr>
        <xdr:cNvPr id="27" name="Retângulo de cantos arredondados 4">
          <a:hlinkClick xmlns:r="http://schemas.openxmlformats.org/officeDocument/2006/relationships" r:id="rId2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14</xdr:col>
      <xdr:colOff>544413</xdr:colOff>
      <xdr:row>23</xdr:row>
      <xdr:rowOff>28462</xdr:rowOff>
    </xdr:from>
    <xdr:to>
      <xdr:col>17</xdr:col>
      <xdr:colOff>289768</xdr:colOff>
      <xdr:row>25</xdr:row>
      <xdr:rowOff>104997</xdr:rowOff>
    </xdr:to>
    <xdr:sp macro="" textlink="">
      <xdr:nvSpPr>
        <xdr:cNvPr id="28" name="Retângulo de cantos arredondados 4">
          <a:hlinkClick xmlns:r="http://schemas.openxmlformats.org/officeDocument/2006/relationships" r:id="rId2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</xdr:col>
      <xdr:colOff>35123</xdr:colOff>
      <xdr:row>25</xdr:row>
      <xdr:rowOff>133461</xdr:rowOff>
    </xdr:from>
    <xdr:to>
      <xdr:col>3</xdr:col>
      <xdr:colOff>351234</xdr:colOff>
      <xdr:row>28</xdr:row>
      <xdr:rowOff>47438</xdr:rowOff>
    </xdr:to>
    <xdr:sp macro="" textlink="">
      <xdr:nvSpPr>
        <xdr:cNvPr id="29" name="Retângulo de cantos arredondados 4">
          <a:hlinkClick xmlns:r="http://schemas.openxmlformats.org/officeDocument/2006/relationships" r:id="rId2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3</xdr:col>
      <xdr:colOff>421481</xdr:colOff>
      <xdr:row>25</xdr:row>
      <xdr:rowOff>142949</xdr:rowOff>
    </xdr:from>
    <xdr:to>
      <xdr:col>6</xdr:col>
      <xdr:colOff>149274</xdr:colOff>
      <xdr:row>28</xdr:row>
      <xdr:rowOff>66414</xdr:rowOff>
    </xdr:to>
    <xdr:sp macro="" textlink="">
      <xdr:nvSpPr>
        <xdr:cNvPr id="30" name="Retângulo de cantos arredondados 4">
          <a:hlinkClick xmlns:r="http://schemas.openxmlformats.org/officeDocument/2006/relationships" r:id="rId26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6</xdr:col>
      <xdr:colOff>219520</xdr:colOff>
      <xdr:row>25</xdr:row>
      <xdr:rowOff>142949</xdr:rowOff>
    </xdr:from>
    <xdr:to>
      <xdr:col>9</xdr:col>
      <xdr:colOff>17561</xdr:colOff>
      <xdr:row>28</xdr:row>
      <xdr:rowOff>75902</xdr:rowOff>
    </xdr:to>
    <xdr:sp macro="" textlink="">
      <xdr:nvSpPr>
        <xdr:cNvPr id="31" name="Retângulo de cantos arredondados 4">
          <a:hlinkClick xmlns:r="http://schemas.openxmlformats.org/officeDocument/2006/relationships" r:id="rId27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9</xdr:col>
      <xdr:colOff>61465</xdr:colOff>
      <xdr:row>26</xdr:row>
      <xdr:rowOff>0</xdr:rowOff>
    </xdr:from>
    <xdr:to>
      <xdr:col>11</xdr:col>
      <xdr:colOff>553193</xdr:colOff>
      <xdr:row>28</xdr:row>
      <xdr:rowOff>75902</xdr:rowOff>
    </xdr:to>
    <xdr:sp macro="" textlink="">
      <xdr:nvSpPr>
        <xdr:cNvPr id="32" name="Retângulo de cantos arredondados 4">
          <a:hlinkClick xmlns:r="http://schemas.openxmlformats.org/officeDocument/2006/relationships" r:id="rId28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12</xdr:col>
      <xdr:colOff>35123</xdr:colOff>
      <xdr:row>26</xdr:row>
      <xdr:rowOff>0</xdr:rowOff>
    </xdr:from>
    <xdr:to>
      <xdr:col>14</xdr:col>
      <xdr:colOff>342453</xdr:colOff>
      <xdr:row>28</xdr:row>
      <xdr:rowOff>75902</xdr:rowOff>
    </xdr:to>
    <xdr:sp macro="" textlink="">
      <xdr:nvSpPr>
        <xdr:cNvPr id="33" name="Retângulo de cantos arredondados 4">
          <a:hlinkClick xmlns:r="http://schemas.openxmlformats.org/officeDocument/2006/relationships" r:id="rId29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421481</xdr:colOff>
      <xdr:row>26</xdr:row>
      <xdr:rowOff>0</xdr:rowOff>
    </xdr:from>
    <xdr:to>
      <xdr:col>17</xdr:col>
      <xdr:colOff>280987</xdr:colOff>
      <xdr:row>28</xdr:row>
      <xdr:rowOff>75902</xdr:rowOff>
    </xdr:to>
    <xdr:sp macro="" textlink="">
      <xdr:nvSpPr>
        <xdr:cNvPr id="34" name="Retângulo de cantos arredondados 4">
          <a:hlinkClick xmlns:r="http://schemas.openxmlformats.org/officeDocument/2006/relationships" r:id="rId30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35123</xdr:colOff>
      <xdr:row>28</xdr:row>
      <xdr:rowOff>104997</xdr:rowOff>
    </xdr:from>
    <xdr:to>
      <xdr:col>3</xdr:col>
      <xdr:colOff>175617</xdr:colOff>
      <xdr:row>31</xdr:row>
      <xdr:rowOff>47438</xdr:rowOff>
    </xdr:to>
    <xdr:sp macro="" textlink="">
      <xdr:nvSpPr>
        <xdr:cNvPr id="35" name="Retângulo de cantos arredondados 4">
          <a:hlinkClick xmlns:r="http://schemas.openxmlformats.org/officeDocument/2006/relationships" r:id="rId31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3</xdr:col>
      <xdr:colOff>228301</xdr:colOff>
      <xdr:row>28</xdr:row>
      <xdr:rowOff>104997</xdr:rowOff>
    </xdr:from>
    <xdr:to>
      <xdr:col>5</xdr:col>
      <xdr:colOff>333672</xdr:colOff>
      <xdr:row>31</xdr:row>
      <xdr:rowOff>47438</xdr:rowOff>
    </xdr:to>
    <xdr:sp macro="" textlink="">
      <xdr:nvSpPr>
        <xdr:cNvPr id="36" name="Retângulo de cantos arredondados 4">
          <a:hlinkClick xmlns:r="http://schemas.openxmlformats.org/officeDocument/2006/relationships" r:id="rId32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5</xdr:col>
      <xdr:colOff>386357</xdr:colOff>
      <xdr:row>28</xdr:row>
      <xdr:rowOff>104997</xdr:rowOff>
    </xdr:from>
    <xdr:to>
      <xdr:col>8</xdr:col>
      <xdr:colOff>79027</xdr:colOff>
      <xdr:row>31</xdr:row>
      <xdr:rowOff>47438</xdr:rowOff>
    </xdr:to>
    <xdr:sp macro="" textlink="">
      <xdr:nvSpPr>
        <xdr:cNvPr id="37" name="Retângulo de cantos arredondados 4">
          <a:hlinkClick xmlns:r="http://schemas.openxmlformats.org/officeDocument/2006/relationships" r:id="rId3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8</xdr:col>
      <xdr:colOff>122931</xdr:colOff>
      <xdr:row>28</xdr:row>
      <xdr:rowOff>133461</xdr:rowOff>
    </xdr:from>
    <xdr:to>
      <xdr:col>10</xdr:col>
      <xdr:colOff>61465</xdr:colOff>
      <xdr:row>31</xdr:row>
      <xdr:rowOff>47438</xdr:rowOff>
    </xdr:to>
    <xdr:sp macro="" textlink="">
      <xdr:nvSpPr>
        <xdr:cNvPr id="38" name="Retângulo de cantos arredondados 4">
          <a:hlinkClick xmlns:r="http://schemas.openxmlformats.org/officeDocument/2006/relationships" r:id="rId3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12</xdr:col>
      <xdr:colOff>526851</xdr:colOff>
      <xdr:row>28</xdr:row>
      <xdr:rowOff>142949</xdr:rowOff>
    </xdr:from>
    <xdr:to>
      <xdr:col>14</xdr:col>
      <xdr:colOff>219520</xdr:colOff>
      <xdr:row>31</xdr:row>
      <xdr:rowOff>66414</xdr:rowOff>
    </xdr:to>
    <xdr:sp macro="" textlink="">
      <xdr:nvSpPr>
        <xdr:cNvPr id="39" name="Retângulo de cantos arredondados 4">
          <a:hlinkClick xmlns:r="http://schemas.openxmlformats.org/officeDocument/2006/relationships" r:id="rId3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14</xdr:col>
      <xdr:colOff>280987</xdr:colOff>
      <xdr:row>28</xdr:row>
      <xdr:rowOff>142949</xdr:rowOff>
    </xdr:from>
    <xdr:to>
      <xdr:col>15</xdr:col>
      <xdr:colOff>509289</xdr:colOff>
      <xdr:row>31</xdr:row>
      <xdr:rowOff>66414</xdr:rowOff>
    </xdr:to>
    <xdr:sp macro="" textlink="">
      <xdr:nvSpPr>
        <xdr:cNvPr id="40" name="Retângulo de cantos arredondados 4">
          <a:hlinkClick xmlns:r="http://schemas.openxmlformats.org/officeDocument/2006/relationships" r:id="rId36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16</xdr:col>
      <xdr:colOff>0</xdr:colOff>
      <xdr:row>28</xdr:row>
      <xdr:rowOff>142949</xdr:rowOff>
    </xdr:from>
    <xdr:to>
      <xdr:col>17</xdr:col>
      <xdr:colOff>272206</xdr:colOff>
      <xdr:row>31</xdr:row>
      <xdr:rowOff>66414</xdr:rowOff>
    </xdr:to>
    <xdr:sp macro="" textlink="">
      <xdr:nvSpPr>
        <xdr:cNvPr id="41" name="Retângulo de cantos arredondados 4">
          <a:hlinkClick xmlns:r="http://schemas.openxmlformats.org/officeDocument/2006/relationships" r:id="rId37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1</xdr:col>
      <xdr:colOff>26342</xdr:colOff>
      <xdr:row>31</xdr:row>
      <xdr:rowOff>95509</xdr:rowOff>
    </xdr:from>
    <xdr:to>
      <xdr:col>3</xdr:col>
      <xdr:colOff>57150</xdr:colOff>
      <xdr:row>34</xdr:row>
      <xdr:rowOff>18975</xdr:rowOff>
    </xdr:to>
    <xdr:sp macro="" textlink="">
      <xdr:nvSpPr>
        <xdr:cNvPr id="42" name="Retângulo de cantos arredondados 4">
          <a:hlinkClick xmlns:r="http://schemas.openxmlformats.org/officeDocument/2006/relationships" r:id="rId38"/>
        </xdr:cNvPr>
        <xdr:cNvSpPr/>
      </xdr:nvSpPr>
      <xdr:spPr bwMode="auto">
        <a:xfrm>
          <a:off x="559742" y="5686684"/>
          <a:ext cx="109760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5</xdr:col>
      <xdr:colOff>298549</xdr:colOff>
      <xdr:row>31</xdr:row>
      <xdr:rowOff>104997</xdr:rowOff>
    </xdr:from>
    <xdr:to>
      <xdr:col>7</xdr:col>
      <xdr:colOff>323850</xdr:colOff>
      <xdr:row>34</xdr:row>
      <xdr:rowOff>28462</xdr:rowOff>
    </xdr:to>
    <xdr:sp macro="" textlink="">
      <xdr:nvSpPr>
        <xdr:cNvPr id="43" name="Retângulo de cantos arredondados 4">
          <a:hlinkClick xmlns:r="http://schemas.openxmlformats.org/officeDocument/2006/relationships" r:id="rId39"/>
        </xdr:cNvPr>
        <xdr:cNvSpPr/>
      </xdr:nvSpPr>
      <xdr:spPr bwMode="auto">
        <a:xfrm>
          <a:off x="2965549" y="5696172"/>
          <a:ext cx="1092101" cy="40924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400050</xdr:colOff>
      <xdr:row>31</xdr:row>
      <xdr:rowOff>104997</xdr:rowOff>
    </xdr:from>
    <xdr:to>
      <xdr:col>11</xdr:col>
      <xdr:colOff>456603</xdr:colOff>
      <xdr:row>34</xdr:row>
      <xdr:rowOff>37951</xdr:rowOff>
    </xdr:to>
    <xdr:sp macro="" textlink="">
      <xdr:nvSpPr>
        <xdr:cNvPr id="44" name="Retângulo de cantos arredondados 4">
          <a:hlinkClick xmlns:r="http://schemas.openxmlformats.org/officeDocument/2006/relationships" r:id="rId40"/>
        </xdr:cNvPr>
        <xdr:cNvSpPr/>
      </xdr:nvSpPr>
      <xdr:spPr bwMode="auto">
        <a:xfrm>
          <a:off x="5200650" y="5696172"/>
          <a:ext cx="1123353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11</xdr:col>
      <xdr:colOff>509289</xdr:colOff>
      <xdr:row>31</xdr:row>
      <xdr:rowOff>104997</xdr:rowOff>
    </xdr:from>
    <xdr:to>
      <xdr:col>13</xdr:col>
      <xdr:colOff>272206</xdr:colOff>
      <xdr:row>34</xdr:row>
      <xdr:rowOff>37951</xdr:rowOff>
    </xdr:to>
    <xdr:sp macro="" textlink="">
      <xdr:nvSpPr>
        <xdr:cNvPr id="45" name="Retângulo de cantos arredondados 4">
          <a:hlinkClick xmlns:r="http://schemas.openxmlformats.org/officeDocument/2006/relationships" r:id="rId41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16</xdr:col>
      <xdr:colOff>8780</xdr:colOff>
      <xdr:row>31</xdr:row>
      <xdr:rowOff>104997</xdr:rowOff>
    </xdr:from>
    <xdr:to>
      <xdr:col>17</xdr:col>
      <xdr:colOff>263424</xdr:colOff>
      <xdr:row>34</xdr:row>
      <xdr:rowOff>47438</xdr:rowOff>
    </xdr:to>
    <xdr:sp macro="" textlink="">
      <xdr:nvSpPr>
        <xdr:cNvPr id="46" name="Retângulo de cantos arredondados 4">
          <a:hlinkClick xmlns:r="http://schemas.openxmlformats.org/officeDocument/2006/relationships" r:id="rId42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2</xdr:col>
      <xdr:colOff>351234</xdr:colOff>
      <xdr:row>34</xdr:row>
      <xdr:rowOff>75902</xdr:rowOff>
    </xdr:from>
    <xdr:to>
      <xdr:col>3</xdr:col>
      <xdr:colOff>439041</xdr:colOff>
      <xdr:row>37</xdr:row>
      <xdr:rowOff>9487</xdr:rowOff>
    </xdr:to>
    <xdr:sp macro="" textlink="">
      <xdr:nvSpPr>
        <xdr:cNvPr id="47" name="Retângulo de cantos arredondados 4">
          <a:hlinkClick xmlns:r="http://schemas.openxmlformats.org/officeDocument/2006/relationships" r:id="rId4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3</xdr:col>
      <xdr:colOff>482946</xdr:colOff>
      <xdr:row>34</xdr:row>
      <xdr:rowOff>75902</xdr:rowOff>
    </xdr:from>
    <xdr:to>
      <xdr:col>5</xdr:col>
      <xdr:colOff>377576</xdr:colOff>
      <xdr:row>37</xdr:row>
      <xdr:rowOff>9487</xdr:rowOff>
    </xdr:to>
    <xdr:sp macro="" textlink="">
      <xdr:nvSpPr>
        <xdr:cNvPr id="48" name="Retângulo de cantos arredondados 4">
          <a:hlinkClick xmlns:r="http://schemas.openxmlformats.org/officeDocument/2006/relationships" r:id="rId4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Aveia 2021	</a:t>
          </a:r>
          <a:endParaRPr/>
        </a:p>
      </xdr:txBody>
    </xdr:sp>
    <xdr:clientData/>
  </xdr:twoCellAnchor>
  <xdr:twoCellAnchor editAs="oneCell">
    <xdr:from>
      <xdr:col>5</xdr:col>
      <xdr:colOff>421481</xdr:colOff>
      <xdr:row>34</xdr:row>
      <xdr:rowOff>75902</xdr:rowOff>
    </xdr:from>
    <xdr:to>
      <xdr:col>7</xdr:col>
      <xdr:colOff>403919</xdr:colOff>
      <xdr:row>37</xdr:row>
      <xdr:rowOff>9487</xdr:rowOff>
    </xdr:to>
    <xdr:sp macro="" textlink="">
      <xdr:nvSpPr>
        <xdr:cNvPr id="49" name="Retângulo de cantos arredondados 4">
          <a:hlinkClick xmlns:r="http://schemas.openxmlformats.org/officeDocument/2006/relationships" r:id="rId4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 2021	</a:t>
          </a:r>
          <a:endParaRPr/>
        </a:p>
      </xdr:txBody>
    </xdr:sp>
    <xdr:clientData/>
  </xdr:twoCellAnchor>
  <xdr:twoCellAnchor editAs="oneCell">
    <xdr:from>
      <xdr:col>7</xdr:col>
      <xdr:colOff>456603</xdr:colOff>
      <xdr:row>34</xdr:row>
      <xdr:rowOff>95509</xdr:rowOff>
    </xdr:from>
    <xdr:to>
      <xdr:col>9</xdr:col>
      <xdr:colOff>439041</xdr:colOff>
      <xdr:row>37</xdr:row>
      <xdr:rowOff>18975</xdr:rowOff>
    </xdr:to>
    <xdr:sp macro="" textlink="">
      <xdr:nvSpPr>
        <xdr:cNvPr id="50" name="Retângulo de cantos arredondados 4">
          <a:hlinkClick xmlns:r="http://schemas.openxmlformats.org/officeDocument/2006/relationships" r:id="rId46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 2021	</a:t>
          </a:r>
          <a:endParaRPr/>
        </a:p>
      </xdr:txBody>
    </xdr:sp>
    <xdr:clientData/>
  </xdr:twoCellAnchor>
  <xdr:twoCellAnchor editAs="oneCell">
    <xdr:from>
      <xdr:col>9</xdr:col>
      <xdr:colOff>465384</xdr:colOff>
      <xdr:row>34</xdr:row>
      <xdr:rowOff>75902</xdr:rowOff>
    </xdr:from>
    <xdr:to>
      <xdr:col>11</xdr:col>
      <xdr:colOff>430262</xdr:colOff>
      <xdr:row>37</xdr:row>
      <xdr:rowOff>9487</xdr:rowOff>
    </xdr:to>
    <xdr:sp macro="" textlink="">
      <xdr:nvSpPr>
        <xdr:cNvPr id="51" name="Retângulo de cantos arredondados 4">
          <a:hlinkClick xmlns:r="http://schemas.openxmlformats.org/officeDocument/2006/relationships" r:id="rId47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 2021</a:t>
          </a:r>
          <a:endParaRPr/>
        </a:p>
      </xdr:txBody>
    </xdr:sp>
    <xdr:clientData/>
  </xdr:twoCellAnchor>
  <xdr:twoCellAnchor editAs="oneCell">
    <xdr:from>
      <xdr:col>11</xdr:col>
      <xdr:colOff>491727</xdr:colOff>
      <xdr:row>34</xdr:row>
      <xdr:rowOff>95509</xdr:rowOff>
    </xdr:from>
    <xdr:to>
      <xdr:col>13</xdr:col>
      <xdr:colOff>298549</xdr:colOff>
      <xdr:row>37</xdr:row>
      <xdr:rowOff>18975</xdr:rowOff>
    </xdr:to>
    <xdr:sp macro="" textlink="">
      <xdr:nvSpPr>
        <xdr:cNvPr id="52" name="Retângulo de cantos arredondados 4">
          <a:hlinkClick xmlns:r="http://schemas.openxmlformats.org/officeDocument/2006/relationships" r:id="rId48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 2021</a:t>
          </a:r>
          <a:endParaRPr/>
        </a:p>
      </xdr:txBody>
    </xdr:sp>
    <xdr:clientData/>
  </xdr:twoCellAnchor>
  <xdr:twoCellAnchor editAs="oneCell">
    <xdr:from>
      <xdr:col>13</xdr:col>
      <xdr:colOff>342453</xdr:colOff>
      <xdr:row>34</xdr:row>
      <xdr:rowOff>95509</xdr:rowOff>
    </xdr:from>
    <xdr:to>
      <xdr:col>15</xdr:col>
      <xdr:colOff>333672</xdr:colOff>
      <xdr:row>37</xdr:row>
      <xdr:rowOff>18975</xdr:rowOff>
    </xdr:to>
    <xdr:sp macro="" textlink="">
      <xdr:nvSpPr>
        <xdr:cNvPr id="53" name="Retângulo de cantos arredondados 4">
          <a:hlinkClick xmlns:r="http://schemas.openxmlformats.org/officeDocument/2006/relationships" r:id="rId49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 2021</a:t>
          </a:r>
          <a:endParaRPr/>
        </a:p>
      </xdr:txBody>
    </xdr:sp>
    <xdr:clientData/>
  </xdr:twoCellAnchor>
  <xdr:twoCellAnchor editAs="oneCell">
    <xdr:from>
      <xdr:col>15</xdr:col>
      <xdr:colOff>386357</xdr:colOff>
      <xdr:row>34</xdr:row>
      <xdr:rowOff>95509</xdr:rowOff>
    </xdr:from>
    <xdr:to>
      <xdr:col>17</xdr:col>
      <xdr:colOff>263424</xdr:colOff>
      <xdr:row>37</xdr:row>
      <xdr:rowOff>18975</xdr:rowOff>
    </xdr:to>
    <xdr:sp macro="" textlink="">
      <xdr:nvSpPr>
        <xdr:cNvPr id="54" name="Retângulo de cantos arredondados 4">
          <a:hlinkClick xmlns:r="http://schemas.openxmlformats.org/officeDocument/2006/relationships" r:id="rId50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244078</xdr:colOff>
      <xdr:row>4</xdr:row>
      <xdr:rowOff>0</xdr:rowOff>
    </xdr:to>
    <xdr:grpSp>
      <xdr:nvGrpSpPr>
        <xdr:cNvPr id="105" name="Grupo 104"/>
        <xdr:cNvGrpSpPr/>
      </xdr:nvGrpSpPr>
      <xdr:grpSpPr bwMode="auto">
        <a:xfrm>
          <a:off x="9971" y="56517"/>
          <a:ext cx="8351524" cy="980650"/>
          <a:chOff x="1" y="508000"/>
          <a:chExt cx="8345214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>
            <a:spLocks/>
          </xdr:cNvSpPr>
        </xdr:nvSpPr>
        <xdr:spPr bwMode="auto">
          <a:xfrm>
            <a:off x="2393885" y="670816"/>
            <a:ext cx="5951330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21/22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122872</xdr:rowOff>
    </xdr:from>
    <xdr:to>
      <xdr:col>1</xdr:col>
      <xdr:colOff>263704</xdr:colOff>
      <xdr:row>46</xdr:row>
      <xdr:rowOff>61436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12</xdr:col>
      <xdr:colOff>685800</xdr:colOff>
      <xdr:row>3</xdr:row>
      <xdr:rowOff>191154</xdr:rowOff>
    </xdr:to>
    <xdr:grpSp>
      <xdr:nvGrpSpPr>
        <xdr:cNvPr id="2" name="Grupo 1"/>
        <xdr:cNvGrpSpPr/>
      </xdr:nvGrpSpPr>
      <xdr:grpSpPr bwMode="auto">
        <a:xfrm>
          <a:off x="0" y="9822"/>
          <a:ext cx="9926020" cy="815340"/>
          <a:chOff x="1" y="508000"/>
          <a:chExt cx="10116693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10116693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328255" y="603109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>
            <a:spLocks/>
          </xdr:cNvSpPr>
        </xdr:nvSpPr>
        <xdr:spPr bwMode="auto">
          <a:xfrm>
            <a:off x="3334553" y="661239"/>
            <a:ext cx="5953212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</xdr:grpSp>
    <xdr:clientData/>
  </xdr:twoCellAnchor>
  <xdr:twoCellAnchor editAs="oneCell">
    <xdr:from>
      <xdr:col>14</xdr:col>
      <xdr:colOff>18658</xdr:colOff>
      <xdr:row>0</xdr:row>
      <xdr:rowOff>19645</xdr:rowOff>
    </xdr:from>
    <xdr:to>
      <xdr:col>25</xdr:col>
      <xdr:colOff>10250</xdr:colOff>
      <xdr:row>4</xdr:row>
      <xdr:rowOff>0</xdr:rowOff>
    </xdr:to>
    <xdr:grpSp>
      <xdr:nvGrpSpPr>
        <xdr:cNvPr id="57" name="Grupo 56"/>
        <xdr:cNvGrpSpPr/>
      </xdr:nvGrpSpPr>
      <xdr:grpSpPr bwMode="auto">
        <a:xfrm>
          <a:off x="10410434" y="19645"/>
          <a:ext cx="8394614" cy="1013460"/>
          <a:chOff x="1" y="508000"/>
          <a:chExt cx="8673267" cy="986473"/>
        </a:xfrm>
      </xdr:grpSpPr>
      <xdr:pic>
        <xdr:nvPicPr>
          <xdr:cNvPr id="8" name="Imagem 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8673267" cy="965306"/>
          </a:xfrm>
          <a:prstGeom prst="rect">
            <a:avLst/>
          </a:prstGeom>
          <a:noFill/>
        </xdr:spPr>
      </xdr:pic>
      <xdr:pic>
        <xdr:nvPicPr>
          <xdr:cNvPr id="9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0" name="Imagem 9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904962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1" name="Text 4"/>
          <xdr:cNvSpPr>
            <a:spLocks/>
          </xdr:cNvSpPr>
        </xdr:nvSpPr>
        <xdr:spPr bwMode="auto">
          <a:xfrm>
            <a:off x="3332211" y="662741"/>
            <a:ext cx="4950712" cy="79304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</xdr:grpSp>
    <xdr:clientData/>
  </xdr:twoCellAnchor>
  <xdr:twoCellAnchor editAs="oneCell">
    <xdr:from>
      <xdr:col>25</xdr:col>
      <xdr:colOff>562700</xdr:colOff>
      <xdr:row>0</xdr:row>
      <xdr:rowOff>0</xdr:rowOff>
    </xdr:from>
    <xdr:to>
      <xdr:col>38</xdr:col>
      <xdr:colOff>781050</xdr:colOff>
      <xdr:row>3</xdr:row>
      <xdr:rowOff>171807</xdr:rowOff>
    </xdr:to>
    <xdr:grpSp>
      <xdr:nvGrpSpPr>
        <xdr:cNvPr id="48" name="Grupo 47"/>
        <xdr:cNvGrpSpPr/>
      </xdr:nvGrpSpPr>
      <xdr:grpSpPr bwMode="auto">
        <a:xfrm>
          <a:off x="19355525" y="0"/>
          <a:ext cx="9841583" cy="815340"/>
          <a:chOff x="0" y="508000"/>
          <a:chExt cx="10275429" cy="986473"/>
        </a:xfrm>
      </xdr:grpSpPr>
      <xdr:pic>
        <xdr:nvPicPr>
          <xdr:cNvPr id="12" name="Imagem 1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529167"/>
            <a:ext cx="10275429" cy="965306"/>
          </a:xfrm>
          <a:prstGeom prst="rect">
            <a:avLst/>
          </a:prstGeom>
          <a:noFill/>
        </xdr:spPr>
      </xdr:pic>
      <xdr:pic>
        <xdr:nvPicPr>
          <xdr:cNvPr id="13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4" name="Imagem 1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328255" y="603109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5" name="Text 4"/>
          <xdr:cNvSpPr>
            <a:spLocks/>
          </xdr:cNvSpPr>
        </xdr:nvSpPr>
        <xdr:spPr bwMode="auto">
          <a:xfrm>
            <a:off x="3333086" y="662741"/>
            <a:ext cx="5951940" cy="79304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181560</xdr:colOff>
      <xdr:row>45</xdr:row>
      <xdr:rowOff>181481</xdr:rowOff>
    </xdr:from>
    <xdr:to>
      <xdr:col>1</xdr:col>
      <xdr:colOff>419667</xdr:colOff>
      <xdr:row>47</xdr:row>
      <xdr:rowOff>95726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742150</xdr:colOff>
      <xdr:row>3</xdr:row>
      <xdr:rowOff>190723</xdr:rowOff>
    </xdr:to>
    <xdr:grpSp>
      <xdr:nvGrpSpPr>
        <xdr:cNvPr id="74318736" name="Grupo 74318735"/>
        <xdr:cNvGrpSpPr/>
      </xdr:nvGrpSpPr>
      <xdr:grpSpPr bwMode="auto">
        <a:xfrm>
          <a:off x="0" y="19645"/>
          <a:ext cx="8563233" cy="985995"/>
          <a:chOff x="1" y="508000"/>
          <a:chExt cx="8546230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1"/>
          </a:xfrm>
          <a:prstGeom prst="rect">
            <a:avLst/>
          </a:prstGeom>
          <a:noFill/>
        </xdr:spPr>
      </xdr:pic>
      <xdr:pic>
        <xdr:nvPicPr>
          <xdr:cNvPr id="6" name="Picture_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>
            <a:spLocks/>
          </xdr:cNvSpPr>
        </xdr:nvSpPr>
        <xdr:spPr bwMode="auto">
          <a:xfrm>
            <a:off x="2594392" y="642084"/>
            <a:ext cx="5951839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190201</xdr:colOff>
      <xdr:row>45</xdr:row>
      <xdr:rowOff>171509</xdr:rowOff>
    </xdr:from>
    <xdr:to>
      <xdr:col>1</xdr:col>
      <xdr:colOff>116810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132605</xdr:rowOff>
    </xdr:from>
    <xdr:to>
      <xdr:col>10</xdr:col>
      <xdr:colOff>1064586</xdr:colOff>
      <xdr:row>4</xdr:row>
      <xdr:rowOff>76083</xdr:rowOff>
    </xdr:to>
    <xdr:grpSp>
      <xdr:nvGrpSpPr>
        <xdr:cNvPr id="49" name="Grupo 48"/>
        <xdr:cNvGrpSpPr/>
      </xdr:nvGrpSpPr>
      <xdr:grpSpPr bwMode="auto">
        <a:xfrm>
          <a:off x="9720" y="132605"/>
          <a:ext cx="9341616" cy="1033561"/>
          <a:chOff x="10582" y="137584"/>
          <a:chExt cx="8573873" cy="937788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2" y="167693"/>
            <a:ext cx="7596279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411616" y="241783"/>
            <a:ext cx="6172839" cy="807540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1/22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157161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509587</xdr:colOff>
      <xdr:row>3</xdr:row>
      <xdr:rowOff>191154</xdr:rowOff>
    </xdr:to>
    <xdr:grpSp>
      <xdr:nvGrpSpPr>
        <xdr:cNvPr id="49" name="Grupo 48"/>
        <xdr:cNvGrpSpPr/>
      </xdr:nvGrpSpPr>
      <xdr:grpSpPr bwMode="auto">
        <a:xfrm>
          <a:off x="9971" y="94803"/>
          <a:ext cx="8595866" cy="944076"/>
          <a:chOff x="10582" y="137584"/>
          <a:chExt cx="8566845" cy="937788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03584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428336" y="2417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381241</xdr:colOff>
      <xdr:row>46</xdr:row>
      <xdr:rowOff>82153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105" name="Grupo 104"/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86506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57358</xdr:rowOff>
    </xdr:from>
    <xdr:to>
      <xdr:col>11</xdr:col>
      <xdr:colOff>778743</xdr:colOff>
      <xdr:row>2</xdr:row>
      <xdr:rowOff>137583</xdr:rowOff>
    </xdr:to>
    <xdr:grpSp>
      <xdr:nvGrpSpPr>
        <xdr:cNvPr id="117" name="Grupo 116"/>
        <xdr:cNvGrpSpPr/>
      </xdr:nvGrpSpPr>
      <xdr:grpSpPr bwMode="auto">
        <a:xfrm>
          <a:off x="0" y="57358"/>
          <a:ext cx="9255993" cy="683475"/>
          <a:chOff x="0" y="52917"/>
          <a:chExt cx="8578996" cy="986473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831667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626764" y="219645"/>
            <a:ext cx="5952231" cy="79195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sequeiro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39226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1249337</xdr:colOff>
      <xdr:row>48</xdr:row>
      <xdr:rowOff>122871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0</xdr:rowOff>
    </xdr:to>
    <xdr:grpSp>
      <xdr:nvGrpSpPr>
        <xdr:cNvPr id="74569488" name="Grupo 74569487"/>
        <xdr:cNvGrpSpPr/>
      </xdr:nvGrpSpPr>
      <xdr:grpSpPr bwMode="auto">
        <a:xfrm>
          <a:off x="0" y="0"/>
          <a:ext cx="8572500" cy="1005417"/>
          <a:chOff x="0" y="31750"/>
          <a:chExt cx="8578996" cy="1007640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376583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621360" y="221871"/>
            <a:ext cx="5957636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54560" y="243417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263704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271369</xdr:colOff>
      <xdr:row>3</xdr:row>
      <xdr:rowOff>181094</xdr:rowOff>
    </xdr:to>
    <xdr:grpSp>
      <xdr:nvGrpSpPr>
        <xdr:cNvPr id="74609296" name="Grupo 74609295"/>
        <xdr:cNvGrpSpPr/>
      </xdr:nvGrpSpPr>
      <xdr:grpSpPr bwMode="auto">
        <a:xfrm>
          <a:off x="0" y="0"/>
          <a:ext cx="8642786" cy="985427"/>
          <a:chOff x="0" y="52917"/>
          <a:chExt cx="8578996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613469" y="225309"/>
            <a:ext cx="596552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1/22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117537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</xdr:row>
      <xdr:rowOff>181094</xdr:rowOff>
    </xdr:to>
    <xdr:grpSp>
      <xdr:nvGrpSpPr>
        <xdr:cNvPr id="74418096" name="Grupo 74418095"/>
        <xdr:cNvGrpSpPr/>
      </xdr:nvGrpSpPr>
      <xdr:grpSpPr bwMode="auto">
        <a:xfrm>
          <a:off x="0" y="0"/>
          <a:ext cx="9945144" cy="815340"/>
          <a:chOff x="0" y="52917"/>
          <a:chExt cx="10117667" cy="986473"/>
        </a:xfrm>
      </xdr:grpSpPr>
      <xdr:pic>
        <xdr:nvPicPr>
          <xdr:cNvPr id="4" name="Imagem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10117667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3273089" y="225309"/>
            <a:ext cx="5958700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  <xdr:pic>
        <xdr:nvPicPr>
          <xdr:cNvPr id="6" name="Imagem 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358892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14</xdr:col>
      <xdr:colOff>18658</xdr:colOff>
      <xdr:row>0</xdr:row>
      <xdr:rowOff>0</xdr:rowOff>
    </xdr:from>
    <xdr:to>
      <xdr:col>26</xdr:col>
      <xdr:colOff>238608</xdr:colOff>
      <xdr:row>3</xdr:row>
      <xdr:rowOff>181094</xdr:rowOff>
    </xdr:to>
    <xdr:grpSp>
      <xdr:nvGrpSpPr>
        <xdr:cNvPr id="46" name="Grupo 45"/>
        <xdr:cNvGrpSpPr/>
      </xdr:nvGrpSpPr>
      <xdr:grpSpPr bwMode="auto">
        <a:xfrm>
          <a:off x="10534259" y="0"/>
          <a:ext cx="9070707" cy="815340"/>
          <a:chOff x="0" y="52917"/>
          <a:chExt cx="9235162" cy="986473"/>
        </a:xfrm>
      </xdr:grpSpPr>
      <xdr:pic>
        <xdr:nvPicPr>
          <xdr:cNvPr id="8" name="Imagem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74084"/>
            <a:ext cx="8485985" cy="965306"/>
          </a:xfrm>
          <a:prstGeom prst="rect">
            <a:avLst/>
          </a:prstGeom>
          <a:noFill/>
        </xdr:spPr>
      </xdr:pic>
      <xdr:sp macro="" textlink="">
        <xdr:nvSpPr>
          <xdr:cNvPr id="9" name="Text 4"/>
          <xdr:cNvSpPr>
            <a:spLocks/>
          </xdr:cNvSpPr>
        </xdr:nvSpPr>
        <xdr:spPr bwMode="auto">
          <a:xfrm>
            <a:off x="3274285" y="225309"/>
            <a:ext cx="596087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  <xdr:pic>
        <xdr:nvPicPr>
          <xdr:cNvPr id="10" name="Imagem 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892401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11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26</xdr:col>
      <xdr:colOff>9004</xdr:colOff>
      <xdr:row>0</xdr:row>
      <xdr:rowOff>0</xdr:rowOff>
    </xdr:from>
    <xdr:to>
      <xdr:col>39</xdr:col>
      <xdr:colOff>0</xdr:colOff>
      <xdr:row>3</xdr:row>
      <xdr:rowOff>181094</xdr:rowOff>
    </xdr:to>
    <xdr:grpSp>
      <xdr:nvGrpSpPr>
        <xdr:cNvPr id="49" name="Grupo 48"/>
        <xdr:cNvGrpSpPr/>
      </xdr:nvGrpSpPr>
      <xdr:grpSpPr bwMode="auto">
        <a:xfrm>
          <a:off x="19373329" y="0"/>
          <a:ext cx="9871491" cy="815340"/>
          <a:chOff x="0" y="52917"/>
          <a:chExt cx="10055470" cy="986473"/>
        </a:xfrm>
      </xdr:grpSpPr>
      <xdr:pic>
        <xdr:nvPicPr>
          <xdr:cNvPr id="12" name="Imagem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74084"/>
            <a:ext cx="10055469" cy="965306"/>
          </a:xfrm>
          <a:prstGeom prst="rect">
            <a:avLst/>
          </a:prstGeom>
          <a:noFill/>
        </xdr:spPr>
      </xdr:pic>
      <xdr:sp macro="" textlink="">
        <xdr:nvSpPr>
          <xdr:cNvPr id="13" name="Text 4"/>
          <xdr:cNvSpPr>
            <a:spLocks/>
          </xdr:cNvSpPr>
        </xdr:nvSpPr>
        <xdr:spPr bwMode="auto">
          <a:xfrm>
            <a:off x="3274091" y="225309"/>
            <a:ext cx="5960524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  <xdr:pic>
        <xdr:nvPicPr>
          <xdr:cNvPr id="14" name="Imagem 1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358892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15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1257448</xdr:colOff>
      <xdr:row>50</xdr:row>
      <xdr:rowOff>152563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49" name="Grupo 48"/>
        <xdr:cNvGrpSpPr/>
      </xdr:nvGrpSpPr>
      <xdr:grpSpPr bwMode="auto">
        <a:xfrm>
          <a:off x="0" y="0"/>
          <a:ext cx="4993998" cy="1030113"/>
          <a:chOff x="1" y="1"/>
          <a:chExt cx="7302938" cy="1017882"/>
        </a:xfrm>
      </xdr:grpSpPr>
      <xdr:pic>
        <xdr:nvPicPr>
          <xdr:cNvPr id="4" name="Image 1_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/>
          <xdr:cNvSpPr>
            <a:spLocks/>
          </xdr:cNvSpPr>
        </xdr:nvSpPr>
        <xdr:spPr bwMode="auto">
          <a:xfrm>
            <a:off x="1909357" y="103674"/>
            <a:ext cx="532389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437721</xdr:colOff>
      <xdr:row>0</xdr:row>
      <xdr:rowOff>123192</xdr:rowOff>
    </xdr:from>
    <xdr:to>
      <xdr:col>10</xdr:col>
      <xdr:colOff>538273</xdr:colOff>
      <xdr:row>3</xdr:row>
      <xdr:rowOff>114597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175431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28276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419667</xdr:colOff>
      <xdr:row>0</xdr:row>
      <xdr:rowOff>123192</xdr:rowOff>
    </xdr:from>
    <xdr:to>
      <xdr:col>11</xdr:col>
      <xdr:colOff>321878</xdr:colOff>
      <xdr:row>3</xdr:row>
      <xdr:rowOff>114597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507820</xdr:colOff>
      <xdr:row>0</xdr:row>
      <xdr:rowOff>239092</xdr:rowOff>
    </xdr:from>
    <xdr:to>
      <xdr:col>10</xdr:col>
      <xdr:colOff>527056</xdr:colOff>
      <xdr:row>3</xdr:row>
      <xdr:rowOff>123526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114522</xdr:rowOff>
    </xdr:from>
    <xdr:to>
      <xdr:col>1</xdr:col>
      <xdr:colOff>146167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229045</xdr:rowOff>
    </xdr:from>
    <xdr:to>
      <xdr:col>1</xdr:col>
      <xdr:colOff>663782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1240408</xdr:colOff>
      <xdr:row>49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419667</xdr:colOff>
      <xdr:row>0</xdr:row>
      <xdr:rowOff>199243</xdr:rowOff>
    </xdr:from>
    <xdr:to>
      <xdr:col>11</xdr:col>
      <xdr:colOff>330453</xdr:colOff>
      <xdr:row>3</xdr:row>
      <xdr:rowOff>143172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117537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75902</xdr:rowOff>
    </xdr:from>
    <xdr:to>
      <xdr:col>9</xdr:col>
      <xdr:colOff>752326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562347</xdr:colOff>
      <xdr:row>0</xdr:row>
      <xdr:rowOff>199243</xdr:rowOff>
    </xdr:from>
    <xdr:to>
      <xdr:col>10</xdr:col>
      <xdr:colOff>538739</xdr:colOff>
      <xdr:row>3</xdr:row>
      <xdr:rowOff>114597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390283</xdr:colOff>
      <xdr:row>0</xdr:row>
      <xdr:rowOff>189755</xdr:rowOff>
    </xdr:from>
    <xdr:to>
      <xdr:col>2</xdr:col>
      <xdr:colOff>314324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123452</xdr:rowOff>
    </xdr:from>
    <xdr:to>
      <xdr:col>11</xdr:col>
      <xdr:colOff>156361</xdr:colOff>
      <xdr:row>3</xdr:row>
      <xdr:rowOff>152547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1438461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702961</xdr:colOff>
      <xdr:row>0</xdr:row>
      <xdr:rowOff>180379</xdr:rowOff>
    </xdr:from>
    <xdr:to>
      <xdr:col>10</xdr:col>
      <xdr:colOff>693334</xdr:colOff>
      <xdr:row>3</xdr:row>
      <xdr:rowOff>142875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1266955</xdr:colOff>
      <xdr:row>51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732344</xdr:colOff>
      <xdr:row>0</xdr:row>
      <xdr:rowOff>152362</xdr:rowOff>
    </xdr:from>
    <xdr:to>
      <xdr:col>11</xdr:col>
      <xdr:colOff>311292</xdr:colOff>
      <xdr:row>3</xdr:row>
      <xdr:rowOff>152459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185346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566588</xdr:colOff>
      <xdr:row>0</xdr:row>
      <xdr:rowOff>123452</xdr:rowOff>
    </xdr:from>
    <xdr:to>
      <xdr:col>10</xdr:col>
      <xdr:colOff>752065</xdr:colOff>
      <xdr:row>3</xdr:row>
      <xdr:rowOff>114597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615562</xdr:colOff>
      <xdr:row>0</xdr:row>
      <xdr:rowOff>229045</xdr:rowOff>
    </xdr:from>
    <xdr:to>
      <xdr:col>10</xdr:col>
      <xdr:colOff>703250</xdr:colOff>
      <xdr:row>3</xdr:row>
      <xdr:rowOff>123526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116810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8</xdr:col>
      <xdr:colOff>36053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1205358</xdr:colOff>
      <xdr:row>1</xdr:row>
      <xdr:rowOff>47505</xdr:rowOff>
    </xdr:from>
    <xdr:to>
      <xdr:col>8</xdr:col>
      <xdr:colOff>54080</xdr:colOff>
      <xdr:row>5</xdr:row>
      <xdr:rowOff>95860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9915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653987</xdr:colOff>
      <xdr:row>0</xdr:row>
      <xdr:rowOff>123452</xdr:rowOff>
    </xdr:from>
    <xdr:to>
      <xdr:col>11</xdr:col>
      <xdr:colOff>38396</xdr:colOff>
      <xdr:row>3</xdr:row>
      <xdr:rowOff>114597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478435</xdr:colOff>
      <xdr:row>0</xdr:row>
      <xdr:rowOff>162408</xdr:rowOff>
    </xdr:from>
    <xdr:to>
      <xdr:col>11</xdr:col>
      <xdr:colOff>401928</xdr:colOff>
      <xdr:row>3</xdr:row>
      <xdr:rowOff>152459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175552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1400956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761730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529502</xdr:colOff>
      <xdr:row>0</xdr:row>
      <xdr:rowOff>266216</xdr:rowOff>
    </xdr:from>
    <xdr:to>
      <xdr:col>9</xdr:col>
      <xdr:colOff>449051</xdr:colOff>
      <xdr:row>3</xdr:row>
      <xdr:rowOff>162520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20/21 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567909</xdr:colOff>
      <xdr:row>0</xdr:row>
      <xdr:rowOff>218888</xdr:rowOff>
    </xdr:from>
    <xdr:to>
      <xdr:col>2</xdr:col>
      <xdr:colOff>326910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9</xdr:col>
      <xdr:colOff>818554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326704</xdr:colOff>
      <xdr:row>0</xdr:row>
      <xdr:rowOff>243619</xdr:rowOff>
    </xdr:from>
    <xdr:to>
      <xdr:col>10</xdr:col>
      <xdr:colOff>468324</xdr:colOff>
      <xdr:row>4</xdr:row>
      <xdr:rowOff>25459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2983121" y="243619"/>
          <a:ext cx="6745620" cy="79784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1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1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470816</xdr:colOff>
      <xdr:row>0</xdr:row>
      <xdr:rowOff>162631</xdr:rowOff>
    </xdr:from>
    <xdr:to>
      <xdr:col>2</xdr:col>
      <xdr:colOff>67065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529865</xdr:colOff>
      <xdr:row>0</xdr:row>
      <xdr:rowOff>258067</xdr:rowOff>
    </xdr:from>
    <xdr:to>
      <xdr:col>10</xdr:col>
      <xdr:colOff>77799</xdr:colOff>
      <xdr:row>3</xdr:row>
      <xdr:rowOff>171807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1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1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327011</xdr:colOff>
      <xdr:row>0</xdr:row>
      <xdr:rowOff>199243</xdr:rowOff>
    </xdr:from>
    <xdr:to>
      <xdr:col>2</xdr:col>
      <xdr:colOff>125033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0</xdr:colOff>
      <xdr:row>3</xdr:row>
      <xdr:rowOff>199727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418895</xdr:colOff>
      <xdr:row>0</xdr:row>
      <xdr:rowOff>123564</xdr:rowOff>
    </xdr:from>
    <xdr:to>
      <xdr:col>10</xdr:col>
      <xdr:colOff>117462</xdr:colOff>
      <xdr:row>3</xdr:row>
      <xdr:rowOff>133424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462167</xdr:colOff>
      <xdr:row>0</xdr:row>
      <xdr:rowOff>105258</xdr:rowOff>
    </xdr:from>
    <xdr:to>
      <xdr:col>2</xdr:col>
      <xdr:colOff>224348</xdr:colOff>
      <xdr:row>3</xdr:row>
      <xdr:rowOff>18826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171509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9244</xdr:colOff>
      <xdr:row>0</xdr:row>
      <xdr:rowOff>66972</xdr:rowOff>
    </xdr:from>
    <xdr:to>
      <xdr:col>13</xdr:col>
      <xdr:colOff>10120</xdr:colOff>
      <xdr:row>3</xdr:row>
      <xdr:rowOff>171807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576383</xdr:colOff>
      <xdr:row>0</xdr:row>
      <xdr:rowOff>180454</xdr:rowOff>
    </xdr:from>
    <xdr:to>
      <xdr:col>11</xdr:col>
      <xdr:colOff>575871</xdr:colOff>
      <xdr:row>3</xdr:row>
      <xdr:rowOff>114537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66972</xdr:rowOff>
    </xdr:from>
    <xdr:to>
      <xdr:col>1</xdr:col>
      <xdr:colOff>302883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253910</xdr:colOff>
      <xdr:row>0</xdr:row>
      <xdr:rowOff>180454</xdr:rowOff>
    </xdr:from>
    <xdr:to>
      <xdr:col>3</xdr:col>
      <xdr:colOff>185346</xdr:colOff>
      <xdr:row>3</xdr:row>
      <xdr:rowOff>9286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76273</xdr:rowOff>
    </xdr:from>
    <xdr:to>
      <xdr:col>25</xdr:col>
      <xdr:colOff>0</xdr:colOff>
      <xdr:row>4</xdr:row>
      <xdr:rowOff>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302809</xdr:colOff>
      <xdr:row>0</xdr:row>
      <xdr:rowOff>189755</xdr:rowOff>
    </xdr:from>
    <xdr:to>
      <xdr:col>25</xdr:col>
      <xdr:colOff>381426</xdr:colOff>
      <xdr:row>3</xdr:row>
      <xdr:rowOff>133885</xdr:rowOff>
    </xdr:to>
    <xdr:sp macro="" textlink="">
      <xdr:nvSpPr>
        <xdr:cNvPr id="9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0</xdr:colOff>
      <xdr:row>0</xdr:row>
      <xdr:rowOff>76273</xdr:rowOff>
    </xdr:from>
    <xdr:to>
      <xdr:col>15</xdr:col>
      <xdr:colOff>546887</xdr:colOff>
      <xdr:row>3</xdr:row>
      <xdr:rowOff>123824</xdr:rowOff>
    </xdr:to>
    <xdr:pic>
      <xdr:nvPicPr>
        <xdr:cNvPr id="10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781050</xdr:colOff>
      <xdr:row>0</xdr:row>
      <xdr:rowOff>219520</xdr:rowOff>
    </xdr:from>
    <xdr:to>
      <xdr:col>16</xdr:col>
      <xdr:colOff>703250</xdr:colOff>
      <xdr:row>3</xdr:row>
      <xdr:rowOff>47981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85576</xdr:rowOff>
    </xdr:from>
    <xdr:to>
      <xdr:col>39</xdr:col>
      <xdr:colOff>0</xdr:colOff>
      <xdr:row>4</xdr:row>
      <xdr:rowOff>9673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752065</xdr:colOff>
      <xdr:row>0</xdr:row>
      <xdr:rowOff>200917</xdr:rowOff>
    </xdr:from>
    <xdr:to>
      <xdr:col>37</xdr:col>
      <xdr:colOff>654434</xdr:colOff>
      <xdr:row>3</xdr:row>
      <xdr:rowOff>143172</xdr:rowOff>
    </xdr:to>
    <xdr:sp macro="" textlink="">
      <xdr:nvSpPr>
        <xdr:cNvPr id="13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0</xdr:colOff>
      <xdr:row>0</xdr:row>
      <xdr:rowOff>85576</xdr:rowOff>
    </xdr:from>
    <xdr:to>
      <xdr:col>27</xdr:col>
      <xdr:colOff>498071</xdr:colOff>
      <xdr:row>3</xdr:row>
      <xdr:rowOff>133885</xdr:rowOff>
    </xdr:to>
    <xdr:pic>
      <xdr:nvPicPr>
        <xdr:cNvPr id="14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439340</xdr:colOff>
      <xdr:row>0</xdr:row>
      <xdr:rowOff>200917</xdr:rowOff>
    </xdr:from>
    <xdr:to>
      <xdr:col>29</xdr:col>
      <xdr:colOff>361539</xdr:colOff>
      <xdr:row>3</xdr:row>
      <xdr:rowOff>28633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1257448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56925</xdr:rowOff>
    </xdr:from>
    <xdr:to>
      <xdr:col>12</xdr:col>
      <xdr:colOff>140810</xdr:colOff>
      <xdr:row>3</xdr:row>
      <xdr:rowOff>171807</xdr:rowOff>
    </xdr:to>
    <xdr:grpSp>
      <xdr:nvGrpSpPr>
        <xdr:cNvPr id="42304816" name="Grupo 42304815"/>
        <xdr:cNvGrpSpPr/>
      </xdr:nvGrpSpPr>
      <xdr:grpSpPr bwMode="auto">
        <a:xfrm>
          <a:off x="0" y="56925"/>
          <a:ext cx="8575727" cy="929799"/>
          <a:chOff x="10582" y="137584"/>
          <a:chExt cx="8566845" cy="937788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372626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>
            <a:spLocks/>
          </xdr:cNvSpPr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50</xdr:row>
      <xdr:rowOff>130016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247947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371447</xdr:colOff>
      <xdr:row>0</xdr:row>
      <xdr:rowOff>123713</xdr:rowOff>
    </xdr:from>
    <xdr:to>
      <xdr:col>12</xdr:col>
      <xdr:colOff>140810</xdr:colOff>
      <xdr:row>3</xdr:row>
      <xdr:rowOff>218776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218776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94803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224524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371447</xdr:colOff>
      <xdr:row>0</xdr:row>
      <xdr:rowOff>162408</xdr:rowOff>
    </xdr:from>
    <xdr:to>
      <xdr:col>12</xdr:col>
      <xdr:colOff>39923</xdr:colOff>
      <xdr:row>3</xdr:row>
      <xdr:rowOff>152459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56925</xdr:rowOff>
    </xdr:from>
    <xdr:to>
      <xdr:col>1</xdr:col>
      <xdr:colOff>342062</xdr:colOff>
      <xdr:row>3</xdr:row>
      <xdr:rowOff>143172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50</xdr:row>
      <xdr:rowOff>136445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1309668</xdr:colOff>
      <xdr:row>1</xdr:row>
      <xdr:rowOff>67017</xdr:rowOff>
    </xdr:from>
    <xdr:to>
      <xdr:col>8</xdr:col>
      <xdr:colOff>47857</xdr:colOff>
      <xdr:row>5</xdr:row>
      <xdr:rowOff>105191</xdr:rowOff>
    </xdr:to>
    <xdr:sp macro="" textlink="">
      <xdr:nvSpPr>
        <xdr:cNvPr id="6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283294</xdr:colOff>
      <xdr:row>0</xdr:row>
      <xdr:rowOff>189755</xdr:rowOff>
    </xdr:from>
    <xdr:to>
      <xdr:col>13</xdr:col>
      <xdr:colOff>0</xdr:colOff>
      <xdr:row>3</xdr:row>
      <xdr:rowOff>143172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19589</xdr:colOff>
      <xdr:row>3</xdr:row>
      <xdr:rowOff>57268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1249412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66414</xdr:rowOff>
    </xdr:from>
    <xdr:to>
      <xdr:col>13</xdr:col>
      <xdr:colOff>10120</xdr:colOff>
      <xdr:row>3</xdr:row>
      <xdr:rowOff>162520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381241</xdr:colOff>
      <xdr:row>0</xdr:row>
      <xdr:rowOff>189755</xdr:rowOff>
    </xdr:from>
    <xdr:to>
      <xdr:col>12</xdr:col>
      <xdr:colOff>370516</xdr:colOff>
      <xdr:row>3</xdr:row>
      <xdr:rowOff>114537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38230</xdr:colOff>
      <xdr:row>0</xdr:row>
      <xdr:rowOff>66414</xdr:rowOff>
    </xdr:from>
    <xdr:to>
      <xdr:col>1</xdr:col>
      <xdr:colOff>361652</xdr:colOff>
      <xdr:row>3</xdr:row>
      <xdr:rowOff>95190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161292</xdr:rowOff>
    </xdr:from>
    <xdr:to>
      <xdr:col>2</xdr:col>
      <xdr:colOff>751935</xdr:colOff>
      <xdr:row>3</xdr:row>
      <xdr:rowOff>37921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66414</xdr:rowOff>
    </xdr:from>
    <xdr:to>
      <xdr:col>25</xdr:col>
      <xdr:colOff>10250</xdr:colOff>
      <xdr:row>3</xdr:row>
      <xdr:rowOff>171807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312725</xdr:colOff>
      <xdr:row>0</xdr:row>
      <xdr:rowOff>189755</xdr:rowOff>
    </xdr:from>
    <xdr:to>
      <xdr:col>25</xdr:col>
      <xdr:colOff>432141</xdr:colOff>
      <xdr:row>3</xdr:row>
      <xdr:rowOff>133885</xdr:rowOff>
    </xdr:to>
    <xdr:sp macro="" textlink="">
      <xdr:nvSpPr>
        <xdr:cNvPr id="9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66414</xdr:rowOff>
    </xdr:from>
    <xdr:to>
      <xdr:col>15</xdr:col>
      <xdr:colOff>565956</xdr:colOff>
      <xdr:row>3</xdr:row>
      <xdr:rowOff>105251</xdr:rowOff>
    </xdr:to>
    <xdr:pic>
      <xdr:nvPicPr>
        <xdr:cNvPr id="10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722318</xdr:colOff>
      <xdr:row>0</xdr:row>
      <xdr:rowOff>161292</xdr:rowOff>
    </xdr:from>
    <xdr:to>
      <xdr:col>16</xdr:col>
      <xdr:colOff>683418</xdr:colOff>
      <xdr:row>3</xdr:row>
      <xdr:rowOff>47981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75902</xdr:rowOff>
    </xdr:from>
    <xdr:to>
      <xdr:col>39</xdr:col>
      <xdr:colOff>0</xdr:colOff>
      <xdr:row>3</xdr:row>
      <xdr:rowOff>171807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712402</xdr:colOff>
      <xdr:row>0</xdr:row>
      <xdr:rowOff>189755</xdr:rowOff>
    </xdr:from>
    <xdr:to>
      <xdr:col>38</xdr:col>
      <xdr:colOff>29467</xdr:colOff>
      <xdr:row>3</xdr:row>
      <xdr:rowOff>114537</xdr:rowOff>
    </xdr:to>
    <xdr:sp macro="" textlink="">
      <xdr:nvSpPr>
        <xdr:cNvPr id="13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47271</xdr:colOff>
      <xdr:row>0</xdr:row>
      <xdr:rowOff>75902</xdr:rowOff>
    </xdr:from>
    <xdr:to>
      <xdr:col>27</xdr:col>
      <xdr:colOff>527056</xdr:colOff>
      <xdr:row>3</xdr:row>
      <xdr:rowOff>105251</xdr:rowOff>
    </xdr:to>
    <xdr:pic>
      <xdr:nvPicPr>
        <xdr:cNvPr id="14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370693</xdr:colOff>
      <xdr:row>0</xdr:row>
      <xdr:rowOff>170779</xdr:rowOff>
    </xdr:from>
    <xdr:to>
      <xdr:col>29</xdr:col>
      <xdr:colOff>341709</xdr:colOff>
      <xdr:row>3</xdr:row>
      <xdr:rowOff>47981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1257773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124419</xdr:rowOff>
    </xdr:from>
    <xdr:to>
      <xdr:col>14</xdr:col>
      <xdr:colOff>19607</xdr:colOff>
      <xdr:row>3</xdr:row>
      <xdr:rowOff>133885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9822</xdr:rowOff>
    </xdr:from>
    <xdr:to>
      <xdr:col>1</xdr:col>
      <xdr:colOff>390283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104775</xdr:rowOff>
    </xdr:from>
    <xdr:to>
      <xdr:col>2</xdr:col>
      <xdr:colOff>136373</xdr:colOff>
      <xdr:row>3</xdr:row>
      <xdr:rowOff>57268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117537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12</xdr:col>
      <xdr:colOff>685800</xdr:colOff>
      <xdr:row>3</xdr:row>
      <xdr:rowOff>171807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527409</xdr:colOff>
      <xdr:row>0</xdr:row>
      <xdr:rowOff>124419</xdr:rowOff>
    </xdr:from>
    <xdr:to>
      <xdr:col>11</xdr:col>
      <xdr:colOff>614770</xdr:colOff>
      <xdr:row>3</xdr:row>
      <xdr:rowOff>123824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37169</xdr:colOff>
      <xdr:row>0</xdr:row>
      <xdr:rowOff>9822</xdr:rowOff>
    </xdr:from>
    <xdr:to>
      <xdr:col>1</xdr:col>
      <xdr:colOff>244115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107742</xdr:colOff>
      <xdr:row>0</xdr:row>
      <xdr:rowOff>104775</xdr:rowOff>
    </xdr:from>
    <xdr:to>
      <xdr:col>3</xdr:col>
      <xdr:colOff>78358</xdr:colOff>
      <xdr:row>3</xdr:row>
      <xdr:rowOff>57268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25</xdr:col>
      <xdr:colOff>10250</xdr:colOff>
      <xdr:row>3</xdr:row>
      <xdr:rowOff>162520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253993</xdr:colOff>
      <xdr:row>0</xdr:row>
      <xdr:rowOff>124419</xdr:rowOff>
    </xdr:from>
    <xdr:to>
      <xdr:col>25</xdr:col>
      <xdr:colOff>401928</xdr:colOff>
      <xdr:row>3</xdr:row>
      <xdr:rowOff>123824</xdr:rowOff>
    </xdr:to>
    <xdr:sp macro="" textlink="">
      <xdr:nvSpPr>
        <xdr:cNvPr id="9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0</xdr:rowOff>
    </xdr:from>
    <xdr:to>
      <xdr:col>15</xdr:col>
      <xdr:colOff>565956</xdr:colOff>
      <xdr:row>3</xdr:row>
      <xdr:rowOff>95190</xdr:rowOff>
    </xdr:to>
    <xdr:pic>
      <xdr:nvPicPr>
        <xdr:cNvPr id="10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752065</xdr:colOff>
      <xdr:row>0</xdr:row>
      <xdr:rowOff>94952</xdr:rowOff>
    </xdr:from>
    <xdr:to>
      <xdr:col>16</xdr:col>
      <xdr:colOff>712402</xdr:colOff>
      <xdr:row>3</xdr:row>
      <xdr:rowOff>37921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19645</xdr:rowOff>
    </xdr:from>
    <xdr:to>
      <xdr:col>39</xdr:col>
      <xdr:colOff>9915</xdr:colOff>
      <xdr:row>3</xdr:row>
      <xdr:rowOff>191154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536971</xdr:colOff>
      <xdr:row>0</xdr:row>
      <xdr:rowOff>124419</xdr:rowOff>
    </xdr:from>
    <xdr:to>
      <xdr:col>38</xdr:col>
      <xdr:colOff>166761</xdr:colOff>
      <xdr:row>3</xdr:row>
      <xdr:rowOff>123824</xdr:rowOff>
    </xdr:to>
    <xdr:sp macro="" textlink="">
      <xdr:nvSpPr>
        <xdr:cNvPr id="13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38267</xdr:colOff>
      <xdr:row>0</xdr:row>
      <xdr:rowOff>0</xdr:rowOff>
    </xdr:from>
    <xdr:to>
      <xdr:col>27</xdr:col>
      <xdr:colOff>517140</xdr:colOff>
      <xdr:row>3</xdr:row>
      <xdr:rowOff>95190</xdr:rowOff>
    </xdr:to>
    <xdr:pic>
      <xdr:nvPicPr>
        <xdr:cNvPr id="14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282978</xdr:colOff>
      <xdr:row>0</xdr:row>
      <xdr:rowOff>94952</xdr:rowOff>
    </xdr:from>
    <xdr:to>
      <xdr:col>29</xdr:col>
      <xdr:colOff>244078</xdr:colOff>
      <xdr:row>3</xdr:row>
      <xdr:rowOff>37921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1248630</xdr:colOff>
      <xdr:row>50</xdr:row>
      <xdr:rowOff>171509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123192</xdr:rowOff>
    </xdr:from>
    <xdr:to>
      <xdr:col>11</xdr:col>
      <xdr:colOff>419991</xdr:colOff>
      <xdr:row>3</xdr:row>
      <xdr:rowOff>114537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390283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136373</xdr:colOff>
      <xdr:row>3</xdr:row>
      <xdr:rowOff>57268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419193</xdr:colOff>
      <xdr:row>0</xdr:row>
      <xdr:rowOff>191095</xdr:rowOff>
    </xdr:from>
    <xdr:to>
      <xdr:col>10</xdr:col>
      <xdr:colOff>624686</xdr:colOff>
      <xdr:row>3</xdr:row>
      <xdr:rowOff>152459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20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1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1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57268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9878</xdr:colOff>
      <xdr:row>0</xdr:row>
      <xdr:rowOff>85129</xdr:rowOff>
    </xdr:from>
    <xdr:to>
      <xdr:col>25</xdr:col>
      <xdr:colOff>0</xdr:colOff>
      <xdr:row>3</xdr:row>
      <xdr:rowOff>171807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205178</xdr:colOff>
      <xdr:row>0</xdr:row>
      <xdr:rowOff>199280</xdr:rowOff>
    </xdr:from>
    <xdr:to>
      <xdr:col>25</xdr:col>
      <xdr:colOff>411639</xdr:colOff>
      <xdr:row>3</xdr:row>
      <xdr:rowOff>152459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85129</xdr:rowOff>
    </xdr:from>
    <xdr:to>
      <xdr:col>15</xdr:col>
      <xdr:colOff>556803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19831</xdr:colOff>
      <xdr:row>0</xdr:row>
      <xdr:rowOff>181867</xdr:rowOff>
    </xdr:from>
    <xdr:to>
      <xdr:col>16</xdr:col>
      <xdr:colOff>771134</xdr:colOff>
      <xdr:row>3</xdr:row>
      <xdr:rowOff>57268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85129</xdr:rowOff>
    </xdr:from>
    <xdr:to>
      <xdr:col>12</xdr:col>
      <xdr:colOff>531790</xdr:colOff>
      <xdr:row>3</xdr:row>
      <xdr:rowOff>181094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390283</xdr:colOff>
      <xdr:row>0</xdr:row>
      <xdr:rowOff>218628</xdr:rowOff>
    </xdr:from>
    <xdr:to>
      <xdr:col>10</xdr:col>
      <xdr:colOff>89743</xdr:colOff>
      <xdr:row>3</xdr:row>
      <xdr:rowOff>152459</xdr:rowOff>
    </xdr:to>
    <xdr:sp macro="" textlink="">
      <xdr:nvSpPr>
        <xdr:cNvPr id="9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85129</xdr:rowOff>
    </xdr:from>
    <xdr:to>
      <xdr:col>1</xdr:col>
      <xdr:colOff>419667</xdr:colOff>
      <xdr:row>3</xdr:row>
      <xdr:rowOff>114537</xdr:rowOff>
    </xdr:to>
    <xdr:pic>
      <xdr:nvPicPr>
        <xdr:cNvPr id="10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195141</xdr:colOff>
      <xdr:row>0</xdr:row>
      <xdr:rowOff>181867</xdr:rowOff>
    </xdr:from>
    <xdr:to>
      <xdr:col>2</xdr:col>
      <xdr:colOff>165757</xdr:colOff>
      <xdr:row>3</xdr:row>
      <xdr:rowOff>57268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19133</xdr:colOff>
      <xdr:row>0</xdr:row>
      <xdr:rowOff>85129</xdr:rowOff>
    </xdr:from>
    <xdr:to>
      <xdr:col>39</xdr:col>
      <xdr:colOff>9915</xdr:colOff>
      <xdr:row>3</xdr:row>
      <xdr:rowOff>181094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644518</xdr:colOff>
      <xdr:row>0</xdr:row>
      <xdr:rowOff>218628</xdr:rowOff>
    </xdr:from>
    <xdr:to>
      <xdr:col>37</xdr:col>
      <xdr:colOff>761218</xdr:colOff>
      <xdr:row>3</xdr:row>
      <xdr:rowOff>152459</xdr:rowOff>
    </xdr:to>
    <xdr:sp macro="" textlink="">
      <xdr:nvSpPr>
        <xdr:cNvPr id="13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57401</xdr:colOff>
      <xdr:row>0</xdr:row>
      <xdr:rowOff>85129</xdr:rowOff>
    </xdr:from>
    <xdr:to>
      <xdr:col>27</xdr:col>
      <xdr:colOff>536971</xdr:colOff>
      <xdr:row>3</xdr:row>
      <xdr:rowOff>114537</xdr:rowOff>
    </xdr:to>
    <xdr:pic>
      <xdr:nvPicPr>
        <xdr:cNvPr id="14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390525</xdr:colOff>
      <xdr:row>0</xdr:row>
      <xdr:rowOff>181867</xdr:rowOff>
    </xdr:from>
    <xdr:to>
      <xdr:col>29</xdr:col>
      <xdr:colOff>361539</xdr:colOff>
      <xdr:row>3</xdr:row>
      <xdr:rowOff>57268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9794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97947</xdr:colOff>
      <xdr:row>3</xdr:row>
      <xdr:rowOff>133885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253910</xdr:colOff>
      <xdr:row>0</xdr:row>
      <xdr:rowOff>162073</xdr:rowOff>
    </xdr:from>
    <xdr:to>
      <xdr:col>11</xdr:col>
      <xdr:colOff>0</xdr:colOff>
      <xdr:row>3</xdr:row>
      <xdr:rowOff>162520</xdr:rowOff>
    </xdr:to>
    <xdr:sp macro="" textlink="">
      <xdr:nvSpPr>
        <xdr:cNvPr id="6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693165</xdr:colOff>
      <xdr:row>3</xdr:row>
      <xdr:rowOff>37921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1249736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13</xdr:col>
      <xdr:colOff>10120</xdr:colOff>
      <xdr:row>3</xdr:row>
      <xdr:rowOff>181094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19645</xdr:rowOff>
    </xdr:from>
    <xdr:to>
      <xdr:col>1</xdr:col>
      <xdr:colOff>342062</xdr:colOff>
      <xdr:row>3</xdr:row>
      <xdr:rowOff>123824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390283</xdr:colOff>
      <xdr:row>0</xdr:row>
      <xdr:rowOff>152251</xdr:rowOff>
    </xdr:from>
    <xdr:to>
      <xdr:col>12</xdr:col>
      <xdr:colOff>323608</xdr:colOff>
      <xdr:row>3</xdr:row>
      <xdr:rowOff>152459</xdr:rowOff>
    </xdr:to>
    <xdr:sp macro="" textlink="">
      <xdr:nvSpPr>
        <xdr:cNvPr id="6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área</a:t>
          </a:r>
          <a:endParaRPr/>
        </a:p>
      </xdr:txBody>
    </xdr:sp>
    <xdr:clientData/>
  </xdr:twoCellAnchor>
  <xdr:twoCellAnchor editAs="oneCell">
    <xdr:from>
      <xdr:col>2</xdr:col>
      <xdr:colOff>127331</xdr:colOff>
      <xdr:row>0</xdr:row>
      <xdr:rowOff>132605</xdr:rowOff>
    </xdr:from>
    <xdr:to>
      <xdr:col>3</xdr:col>
      <xdr:colOff>68563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25</xdr:col>
      <xdr:colOff>0</xdr:colOff>
      <xdr:row>3</xdr:row>
      <xdr:rowOff>162520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15</xdr:col>
      <xdr:colOff>517140</xdr:colOff>
      <xdr:row>3</xdr:row>
      <xdr:rowOff>95190</xdr:rowOff>
    </xdr:to>
    <xdr:pic>
      <xdr:nvPicPr>
        <xdr:cNvPr id="9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185346</xdr:colOff>
      <xdr:row>0</xdr:row>
      <xdr:rowOff>124419</xdr:rowOff>
    </xdr:from>
    <xdr:to>
      <xdr:col>23</xdr:col>
      <xdr:colOff>156269</xdr:colOff>
      <xdr:row>3</xdr:row>
      <xdr:rowOff>123824</xdr:rowOff>
    </xdr:to>
    <xdr:sp macro="" textlink="">
      <xdr:nvSpPr>
        <xdr:cNvPr id="10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produtividade</a:t>
          </a:r>
          <a:endParaRPr/>
        </a:p>
      </xdr:txBody>
    </xdr:sp>
    <xdr:clientData/>
  </xdr:twoCellAnchor>
  <xdr:twoCellAnchor editAs="oneCell">
    <xdr:from>
      <xdr:col>16</xdr:col>
      <xdr:colOff>19831</xdr:colOff>
      <xdr:row>0</xdr:row>
      <xdr:rowOff>94952</xdr:rowOff>
    </xdr:from>
    <xdr:to>
      <xdr:col>16</xdr:col>
      <xdr:colOff>722318</xdr:colOff>
      <xdr:row>2</xdr:row>
      <xdr:rowOff>181094</xdr:rowOff>
    </xdr:to>
    <xdr:pic>
      <xdr:nvPicPr>
        <xdr:cNvPr id="11" name="Imagem 8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0</xdr:rowOff>
    </xdr:from>
    <xdr:to>
      <xdr:col>38</xdr:col>
      <xdr:colOff>771134</xdr:colOff>
      <xdr:row>3</xdr:row>
      <xdr:rowOff>162520</xdr:rowOff>
    </xdr:to>
    <xdr:pic>
      <xdr:nvPicPr>
        <xdr:cNvPr id="12" name="Imagem 9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0</xdr:rowOff>
    </xdr:from>
    <xdr:to>
      <xdr:col>27</xdr:col>
      <xdr:colOff>478240</xdr:colOff>
      <xdr:row>3</xdr:row>
      <xdr:rowOff>95190</xdr:rowOff>
    </xdr:to>
    <xdr:pic>
      <xdr:nvPicPr>
        <xdr:cNvPr id="13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644518</xdr:colOff>
      <xdr:row>0</xdr:row>
      <xdr:rowOff>114597</xdr:rowOff>
    </xdr:from>
    <xdr:to>
      <xdr:col>35</xdr:col>
      <xdr:colOff>595703</xdr:colOff>
      <xdr:row>3</xdr:row>
      <xdr:rowOff>114537</xdr:rowOff>
    </xdr:to>
    <xdr:sp macro="" textlink="">
      <xdr:nvSpPr>
        <xdr:cNvPr id="14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produção</a:t>
          </a:r>
          <a:endParaRPr/>
        </a:p>
      </xdr:txBody>
    </xdr:sp>
    <xdr:clientData/>
  </xdr:twoCellAnchor>
  <xdr:twoCellAnchor editAs="oneCell">
    <xdr:from>
      <xdr:col>28</xdr:col>
      <xdr:colOff>439340</xdr:colOff>
      <xdr:row>0</xdr:row>
      <xdr:rowOff>104775</xdr:rowOff>
    </xdr:from>
    <xdr:to>
      <xdr:col>29</xdr:col>
      <xdr:colOff>370693</xdr:colOff>
      <xdr:row>2</xdr:row>
      <xdr:rowOff>191154</xdr:rowOff>
    </xdr:to>
    <xdr:pic>
      <xdr:nvPicPr>
        <xdr:cNvPr id="15" name="Imagem 1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152563</xdr:rowOff>
    </xdr:from>
    <xdr:to>
      <xdr:col>1</xdr:col>
      <xdr:colOff>0</xdr:colOff>
      <xdr:row>50</xdr:row>
      <xdr:rowOff>114672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3</xdr:row>
      <xdr:rowOff>191154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381241</xdr:colOff>
      <xdr:row>0</xdr:row>
      <xdr:rowOff>104477</xdr:rowOff>
    </xdr:from>
    <xdr:to>
      <xdr:col>11</xdr:col>
      <xdr:colOff>0</xdr:colOff>
      <xdr:row>3</xdr:row>
      <xdr:rowOff>152459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114634</xdr:rowOff>
    </xdr:from>
    <xdr:to>
      <xdr:col>2</xdr:col>
      <xdr:colOff>155962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117537</xdr:colOff>
      <xdr:row>0</xdr:row>
      <xdr:rowOff>171896</xdr:rowOff>
    </xdr:from>
    <xdr:to>
      <xdr:col>9</xdr:col>
      <xdr:colOff>498025</xdr:colOff>
      <xdr:row>3</xdr:row>
      <xdr:rowOff>181094</xdr:rowOff>
    </xdr:to>
    <xdr:sp macro="" textlink="">
      <xdr:nvSpPr>
        <xdr:cNvPr id="6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312678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199280</xdr:rowOff>
    </xdr:from>
    <xdr:to>
      <xdr:col>11</xdr:col>
      <xdr:colOff>722551</xdr:colOff>
      <xdr:row>3</xdr:row>
      <xdr:rowOff>123824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2020 e 2021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195141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200025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104700</xdr:rowOff>
    </xdr:from>
    <xdr:to>
      <xdr:col>11</xdr:col>
      <xdr:colOff>0</xdr:colOff>
      <xdr:row>3</xdr:row>
      <xdr:rowOff>114597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2020 e 2021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146167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143395</xdr:rowOff>
    </xdr:from>
    <xdr:to>
      <xdr:col>11</xdr:col>
      <xdr:colOff>0</xdr:colOff>
      <xdr:row>3</xdr:row>
      <xdr:rowOff>143172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2020 e 2021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143395</xdr:rowOff>
    </xdr:from>
    <xdr:to>
      <xdr:col>12</xdr:col>
      <xdr:colOff>161701</xdr:colOff>
      <xdr:row>3</xdr:row>
      <xdr:rowOff>143172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2020 e 2021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48973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9376</xdr:colOff>
      <xdr:row>3</xdr:row>
      <xdr:rowOff>171450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142875</xdr:rowOff>
    </xdr:from>
    <xdr:to>
      <xdr:col>11</xdr:col>
      <xdr:colOff>0</xdr:colOff>
      <xdr:row>3</xdr:row>
      <xdr:rowOff>114300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2020 e 2021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155962</xdr:colOff>
      <xdr:row>50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390283</xdr:colOff>
      <xdr:row>0</xdr:row>
      <xdr:rowOff>199280</xdr:rowOff>
    </xdr:from>
    <xdr:to>
      <xdr:col>11</xdr:col>
      <xdr:colOff>0</xdr:colOff>
      <xdr:row>3</xdr:row>
      <xdr:rowOff>123824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2020 e 2021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199280</xdr:rowOff>
    </xdr:from>
    <xdr:to>
      <xdr:col>11</xdr:col>
      <xdr:colOff>732344</xdr:colOff>
      <xdr:row>3</xdr:row>
      <xdr:rowOff>123824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273499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104700</xdr:rowOff>
    </xdr:from>
    <xdr:to>
      <xdr:col>11</xdr:col>
      <xdr:colOff>732344</xdr:colOff>
      <xdr:row>3</xdr:row>
      <xdr:rowOff>114537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95324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165757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143395</xdr:rowOff>
    </xdr:from>
    <xdr:to>
      <xdr:col>11</xdr:col>
      <xdr:colOff>732344</xdr:colOff>
      <xdr:row>3</xdr:row>
      <xdr:rowOff>143172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165757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143395</xdr:rowOff>
    </xdr:from>
    <xdr:to>
      <xdr:col>12</xdr:col>
      <xdr:colOff>161701</xdr:colOff>
      <xdr:row>3</xdr:row>
      <xdr:rowOff>143172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146167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19510</xdr:rowOff>
    </xdr:from>
    <xdr:to>
      <xdr:col>10</xdr:col>
      <xdr:colOff>0</xdr:colOff>
      <xdr:row>5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257175</xdr:rowOff>
    </xdr:from>
    <xdr:to>
      <xdr:col>1</xdr:col>
      <xdr:colOff>9915</xdr:colOff>
      <xdr:row>5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302809</xdr:colOff>
      <xdr:row>1</xdr:row>
      <xdr:rowOff>76348</xdr:rowOff>
    </xdr:from>
    <xdr:to>
      <xdr:col>9</xdr:col>
      <xdr:colOff>666229</xdr:colOff>
      <xdr:row>5</xdr:row>
      <xdr:rowOff>19510</xdr:rowOff>
    </xdr:to>
    <xdr:sp macro="" textlink="">
      <xdr:nvSpPr>
        <xdr:cNvPr id="6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20/21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52</xdr:row>
      <xdr:rowOff>123646</xdr:rowOff>
    </xdr:from>
    <xdr:to>
      <xdr:col>0</xdr:col>
      <xdr:colOff>1385589</xdr:colOff>
      <xdr:row>53</xdr:row>
      <xdr:rowOff>228600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9635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537204</xdr:colOff>
      <xdr:row>0</xdr:row>
      <xdr:rowOff>142875</xdr:rowOff>
    </xdr:from>
    <xdr:to>
      <xdr:col>12</xdr:col>
      <xdr:colOff>20463</xdr:colOff>
      <xdr:row>3</xdr:row>
      <xdr:rowOff>114537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114537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133945</xdr:rowOff>
    </xdr:from>
    <xdr:to>
      <xdr:col>2</xdr:col>
      <xdr:colOff>155962</xdr:colOff>
      <xdr:row>3</xdr:row>
      <xdr:rowOff>37921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19347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390283</xdr:colOff>
      <xdr:row>0</xdr:row>
      <xdr:rowOff>199280</xdr:rowOff>
    </xdr:from>
    <xdr:to>
      <xdr:col>11</xdr:col>
      <xdr:colOff>459171</xdr:colOff>
      <xdr:row>3</xdr:row>
      <xdr:rowOff>123824</xdr:rowOff>
    </xdr:to>
    <xdr:sp macro="" textlink="">
      <xdr:nvSpPr>
        <xdr:cNvPr id="5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9431</xdr:colOff>
      <xdr:row>0</xdr:row>
      <xdr:rowOff>28649</xdr:rowOff>
    </xdr:from>
    <xdr:to>
      <xdr:col>9</xdr:col>
      <xdr:colOff>742950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84887</xdr:colOff>
      <xdr:row>0</xdr:row>
      <xdr:rowOff>0</xdr:rowOff>
    </xdr:from>
    <xdr:to>
      <xdr:col>1</xdr:col>
      <xdr:colOff>68944</xdr:colOff>
      <xdr:row>3</xdr:row>
      <xdr:rowOff>66972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117648</xdr:colOff>
      <xdr:row>0</xdr:row>
      <xdr:rowOff>96180</xdr:rowOff>
    </xdr:from>
    <xdr:to>
      <xdr:col>9</xdr:col>
      <xdr:colOff>528191</xdr:colOff>
      <xdr:row>3</xdr:row>
      <xdr:rowOff>37951</xdr:rowOff>
    </xdr:to>
    <xdr:sp macro="" textlink="">
      <xdr:nvSpPr>
        <xdr:cNvPr id="6" name="Text 4"/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51</xdr:row>
      <xdr:rowOff>171783</xdr:rowOff>
    </xdr:from>
    <xdr:to>
      <xdr:col>0</xdr:col>
      <xdr:colOff>1241877</xdr:colOff>
      <xdr:row>54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85129</xdr:rowOff>
    </xdr:from>
    <xdr:to>
      <xdr:col>11</xdr:col>
      <xdr:colOff>126615</xdr:colOff>
      <xdr:row>4</xdr:row>
      <xdr:rowOff>0</xdr:rowOff>
    </xdr:to>
    <xdr:grpSp>
      <xdr:nvGrpSpPr>
        <xdr:cNvPr id="74085536" name="Grupo 74085535"/>
        <xdr:cNvGrpSpPr/>
      </xdr:nvGrpSpPr>
      <xdr:grpSpPr bwMode="auto">
        <a:xfrm>
          <a:off x="0" y="85129"/>
          <a:ext cx="8254615" cy="983788"/>
          <a:chOff x="1" y="508000"/>
          <a:chExt cx="8249963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76583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>
            <a:spLocks/>
          </xdr:cNvSpPr>
        </xdr:nvSpPr>
        <xdr:spPr bwMode="auto">
          <a:xfrm>
            <a:off x="2298546" y="642084"/>
            <a:ext cx="5951418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caroço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44</xdr:row>
      <xdr:rowOff>162535</xdr:rowOff>
    </xdr:from>
    <xdr:to>
      <xdr:col>1</xdr:col>
      <xdr:colOff>155962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11</xdr:col>
      <xdr:colOff>185346</xdr:colOff>
      <xdr:row>4</xdr:row>
      <xdr:rowOff>0</xdr:rowOff>
    </xdr:to>
    <xdr:grpSp>
      <xdr:nvGrpSpPr>
        <xdr:cNvPr id="74112368" name="Grupo 74112367"/>
        <xdr:cNvGrpSpPr/>
      </xdr:nvGrpSpPr>
      <xdr:grpSpPr bwMode="auto">
        <a:xfrm>
          <a:off x="0" y="18417"/>
          <a:ext cx="8842513" cy="987000"/>
          <a:chOff x="1" y="508000"/>
          <a:chExt cx="8313464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25618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24000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>
            <a:spLocks/>
          </xdr:cNvSpPr>
        </xdr:nvSpPr>
        <xdr:spPr bwMode="auto">
          <a:xfrm>
            <a:off x="2358621" y="642084"/>
            <a:ext cx="595484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20/21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155962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56517</xdr:rowOff>
    </xdr:from>
    <xdr:to>
      <xdr:col>13</xdr:col>
      <xdr:colOff>0</xdr:colOff>
      <xdr:row>4</xdr:row>
      <xdr:rowOff>0</xdr:rowOff>
    </xdr:to>
    <xdr:grpSp>
      <xdr:nvGrpSpPr>
        <xdr:cNvPr id="74166768" name="Grupo 74166767"/>
        <xdr:cNvGrpSpPr/>
      </xdr:nvGrpSpPr>
      <xdr:grpSpPr bwMode="auto">
        <a:xfrm>
          <a:off x="0" y="56517"/>
          <a:ext cx="9878462" cy="1061085"/>
          <a:chOff x="1" y="508000"/>
          <a:chExt cx="10128250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10128250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370667" y="613833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>
            <a:spLocks/>
          </xdr:cNvSpPr>
        </xdr:nvSpPr>
        <xdr:spPr bwMode="auto">
          <a:xfrm>
            <a:off x="3316414" y="670816"/>
            <a:ext cx="594504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</xdr:grpSp>
    <xdr:clientData/>
  </xdr:twoCellAnchor>
  <xdr:twoCellAnchor editAs="oneCell">
    <xdr:from>
      <xdr:col>14</xdr:col>
      <xdr:colOff>9878</xdr:colOff>
      <xdr:row>0</xdr:row>
      <xdr:rowOff>56517</xdr:rowOff>
    </xdr:from>
    <xdr:to>
      <xdr:col>25</xdr:col>
      <xdr:colOff>331254</xdr:colOff>
      <xdr:row>4</xdr:row>
      <xdr:rowOff>0</xdr:rowOff>
    </xdr:to>
    <xdr:grpSp>
      <xdr:nvGrpSpPr>
        <xdr:cNvPr id="34" name="Grupo 33"/>
        <xdr:cNvGrpSpPr/>
      </xdr:nvGrpSpPr>
      <xdr:grpSpPr bwMode="auto">
        <a:xfrm>
          <a:off x="10468328" y="56517"/>
          <a:ext cx="8400522" cy="1061085"/>
          <a:chOff x="1" y="508000"/>
          <a:chExt cx="8705047" cy="986473"/>
        </a:xfrm>
      </xdr:grpSpPr>
      <xdr:pic>
        <xdr:nvPicPr>
          <xdr:cNvPr id="8" name="Imagem 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8392583" cy="965306"/>
          </a:xfrm>
          <a:prstGeom prst="rect">
            <a:avLst/>
          </a:prstGeom>
          <a:noFill/>
        </xdr:spPr>
      </xdr:pic>
      <xdr:pic>
        <xdr:nvPicPr>
          <xdr:cNvPr id="9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0" name="Imagem 9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799167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1" name="Text 4"/>
          <xdr:cNvSpPr>
            <a:spLocks/>
          </xdr:cNvSpPr>
        </xdr:nvSpPr>
        <xdr:spPr bwMode="auto">
          <a:xfrm>
            <a:off x="2749464" y="642084"/>
            <a:ext cx="595558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</xdr:grpSp>
    <xdr:clientData/>
  </xdr:twoCellAnchor>
  <xdr:twoCellAnchor editAs="oneCell">
    <xdr:from>
      <xdr:col>26</xdr:col>
      <xdr:colOff>9004</xdr:colOff>
      <xdr:row>0</xdr:row>
      <xdr:rowOff>56517</xdr:rowOff>
    </xdr:from>
    <xdr:to>
      <xdr:col>39</xdr:col>
      <xdr:colOff>9915</xdr:colOff>
      <xdr:row>4</xdr:row>
      <xdr:rowOff>0</xdr:rowOff>
    </xdr:to>
    <xdr:grpSp>
      <xdr:nvGrpSpPr>
        <xdr:cNvPr id="47" name="Grupo 46"/>
        <xdr:cNvGrpSpPr/>
      </xdr:nvGrpSpPr>
      <xdr:grpSpPr bwMode="auto">
        <a:xfrm>
          <a:off x="18992329" y="56517"/>
          <a:ext cx="9624164" cy="1061085"/>
          <a:chOff x="1" y="508000"/>
          <a:chExt cx="9958916" cy="986473"/>
        </a:xfrm>
      </xdr:grpSpPr>
      <xdr:pic>
        <xdr:nvPicPr>
          <xdr:cNvPr id="12" name="Imagem 1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9958916" cy="965306"/>
          </a:xfrm>
          <a:prstGeom prst="rect">
            <a:avLst/>
          </a:prstGeom>
          <a:noFill/>
        </xdr:spPr>
      </xdr:pic>
      <xdr:pic>
        <xdr:nvPicPr>
          <xdr:cNvPr id="13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4" name="Imagem 1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286001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5" name="Text 4"/>
          <xdr:cNvSpPr>
            <a:spLocks/>
          </xdr:cNvSpPr>
        </xdr:nvSpPr>
        <xdr:spPr bwMode="auto">
          <a:xfrm>
            <a:off x="3237125" y="642084"/>
            <a:ext cx="595059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219335</xdr:colOff>
      <xdr:row>45</xdr:row>
      <xdr:rowOff>200426</xdr:rowOff>
    </xdr:from>
    <xdr:to>
      <xdr:col>1</xdr:col>
      <xdr:colOff>253910</xdr:colOff>
      <xdr:row>47</xdr:row>
      <xdr:rowOff>123646</xdr:rowOff>
    </xdr:to>
    <xdr:sp macro="" textlink="">
      <xdr:nvSpPr>
        <xdr:cNvPr id="16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/>
  </sheetViews>
  <sheetFormatPr defaultColWidth="8" defaultRowHeight="12.75" customHeight="1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  <row r="1002" s="1" customFormat="1" ht="12.75" customHeight="1" x14ac:dyDescent="0.2"/>
    <row r="1003" s="1" customFormat="1" ht="12.75" customHeight="1" x14ac:dyDescent="0.2"/>
    <row r="1004" s="1" customFormat="1" ht="12.75" customHeight="1" x14ac:dyDescent="0.2"/>
    <row r="1005" s="1" customFormat="1" ht="12.75" customHeight="1" x14ac:dyDescent="0.2"/>
    <row r="1006" s="1" customFormat="1" ht="12.75" customHeight="1" x14ac:dyDescent="0.2"/>
    <row r="1007" s="1" customFormat="1" ht="12.75" customHeight="1" x14ac:dyDescent="0.2"/>
    <row r="1008" s="1" customFormat="1" ht="12.75" customHeight="1" x14ac:dyDescent="0.2"/>
    <row r="1009" s="1" customFormat="1" ht="12.75" customHeight="1" x14ac:dyDescent="0.2"/>
    <row r="1010" s="1" customFormat="1" ht="12.75" customHeight="1" x14ac:dyDescent="0.2"/>
    <row r="1011" s="1" customFormat="1" ht="12.75" customHeight="1" x14ac:dyDescent="0.2"/>
    <row r="1012" s="1" customFormat="1" ht="12.75" customHeight="1" x14ac:dyDescent="0.2"/>
    <row r="1013" s="1" customFormat="1" ht="12.75" customHeight="1" x14ac:dyDescent="0.2"/>
    <row r="1014" s="1" customFormat="1" ht="12.75" customHeight="1" x14ac:dyDescent="0.2"/>
    <row r="1015" s="1" customFormat="1" ht="12.75" customHeight="1" x14ac:dyDescent="0.2"/>
    <row r="1016" s="1" customFormat="1" ht="12.75" customHeight="1" x14ac:dyDescent="0.2"/>
    <row r="1017" s="1" customFormat="1" ht="12.75" customHeight="1" x14ac:dyDescent="0.2"/>
    <row r="1018" s="1" customFormat="1" ht="12.75" customHeight="1" x14ac:dyDescent="0.2"/>
    <row r="1019" s="1" customFormat="1" ht="12.75" customHeight="1" x14ac:dyDescent="0.2"/>
    <row r="1020" s="1" customFormat="1" ht="12.75" customHeight="1" x14ac:dyDescent="0.2"/>
    <row r="1021" s="1" customFormat="1" ht="12.75" customHeight="1" x14ac:dyDescent="0.2"/>
    <row r="1022" s="1" customFormat="1" ht="12.75" customHeight="1" x14ac:dyDescent="0.2"/>
    <row r="1023" s="1" customFormat="1" ht="12.75" customHeight="1" x14ac:dyDescent="0.2"/>
    <row r="1024" s="1" customFormat="1" ht="12.75" customHeight="1" x14ac:dyDescent="0.2"/>
    <row r="1025" s="1" customFormat="1" ht="12.75" customHeight="1" x14ac:dyDescent="0.2"/>
    <row r="1026" s="1" customFormat="1" ht="12.75" customHeight="1" x14ac:dyDescent="0.2"/>
    <row r="1027" s="1" customFormat="1" ht="12.75" customHeight="1" x14ac:dyDescent="0.2"/>
    <row r="1028" s="1" customFormat="1" ht="12.75" customHeight="1" x14ac:dyDescent="0.2"/>
    <row r="1029" s="1" customFormat="1" ht="12.75" customHeight="1" x14ac:dyDescent="0.2"/>
    <row r="1030" s="1" customFormat="1" ht="12.75" customHeight="1" x14ac:dyDescent="0.2"/>
    <row r="1031" s="1" customFormat="1" ht="12.75" customHeight="1" x14ac:dyDescent="0.2"/>
    <row r="1032" s="1" customFormat="1" ht="12.75" customHeight="1" x14ac:dyDescent="0.2"/>
    <row r="1033" s="1" customFormat="1" ht="12.75" customHeight="1" x14ac:dyDescent="0.2"/>
    <row r="1034" s="1" customFormat="1" ht="12.75" customHeight="1" x14ac:dyDescent="0.2"/>
    <row r="1035" s="1" customFormat="1" ht="12.75" customHeight="1" x14ac:dyDescent="0.2"/>
    <row r="1036" s="1" customFormat="1" ht="12.75" customHeight="1" x14ac:dyDescent="0.2"/>
    <row r="1037" s="1" customFormat="1" ht="12.75" customHeight="1" x14ac:dyDescent="0.2"/>
    <row r="1038" s="1" customFormat="1" ht="12.75" customHeight="1" x14ac:dyDescent="0.2"/>
    <row r="1039" s="1" customFormat="1" ht="12.75" customHeight="1" x14ac:dyDescent="0.2"/>
    <row r="1040" s="1" customFormat="1" ht="12.75" customHeight="1" x14ac:dyDescent="0.2"/>
    <row r="1041" s="1" customFormat="1" ht="12.75" customHeight="1" x14ac:dyDescent="0.2"/>
    <row r="1042" s="1" customFormat="1" ht="12.75" customHeight="1" x14ac:dyDescent="0.2"/>
    <row r="1043" s="1" customFormat="1" ht="12.75" customHeight="1" x14ac:dyDescent="0.2"/>
    <row r="1044" s="1" customFormat="1" ht="12.75" customHeight="1" x14ac:dyDescent="0.2"/>
    <row r="1045" s="1" customFormat="1" ht="12.75" customHeight="1" x14ac:dyDescent="0.2"/>
    <row r="1046" s="1" customFormat="1" ht="12.75" customHeight="1" x14ac:dyDescent="0.2"/>
    <row r="1047" s="1" customFormat="1" ht="12.75" customHeight="1" x14ac:dyDescent="0.2"/>
    <row r="1048" s="1" customFormat="1" ht="12.75" customHeight="1" x14ac:dyDescent="0.2"/>
    <row r="1049" s="1" customFormat="1" ht="12.75" customHeight="1" x14ac:dyDescent="0.2"/>
    <row r="1050" s="1" customFormat="1" ht="12.75" customHeight="1" x14ac:dyDescent="0.2"/>
    <row r="1051" s="1" customFormat="1" ht="12.75" customHeight="1" x14ac:dyDescent="0.2"/>
    <row r="1052" s="1" customFormat="1" ht="12.75" customHeight="1" x14ac:dyDescent="0.2"/>
    <row r="1053" s="1" customFormat="1" ht="12.75" customHeight="1" x14ac:dyDescent="0.2"/>
    <row r="1054" s="1" customFormat="1" ht="12.75" customHeight="1" x14ac:dyDescent="0.2"/>
    <row r="1055" s="1" customFormat="1" ht="12.75" customHeight="1" x14ac:dyDescent="0.2"/>
    <row r="1056" s="1" customFormat="1" ht="12.75" customHeight="1" x14ac:dyDescent="0.2"/>
    <row r="1057" s="1" customFormat="1" ht="12.75" customHeight="1" x14ac:dyDescent="0.2"/>
    <row r="1058" s="1" customFormat="1" ht="12.75" customHeight="1" x14ac:dyDescent="0.2"/>
    <row r="1059" s="1" customFormat="1" ht="12.75" customHeight="1" x14ac:dyDescent="0.2"/>
    <row r="1060" s="1" customFormat="1" ht="12.75" customHeight="1" x14ac:dyDescent="0.2"/>
    <row r="1061" s="1" customFormat="1" ht="12.75" customHeight="1" x14ac:dyDescent="0.2"/>
    <row r="1062" s="1" customFormat="1" ht="12.75" customHeight="1" x14ac:dyDescent="0.2"/>
    <row r="1063" s="1" customFormat="1" ht="12.75" customHeight="1" x14ac:dyDescent="0.2"/>
    <row r="1064" s="1" customFormat="1" ht="12.75" customHeight="1" x14ac:dyDescent="0.2"/>
    <row r="1065" s="1" customFormat="1" ht="12.75" customHeight="1" x14ac:dyDescent="0.2"/>
    <row r="1066" s="1" customFormat="1" ht="12.75" customHeight="1" x14ac:dyDescent="0.2"/>
    <row r="1067" s="1" customFormat="1" ht="12.75" customHeight="1" x14ac:dyDescent="0.2"/>
    <row r="1068" s="1" customFormat="1" ht="12.75" customHeight="1" x14ac:dyDescent="0.2"/>
    <row r="1069" s="1" customFormat="1" ht="12.75" customHeight="1" x14ac:dyDescent="0.2"/>
    <row r="1070" s="1" customFormat="1" ht="12.75" customHeight="1" x14ac:dyDescent="0.2"/>
    <row r="1071" s="1" customFormat="1" ht="12.75" customHeight="1" x14ac:dyDescent="0.2"/>
    <row r="1072" s="1" customFormat="1" ht="12.75" customHeight="1" x14ac:dyDescent="0.2"/>
    <row r="1073" s="1" customFormat="1" ht="12.75" customHeight="1" x14ac:dyDescent="0.2"/>
    <row r="1074" s="1" customFormat="1" ht="12.75" customHeight="1" x14ac:dyDescent="0.2"/>
    <row r="1075" s="1" customFormat="1" ht="12.75" customHeight="1" x14ac:dyDescent="0.2"/>
    <row r="1076" s="1" customFormat="1" ht="12.75" customHeight="1" x14ac:dyDescent="0.2"/>
    <row r="1077" s="1" customFormat="1" ht="12.75" customHeight="1" x14ac:dyDescent="0.2"/>
    <row r="1078" s="1" customFormat="1" ht="12.75" customHeight="1" x14ac:dyDescent="0.2"/>
    <row r="1079" s="1" customFormat="1" ht="12.75" customHeight="1" x14ac:dyDescent="0.2"/>
    <row r="1080" s="1" customFormat="1" ht="12.75" customHeight="1" x14ac:dyDescent="0.2"/>
    <row r="1081" s="1" customFormat="1" ht="12.75" customHeight="1" x14ac:dyDescent="0.2"/>
    <row r="1082" s="1" customFormat="1" ht="12.75" customHeight="1" x14ac:dyDescent="0.2"/>
    <row r="1083" s="1" customFormat="1" ht="12.75" customHeight="1" x14ac:dyDescent="0.2"/>
    <row r="1084" s="1" customFormat="1" ht="12.75" customHeight="1" x14ac:dyDescent="0.2"/>
    <row r="1085" s="1" customFormat="1" ht="12.75" customHeight="1" x14ac:dyDescent="0.2"/>
    <row r="1086" s="1" customFormat="1" ht="12.75" customHeight="1" x14ac:dyDescent="0.2"/>
    <row r="1087" s="1" customFormat="1" ht="12.75" customHeight="1" x14ac:dyDescent="0.2"/>
    <row r="1088" s="1" customFormat="1" ht="12.75" customHeight="1" x14ac:dyDescent="0.2"/>
    <row r="1089" s="1" customFormat="1" ht="12.75" customHeight="1" x14ac:dyDescent="0.2"/>
    <row r="1090" s="1" customFormat="1" ht="12.75" customHeight="1" x14ac:dyDescent="0.2"/>
    <row r="1091" s="1" customFormat="1" ht="12.75" customHeight="1" x14ac:dyDescent="0.2"/>
    <row r="1092" s="1" customFormat="1" ht="12.75" customHeight="1" x14ac:dyDescent="0.2"/>
    <row r="1093" s="1" customFormat="1" ht="12.75" customHeight="1" x14ac:dyDescent="0.2"/>
    <row r="1094" s="1" customFormat="1" ht="12.75" customHeight="1" x14ac:dyDescent="0.2"/>
    <row r="1095" s="1" customFormat="1" ht="12.75" customHeight="1" x14ac:dyDescent="0.2"/>
    <row r="1096" s="1" customFormat="1" ht="12.75" customHeight="1" x14ac:dyDescent="0.2"/>
    <row r="1097" s="1" customFormat="1" ht="12.75" customHeight="1" x14ac:dyDescent="0.2"/>
    <row r="1098" s="1" customFormat="1" ht="12.75" customHeight="1" x14ac:dyDescent="0.2"/>
    <row r="1099" s="1" customFormat="1" ht="12.75" customHeight="1" x14ac:dyDescent="0.2"/>
    <row r="1100" s="1" customFormat="1" ht="12.75" customHeight="1" x14ac:dyDescent="0.2"/>
    <row r="1101" s="1" customFormat="1" ht="12.75" customHeight="1" x14ac:dyDescent="0.2"/>
    <row r="1102" s="1" customFormat="1" ht="12.75" customHeight="1" x14ac:dyDescent="0.2"/>
    <row r="1103" s="1" customFormat="1" ht="12.75" customHeight="1" x14ac:dyDescent="0.2"/>
    <row r="1104" s="1" customFormat="1" ht="12.75" customHeight="1" x14ac:dyDescent="0.2"/>
    <row r="1105" s="1" customFormat="1" ht="12.75" customHeight="1" x14ac:dyDescent="0.2"/>
    <row r="1106" s="1" customFormat="1" ht="12.75" customHeight="1" x14ac:dyDescent="0.2"/>
    <row r="1107" s="1" customFormat="1" ht="12.75" customHeight="1" x14ac:dyDescent="0.2"/>
    <row r="1108" s="1" customFormat="1" ht="12.75" customHeight="1" x14ac:dyDescent="0.2"/>
    <row r="1109" s="1" customFormat="1" ht="12.75" customHeight="1" x14ac:dyDescent="0.2"/>
    <row r="1110" s="1" customFormat="1" ht="12.75" customHeight="1" x14ac:dyDescent="0.2"/>
    <row r="1111" s="1" customFormat="1" ht="12.75" customHeight="1" x14ac:dyDescent="0.2"/>
    <row r="1112" s="1" customFormat="1" ht="12.75" customHeight="1" x14ac:dyDescent="0.2"/>
    <row r="1113" s="1" customFormat="1" ht="12.75" customHeight="1" x14ac:dyDescent="0.2"/>
    <row r="1114" s="1" customFormat="1" ht="12.75" customHeight="1" x14ac:dyDescent="0.2"/>
    <row r="1115" s="1" customFormat="1" ht="12.75" customHeight="1" x14ac:dyDescent="0.2"/>
    <row r="1116" s="1" customFormat="1" ht="12.75" customHeight="1" x14ac:dyDescent="0.2"/>
    <row r="1117" s="1" customFormat="1" ht="12.75" customHeight="1" x14ac:dyDescent="0.2"/>
    <row r="1118" s="1" customFormat="1" ht="12.75" customHeight="1" x14ac:dyDescent="0.2"/>
    <row r="1119" s="1" customFormat="1" ht="12.75" customHeight="1" x14ac:dyDescent="0.2"/>
    <row r="1120" s="1" customFormat="1" ht="12.75" customHeight="1" x14ac:dyDescent="0.2"/>
    <row r="1121" s="1" customFormat="1" ht="12.75" customHeight="1" x14ac:dyDescent="0.2"/>
    <row r="1122" s="1" customFormat="1" ht="12.75" customHeight="1" x14ac:dyDescent="0.2"/>
    <row r="1123" s="1" customFormat="1" ht="12.75" customHeight="1" x14ac:dyDescent="0.2"/>
    <row r="1124" s="1" customFormat="1" ht="12.75" customHeight="1" x14ac:dyDescent="0.2"/>
    <row r="1125" s="1" customFormat="1" ht="12.75" customHeight="1" x14ac:dyDescent="0.2"/>
    <row r="1126" s="1" customFormat="1" ht="12.75" customHeight="1" x14ac:dyDescent="0.2"/>
    <row r="1127" s="1" customFormat="1" ht="12.75" customHeight="1" x14ac:dyDescent="0.2"/>
    <row r="1128" s="1" customFormat="1" ht="12.75" customHeight="1" x14ac:dyDescent="0.2"/>
    <row r="1129" s="1" customFormat="1" ht="12.75" customHeight="1" x14ac:dyDescent="0.2"/>
    <row r="1130" s="1" customFormat="1" ht="12.75" customHeight="1" x14ac:dyDescent="0.2"/>
    <row r="1131" s="1" customFormat="1" ht="12.75" customHeight="1" x14ac:dyDescent="0.2"/>
    <row r="1132" s="1" customFormat="1" ht="12.75" customHeight="1" x14ac:dyDescent="0.2"/>
    <row r="1133" s="1" customFormat="1" ht="12.75" customHeight="1" x14ac:dyDescent="0.2"/>
    <row r="1134" s="1" customFormat="1" ht="12.75" customHeight="1" x14ac:dyDescent="0.2"/>
    <row r="1135" s="1" customFormat="1" ht="12.75" customHeight="1" x14ac:dyDescent="0.2"/>
    <row r="1136" s="1" customFormat="1" ht="12.75" customHeight="1" x14ac:dyDescent="0.2"/>
    <row r="1137" s="1" customFormat="1" ht="12.75" customHeight="1" x14ac:dyDescent="0.2"/>
    <row r="1138" s="1" customFormat="1" ht="12.75" customHeight="1" x14ac:dyDescent="0.2"/>
    <row r="1139" s="1" customFormat="1" ht="12.75" customHeight="1" x14ac:dyDescent="0.2"/>
    <row r="1140" s="1" customFormat="1" ht="12.75" customHeight="1" x14ac:dyDescent="0.2"/>
    <row r="1141" s="1" customFormat="1" ht="12.75" customHeight="1" x14ac:dyDescent="0.2"/>
    <row r="1142" s="1" customFormat="1" ht="12.75" customHeight="1" x14ac:dyDescent="0.2"/>
    <row r="1143" s="1" customFormat="1" ht="12.75" customHeight="1" x14ac:dyDescent="0.2"/>
    <row r="1144" s="1" customFormat="1" ht="12.75" customHeight="1" x14ac:dyDescent="0.2"/>
    <row r="1145" s="1" customFormat="1" ht="12.75" customHeight="1" x14ac:dyDescent="0.2"/>
    <row r="1146" s="1" customFormat="1" ht="12.75" customHeight="1" x14ac:dyDescent="0.2"/>
    <row r="1147" s="1" customFormat="1" ht="12.75" customHeight="1" x14ac:dyDescent="0.2"/>
    <row r="1148" s="1" customFormat="1" ht="12.75" customHeight="1" x14ac:dyDescent="0.2"/>
    <row r="1149" s="1" customFormat="1" ht="12.75" customHeight="1" x14ac:dyDescent="0.2"/>
    <row r="1150" s="1" customFormat="1" ht="12.75" customHeight="1" x14ac:dyDescent="0.2"/>
    <row r="1151" s="1" customFormat="1" ht="12.75" customHeight="1" x14ac:dyDescent="0.2"/>
    <row r="1152" s="1" customFormat="1" ht="12.75" customHeight="1" x14ac:dyDescent="0.2"/>
    <row r="1153" s="1" customFormat="1" ht="12.75" customHeight="1" x14ac:dyDescent="0.2"/>
    <row r="1154" s="1" customFormat="1" ht="12.75" customHeight="1" x14ac:dyDescent="0.2"/>
    <row r="1155" s="1" customFormat="1" ht="12.75" customHeight="1" x14ac:dyDescent="0.2"/>
    <row r="1156" s="1" customFormat="1" ht="12.75" customHeight="1" x14ac:dyDescent="0.2"/>
    <row r="1157" s="1" customFormat="1" ht="12.75" customHeight="1" x14ac:dyDescent="0.2"/>
    <row r="1158" s="1" customFormat="1" ht="12.75" customHeight="1" x14ac:dyDescent="0.2"/>
    <row r="1159" s="1" customFormat="1" ht="12.75" customHeight="1" x14ac:dyDescent="0.2"/>
    <row r="1160" s="1" customFormat="1" ht="12.75" customHeight="1" x14ac:dyDescent="0.2"/>
    <row r="1161" s="1" customFormat="1" ht="12.75" customHeight="1" x14ac:dyDescent="0.2"/>
    <row r="1162" s="1" customFormat="1" ht="12.75" customHeight="1" x14ac:dyDescent="0.2"/>
    <row r="1163" s="1" customFormat="1" ht="12.75" customHeight="1" x14ac:dyDescent="0.2"/>
    <row r="1164" s="1" customFormat="1" ht="12.75" customHeight="1" x14ac:dyDescent="0.2"/>
    <row r="1165" s="1" customFormat="1" ht="12.75" customHeight="1" x14ac:dyDescent="0.2"/>
    <row r="1166" s="1" customFormat="1" ht="12.75" customHeight="1" x14ac:dyDescent="0.2"/>
    <row r="1167" s="1" customFormat="1" ht="12.75" customHeight="1" x14ac:dyDescent="0.2"/>
    <row r="1168" s="1" customFormat="1" ht="12.75" customHeight="1" x14ac:dyDescent="0.2"/>
    <row r="1169" s="1" customFormat="1" ht="12.75" customHeight="1" x14ac:dyDescent="0.2"/>
    <row r="1170" s="1" customFormat="1" ht="12.75" customHeight="1" x14ac:dyDescent="0.2"/>
    <row r="1171" s="1" customFormat="1" ht="12.75" customHeight="1" x14ac:dyDescent="0.2"/>
    <row r="1172" s="1" customFormat="1" ht="12.75" customHeight="1" x14ac:dyDescent="0.2"/>
    <row r="1173" s="1" customFormat="1" ht="12.75" customHeight="1" x14ac:dyDescent="0.2"/>
    <row r="1174" s="1" customFormat="1" ht="12.75" customHeight="1" x14ac:dyDescent="0.2"/>
    <row r="1175" s="1" customFormat="1" ht="12.75" customHeight="1" x14ac:dyDescent="0.2"/>
    <row r="1176" s="1" customFormat="1" ht="12.75" customHeight="1" x14ac:dyDescent="0.2"/>
    <row r="1177" s="1" customFormat="1" ht="12.75" customHeight="1" x14ac:dyDescent="0.2"/>
    <row r="1178" s="1" customFormat="1" ht="12.75" customHeight="1" x14ac:dyDescent="0.2"/>
    <row r="1179" s="1" customFormat="1" ht="12.75" customHeight="1" x14ac:dyDescent="0.2"/>
    <row r="1180" s="1" customFormat="1" ht="12.75" customHeight="1" x14ac:dyDescent="0.2"/>
    <row r="1181" s="1" customFormat="1" ht="12.75" customHeight="1" x14ac:dyDescent="0.2"/>
    <row r="1182" s="1" customFormat="1" ht="12.75" customHeight="1" x14ac:dyDescent="0.2"/>
    <row r="1183" s="1" customFormat="1" ht="12.75" customHeight="1" x14ac:dyDescent="0.2"/>
    <row r="1184" s="1" customFormat="1" ht="12.75" customHeight="1" x14ac:dyDescent="0.2"/>
    <row r="1185" s="1" customFormat="1" ht="12.75" customHeight="1" x14ac:dyDescent="0.2"/>
    <row r="1186" s="1" customFormat="1" ht="12.75" customHeight="1" x14ac:dyDescent="0.2"/>
    <row r="1187" s="1" customFormat="1" ht="12.75" customHeight="1" x14ac:dyDescent="0.2"/>
    <row r="1188" s="1" customFormat="1" ht="12.75" customHeight="1" x14ac:dyDescent="0.2"/>
    <row r="1189" s="1" customFormat="1" ht="12.75" customHeight="1" x14ac:dyDescent="0.2"/>
    <row r="1190" s="1" customFormat="1" ht="12.75" customHeight="1" x14ac:dyDescent="0.2"/>
    <row r="1191" s="1" customFormat="1" ht="12.75" customHeight="1" x14ac:dyDescent="0.2"/>
    <row r="1192" s="1" customFormat="1" ht="12.75" customHeight="1" x14ac:dyDescent="0.2"/>
    <row r="1193" s="1" customFormat="1" ht="12.75" customHeight="1" x14ac:dyDescent="0.2"/>
    <row r="1194" s="1" customFormat="1" ht="12.75" customHeight="1" x14ac:dyDescent="0.2"/>
    <row r="1195" s="1" customFormat="1" ht="12.75" customHeight="1" x14ac:dyDescent="0.2"/>
    <row r="1196" s="1" customFormat="1" ht="12.75" customHeight="1" x14ac:dyDescent="0.2"/>
    <row r="1197" s="1" customFormat="1" ht="12.75" customHeight="1" x14ac:dyDescent="0.2"/>
    <row r="1198" s="1" customFormat="1" ht="12.75" customHeight="1" x14ac:dyDescent="0.2"/>
    <row r="1199" s="1" customFormat="1" ht="12.75" customHeight="1" x14ac:dyDescent="0.2"/>
    <row r="1200" s="1" customFormat="1" ht="12.75" customHeight="1" x14ac:dyDescent="0.2"/>
    <row r="1201" s="1" customFormat="1" ht="12.75" customHeight="1" x14ac:dyDescent="0.2"/>
    <row r="1202" s="1" customFormat="1" ht="12.75" customHeight="1" x14ac:dyDescent="0.2"/>
    <row r="1203" s="1" customFormat="1" ht="12.75" customHeight="1" x14ac:dyDescent="0.2"/>
    <row r="1204" s="1" customFormat="1" ht="12.75" customHeight="1" x14ac:dyDescent="0.2"/>
    <row r="1205" s="1" customFormat="1" ht="12.75" customHeight="1" x14ac:dyDescent="0.2"/>
    <row r="1206" s="1" customFormat="1" ht="12.75" customHeight="1" x14ac:dyDescent="0.2"/>
    <row r="1207" s="1" customFormat="1" ht="12.75" customHeight="1" x14ac:dyDescent="0.2"/>
    <row r="1208" s="1" customFormat="1" ht="12.75" customHeight="1" x14ac:dyDescent="0.2"/>
    <row r="1209" s="1" customFormat="1" ht="12.75" customHeight="1" x14ac:dyDescent="0.2"/>
    <row r="1210" s="1" customFormat="1" ht="12.75" customHeight="1" x14ac:dyDescent="0.2"/>
    <row r="1211" s="1" customFormat="1" ht="12.75" customHeight="1" x14ac:dyDescent="0.2"/>
    <row r="1212" s="1" customFormat="1" ht="12.75" customHeight="1" x14ac:dyDescent="0.2"/>
    <row r="1213" s="1" customFormat="1" ht="12.75" customHeight="1" x14ac:dyDescent="0.2"/>
    <row r="1214" s="1" customFormat="1" ht="12.75" customHeight="1" x14ac:dyDescent="0.2"/>
    <row r="1215" s="1" customFormat="1" ht="12.75" customHeight="1" x14ac:dyDescent="0.2"/>
    <row r="1216" s="1" customFormat="1" ht="12.75" customHeight="1" x14ac:dyDescent="0.2"/>
    <row r="1217" s="1" customFormat="1" ht="12.75" customHeight="1" x14ac:dyDescent="0.2"/>
    <row r="1218" s="1" customFormat="1" ht="12.75" customHeight="1" x14ac:dyDescent="0.2"/>
    <row r="1219" s="1" customFormat="1" ht="12.75" customHeight="1" x14ac:dyDescent="0.2"/>
    <row r="1220" s="1" customFormat="1" ht="12.75" customHeight="1" x14ac:dyDescent="0.2"/>
    <row r="1221" s="1" customFormat="1" ht="12.75" customHeight="1" x14ac:dyDescent="0.2"/>
    <row r="1222" s="1" customFormat="1" ht="12.75" customHeight="1" x14ac:dyDescent="0.2"/>
    <row r="1223" s="1" customFormat="1" ht="12.75" customHeight="1" x14ac:dyDescent="0.2"/>
    <row r="1224" s="1" customFormat="1" ht="12.75" customHeight="1" x14ac:dyDescent="0.2"/>
    <row r="1225" s="1" customFormat="1" ht="12.75" customHeight="1" x14ac:dyDescent="0.2"/>
    <row r="1226" s="1" customFormat="1" ht="12.75" customHeight="1" x14ac:dyDescent="0.2"/>
    <row r="1227" s="1" customFormat="1" ht="12.75" customHeight="1" x14ac:dyDescent="0.2"/>
    <row r="1228" s="1" customFormat="1" ht="12.75" customHeight="1" x14ac:dyDescent="0.2"/>
    <row r="1229" s="1" customFormat="1" ht="12.75" customHeight="1" x14ac:dyDescent="0.2"/>
    <row r="1230" s="1" customFormat="1" ht="12.75" customHeight="1" x14ac:dyDescent="0.2"/>
    <row r="1231" s="1" customFormat="1" ht="12.75" customHeight="1" x14ac:dyDescent="0.2"/>
    <row r="1232" s="1" customFormat="1" ht="12.75" customHeight="1" x14ac:dyDescent="0.2"/>
    <row r="1233" s="1" customFormat="1" ht="12.75" customHeight="1" x14ac:dyDescent="0.2"/>
    <row r="1234" s="1" customFormat="1" ht="12.75" customHeight="1" x14ac:dyDescent="0.2"/>
    <row r="1235" s="1" customFormat="1" ht="12.75" customHeight="1" x14ac:dyDescent="0.2"/>
    <row r="1236" s="1" customFormat="1" ht="12.75" customHeight="1" x14ac:dyDescent="0.2"/>
    <row r="1237" s="1" customFormat="1" ht="12.75" customHeight="1" x14ac:dyDescent="0.2"/>
    <row r="1238" s="1" customFormat="1" ht="12.75" customHeight="1" x14ac:dyDescent="0.2"/>
    <row r="1239" s="1" customFormat="1" ht="12.75" customHeight="1" x14ac:dyDescent="0.2"/>
    <row r="1240" s="1" customFormat="1" ht="12.75" customHeight="1" x14ac:dyDescent="0.2"/>
    <row r="1241" s="1" customFormat="1" ht="12.75" customHeight="1" x14ac:dyDescent="0.2"/>
    <row r="1242" s="1" customFormat="1" ht="12.75" customHeight="1" x14ac:dyDescent="0.2"/>
    <row r="1243" s="1" customFormat="1" ht="12.75" customHeight="1" x14ac:dyDescent="0.2"/>
    <row r="1244" s="1" customFormat="1" ht="12.75" customHeight="1" x14ac:dyDescent="0.2"/>
    <row r="1245" s="1" customFormat="1" ht="12.75" customHeight="1" x14ac:dyDescent="0.2"/>
    <row r="1246" s="1" customFormat="1" ht="12.75" customHeight="1" x14ac:dyDescent="0.2"/>
    <row r="1247" s="1" customFormat="1" ht="12.75" customHeight="1" x14ac:dyDescent="0.2"/>
    <row r="1248" s="1" customFormat="1" ht="12.75" customHeight="1" x14ac:dyDescent="0.2"/>
    <row r="1249" s="1" customFormat="1" ht="12.75" customHeight="1" x14ac:dyDescent="0.2"/>
    <row r="1250" s="1" customFormat="1" ht="12.75" customHeight="1" x14ac:dyDescent="0.2"/>
    <row r="1251" s="1" customFormat="1" ht="12.75" customHeight="1" x14ac:dyDescent="0.2"/>
    <row r="1252" s="1" customFormat="1" ht="12.75" customHeight="1" x14ac:dyDescent="0.2"/>
    <row r="1253" s="1" customFormat="1" ht="12.75" customHeight="1" x14ac:dyDescent="0.2"/>
    <row r="1254" s="1" customFormat="1" ht="12.75" customHeight="1" x14ac:dyDescent="0.2"/>
    <row r="1255" s="1" customFormat="1" ht="12.75" customHeight="1" x14ac:dyDescent="0.2"/>
    <row r="1256" s="1" customFormat="1" ht="12.75" customHeight="1" x14ac:dyDescent="0.2"/>
    <row r="1257" s="1" customFormat="1" ht="12.75" customHeight="1" x14ac:dyDescent="0.2"/>
    <row r="1258" s="1" customFormat="1" ht="12.75" customHeight="1" x14ac:dyDescent="0.2"/>
    <row r="1259" s="1" customFormat="1" ht="12.75" customHeight="1" x14ac:dyDescent="0.2"/>
    <row r="1260" s="1" customFormat="1" ht="12.75" customHeight="1" x14ac:dyDescent="0.2"/>
    <row r="1261" s="1" customFormat="1" ht="12.75" customHeight="1" x14ac:dyDescent="0.2"/>
    <row r="1262" s="1" customFormat="1" ht="12.75" customHeight="1" x14ac:dyDescent="0.2"/>
    <row r="1263" s="1" customFormat="1" ht="12.75" customHeight="1" x14ac:dyDescent="0.2"/>
    <row r="1264" s="1" customFormat="1" ht="12.75" customHeight="1" x14ac:dyDescent="0.2"/>
    <row r="1265" s="1" customFormat="1" ht="12.75" customHeight="1" x14ac:dyDescent="0.2"/>
    <row r="1266" s="1" customFormat="1" ht="12.75" customHeight="1" x14ac:dyDescent="0.2"/>
    <row r="1267" s="1" customFormat="1" ht="12.75" customHeight="1" x14ac:dyDescent="0.2"/>
    <row r="1268" s="1" customFormat="1" ht="12.75" customHeight="1" x14ac:dyDescent="0.2"/>
    <row r="1269" s="1" customFormat="1" ht="12.75" customHeight="1" x14ac:dyDescent="0.2"/>
    <row r="1270" s="1" customFormat="1" ht="12.75" customHeight="1" x14ac:dyDescent="0.2"/>
    <row r="1271" s="1" customFormat="1" ht="12.75" customHeight="1" x14ac:dyDescent="0.2"/>
    <row r="1272" s="1" customFormat="1" ht="12.75" customHeight="1" x14ac:dyDescent="0.2"/>
    <row r="1273" s="1" customFormat="1" ht="12.75" customHeight="1" x14ac:dyDescent="0.2"/>
    <row r="1274" s="1" customFormat="1" ht="12.75" customHeight="1" x14ac:dyDescent="0.2"/>
    <row r="1275" s="1" customFormat="1" ht="12.75" customHeight="1" x14ac:dyDescent="0.2"/>
    <row r="1276" s="1" customFormat="1" ht="12.75" customHeight="1" x14ac:dyDescent="0.2"/>
    <row r="1277" s="1" customFormat="1" ht="12.75" customHeight="1" x14ac:dyDescent="0.2"/>
    <row r="1278" s="1" customFormat="1" ht="12.75" customHeight="1" x14ac:dyDescent="0.2"/>
    <row r="1279" s="1" customFormat="1" ht="12.75" customHeight="1" x14ac:dyDescent="0.2"/>
    <row r="1280" s="1" customFormat="1" ht="12.75" customHeight="1" x14ac:dyDescent="0.2"/>
    <row r="1281" s="1" customFormat="1" ht="12.75" customHeight="1" x14ac:dyDescent="0.2"/>
    <row r="1282" s="1" customFormat="1" ht="12.75" customHeight="1" x14ac:dyDescent="0.2"/>
    <row r="1283" s="1" customFormat="1" ht="12.75" customHeight="1" x14ac:dyDescent="0.2"/>
    <row r="1284" s="1" customFormat="1" ht="12.75" customHeight="1" x14ac:dyDescent="0.2"/>
    <row r="1285" s="1" customFormat="1" ht="12.75" customHeight="1" x14ac:dyDescent="0.2"/>
    <row r="1286" s="1" customFormat="1" ht="12.75" customHeight="1" x14ac:dyDescent="0.2"/>
    <row r="1287" s="1" customFormat="1" ht="12.75" customHeight="1" x14ac:dyDescent="0.2"/>
    <row r="1288" s="1" customFormat="1" ht="12.75" customHeight="1" x14ac:dyDescent="0.2"/>
    <row r="1289" s="1" customFormat="1" ht="12.75" customHeight="1" x14ac:dyDescent="0.2"/>
    <row r="1290" s="1" customFormat="1" ht="12.75" customHeight="1" x14ac:dyDescent="0.2"/>
    <row r="1291" s="1" customFormat="1" ht="12.75" customHeight="1" x14ac:dyDescent="0.2"/>
    <row r="1292" s="1" customFormat="1" ht="12.75" customHeight="1" x14ac:dyDescent="0.2"/>
    <row r="1293" s="1" customFormat="1" ht="12.75" customHeight="1" x14ac:dyDescent="0.2"/>
    <row r="1294" s="1" customFormat="1" ht="12.75" customHeight="1" x14ac:dyDescent="0.2"/>
    <row r="1295" s="1" customFormat="1" ht="12.75" customHeight="1" x14ac:dyDescent="0.2"/>
    <row r="1296" s="1" customFormat="1" ht="12.75" customHeight="1" x14ac:dyDescent="0.2"/>
    <row r="1297" s="1" customFormat="1" ht="12.75" customHeight="1" x14ac:dyDescent="0.2"/>
    <row r="1298" s="1" customFormat="1" ht="12.75" customHeight="1" x14ac:dyDescent="0.2"/>
    <row r="1299" s="1" customFormat="1" ht="12.75" customHeight="1" x14ac:dyDescent="0.2"/>
    <row r="1300" s="1" customFormat="1" ht="12.75" customHeight="1" x14ac:dyDescent="0.2"/>
    <row r="1301" s="1" customFormat="1" ht="12.75" customHeight="1" x14ac:dyDescent="0.2"/>
    <row r="1302" s="1" customFormat="1" ht="12.75" customHeight="1" x14ac:dyDescent="0.2"/>
    <row r="1303" s="1" customFormat="1" ht="12.75" customHeight="1" x14ac:dyDescent="0.2"/>
    <row r="1304" s="1" customFormat="1" ht="12.75" customHeight="1" x14ac:dyDescent="0.2"/>
    <row r="1305" s="1" customFormat="1" ht="12.75" customHeight="1" x14ac:dyDescent="0.2"/>
    <row r="1306" s="1" customFormat="1" ht="12.75" customHeight="1" x14ac:dyDescent="0.2"/>
    <row r="1307" s="1" customFormat="1" ht="12.75" customHeight="1" x14ac:dyDescent="0.2"/>
    <row r="1308" s="1" customFormat="1" ht="12.75" customHeight="1" x14ac:dyDescent="0.2"/>
    <row r="1309" s="1" customFormat="1" ht="12.75" customHeight="1" x14ac:dyDescent="0.2"/>
    <row r="1310" s="1" customFormat="1" ht="12.75" customHeight="1" x14ac:dyDescent="0.2"/>
    <row r="1311" s="1" customFormat="1" ht="12.75" customHeight="1" x14ac:dyDescent="0.2"/>
    <row r="1312" s="1" customFormat="1" ht="12.75" customHeight="1" x14ac:dyDescent="0.2"/>
    <row r="1313" s="1" customFormat="1" ht="12.75" customHeight="1" x14ac:dyDescent="0.2"/>
    <row r="1314" s="1" customFormat="1" ht="12.75" customHeight="1" x14ac:dyDescent="0.2"/>
    <row r="1315" s="1" customFormat="1" ht="12.75" customHeight="1" x14ac:dyDescent="0.2"/>
    <row r="1316" s="1" customFormat="1" ht="12.75" customHeight="1" x14ac:dyDescent="0.2"/>
    <row r="1317" s="1" customFormat="1" ht="12.75" customHeight="1" x14ac:dyDescent="0.2"/>
    <row r="1318" s="1" customFormat="1" ht="12.75" customHeight="1" x14ac:dyDescent="0.2"/>
    <row r="1319" s="1" customFormat="1" ht="12.75" customHeight="1" x14ac:dyDescent="0.2"/>
    <row r="1320" s="1" customFormat="1" ht="12.75" customHeight="1" x14ac:dyDescent="0.2"/>
    <row r="1321" s="1" customFormat="1" ht="12.75" customHeight="1" x14ac:dyDescent="0.2"/>
    <row r="1322" s="1" customFormat="1" ht="12.75" customHeight="1" x14ac:dyDescent="0.2"/>
    <row r="1323" s="1" customFormat="1" ht="12.75" customHeight="1" x14ac:dyDescent="0.2"/>
    <row r="1324" s="1" customFormat="1" ht="12.75" customHeight="1" x14ac:dyDescent="0.2"/>
    <row r="1325" s="1" customFormat="1" ht="12.75" customHeight="1" x14ac:dyDescent="0.2"/>
    <row r="1326" s="1" customFormat="1" ht="12.75" customHeight="1" x14ac:dyDescent="0.2"/>
    <row r="1327" s="1" customFormat="1" ht="12.75" customHeight="1" x14ac:dyDescent="0.2"/>
    <row r="1328" s="1" customFormat="1" ht="12.75" customHeight="1" x14ac:dyDescent="0.2"/>
    <row r="1329" s="1" customFormat="1" ht="12.75" customHeight="1" x14ac:dyDescent="0.2"/>
    <row r="1330" s="1" customFormat="1" ht="12.75" customHeight="1" x14ac:dyDescent="0.2"/>
    <row r="1331" s="1" customFormat="1" ht="12.75" customHeight="1" x14ac:dyDescent="0.2"/>
    <row r="1332" s="1" customFormat="1" ht="12.75" customHeight="1" x14ac:dyDescent="0.2"/>
    <row r="1333" s="1" customFormat="1" ht="12.75" customHeight="1" x14ac:dyDescent="0.2"/>
    <row r="1334" s="1" customFormat="1" ht="12.75" customHeight="1" x14ac:dyDescent="0.2"/>
    <row r="1335" s="1" customFormat="1" ht="12.75" customHeight="1" x14ac:dyDescent="0.2"/>
    <row r="1336" s="1" customFormat="1" ht="12.75" customHeight="1" x14ac:dyDescent="0.2"/>
    <row r="1337" s="1" customFormat="1" ht="12.75" customHeight="1" x14ac:dyDescent="0.2"/>
    <row r="1338" s="1" customFormat="1" ht="12.75" customHeight="1" x14ac:dyDescent="0.2"/>
    <row r="1339" s="1" customFormat="1" ht="12.75" customHeight="1" x14ac:dyDescent="0.2"/>
    <row r="1340" s="1" customFormat="1" ht="12.75" customHeight="1" x14ac:dyDescent="0.2"/>
    <row r="1341" s="1" customFormat="1" ht="12.75" customHeight="1" x14ac:dyDescent="0.2"/>
    <row r="1342" s="1" customFormat="1" ht="12.75" customHeight="1" x14ac:dyDescent="0.2"/>
    <row r="1343" s="1" customFormat="1" ht="12.75" customHeight="1" x14ac:dyDescent="0.2"/>
    <row r="1344" s="1" customFormat="1" ht="12.75" customHeight="1" x14ac:dyDescent="0.2"/>
    <row r="1345" s="1" customFormat="1" ht="12.75" customHeight="1" x14ac:dyDescent="0.2"/>
    <row r="1346" s="1" customFormat="1" ht="12.75" customHeight="1" x14ac:dyDescent="0.2"/>
    <row r="1347" s="1" customFormat="1" ht="12.75" customHeight="1" x14ac:dyDescent="0.2"/>
    <row r="1348" s="1" customFormat="1" ht="12.75" customHeight="1" x14ac:dyDescent="0.2"/>
    <row r="1349" s="1" customFormat="1" ht="12.75" customHeight="1" x14ac:dyDescent="0.2"/>
    <row r="1350" s="1" customFormat="1" ht="12.75" customHeight="1" x14ac:dyDescent="0.2"/>
    <row r="1351" s="1" customFormat="1" ht="12.75" customHeight="1" x14ac:dyDescent="0.2"/>
    <row r="1352" s="1" customFormat="1" ht="12.75" customHeight="1" x14ac:dyDescent="0.2"/>
    <row r="1353" s="1" customFormat="1" ht="12.75" customHeight="1" x14ac:dyDescent="0.2"/>
    <row r="1354" s="1" customFormat="1" ht="12.75" customHeight="1" x14ac:dyDescent="0.2"/>
    <row r="1355" s="1" customFormat="1" ht="12.75" customHeight="1" x14ac:dyDescent="0.2"/>
    <row r="1356" s="1" customFormat="1" ht="12.75" customHeight="1" x14ac:dyDescent="0.2"/>
    <row r="1357" s="1" customFormat="1" ht="12.75" customHeight="1" x14ac:dyDescent="0.2"/>
    <row r="1358" s="1" customFormat="1" ht="12.75" customHeight="1" x14ac:dyDescent="0.2"/>
    <row r="1359" s="1" customFormat="1" ht="12.75" customHeight="1" x14ac:dyDescent="0.2"/>
    <row r="1360" s="1" customFormat="1" ht="12.75" customHeight="1" x14ac:dyDescent="0.2"/>
    <row r="1361" s="1" customFormat="1" ht="12.75" customHeight="1" x14ac:dyDescent="0.2"/>
    <row r="1362" s="1" customFormat="1" ht="12.75" customHeight="1" x14ac:dyDescent="0.2"/>
    <row r="1363" s="1" customFormat="1" ht="12.75" customHeight="1" x14ac:dyDescent="0.2"/>
    <row r="1364" s="1" customFormat="1" ht="12.75" customHeight="1" x14ac:dyDescent="0.2"/>
    <row r="1365" s="1" customFormat="1" ht="12.75" customHeight="1" x14ac:dyDescent="0.2"/>
    <row r="1366" s="1" customFormat="1" ht="12.75" customHeight="1" x14ac:dyDescent="0.2"/>
    <row r="1367" s="1" customFormat="1" ht="12.75" customHeight="1" x14ac:dyDescent="0.2"/>
    <row r="1368" s="1" customFormat="1" ht="12.75" customHeight="1" x14ac:dyDescent="0.2"/>
    <row r="1369" s="1" customFormat="1" ht="12.75" customHeight="1" x14ac:dyDescent="0.2"/>
    <row r="1370" s="1" customFormat="1" ht="12.75" customHeight="1" x14ac:dyDescent="0.2"/>
    <row r="1371" s="1" customFormat="1" ht="12.75" customHeight="1" x14ac:dyDescent="0.2"/>
    <row r="1372" s="1" customFormat="1" ht="12.75" customHeight="1" x14ac:dyDescent="0.2"/>
    <row r="1373" s="1" customFormat="1" ht="12.75" customHeight="1" x14ac:dyDescent="0.2"/>
    <row r="1374" s="1" customFormat="1" ht="12.75" customHeight="1" x14ac:dyDescent="0.2"/>
    <row r="1375" s="1" customFormat="1" ht="12.75" customHeight="1" x14ac:dyDescent="0.2"/>
    <row r="1376" s="1" customFormat="1" ht="12.75" customHeight="1" x14ac:dyDescent="0.2"/>
    <row r="1377" s="1" customFormat="1" ht="12.75" customHeight="1" x14ac:dyDescent="0.2"/>
    <row r="1378" s="1" customFormat="1" ht="12.75" customHeight="1" x14ac:dyDescent="0.2"/>
    <row r="1379" s="1" customFormat="1" ht="12.75" customHeight="1" x14ac:dyDescent="0.2"/>
    <row r="1380" s="1" customFormat="1" ht="12.75" customHeight="1" x14ac:dyDescent="0.2"/>
    <row r="1381" s="1" customFormat="1" ht="12.75" customHeight="1" x14ac:dyDescent="0.2"/>
    <row r="1382" s="1" customFormat="1" ht="12.75" customHeight="1" x14ac:dyDescent="0.2"/>
    <row r="1383" s="1" customFormat="1" ht="12.75" customHeight="1" x14ac:dyDescent="0.2"/>
    <row r="1384" s="1" customFormat="1" ht="12.75" customHeight="1" x14ac:dyDescent="0.2"/>
    <row r="1385" s="1" customFormat="1" ht="12.75" customHeight="1" x14ac:dyDescent="0.2"/>
    <row r="1386" s="1" customFormat="1" ht="12.75" customHeight="1" x14ac:dyDescent="0.2"/>
    <row r="1387" s="1" customFormat="1" ht="12.75" customHeight="1" x14ac:dyDescent="0.2"/>
    <row r="1388" s="1" customFormat="1" ht="12.75" customHeight="1" x14ac:dyDescent="0.2"/>
    <row r="1389" s="1" customFormat="1" ht="12.75" customHeight="1" x14ac:dyDescent="0.2"/>
    <row r="1390" s="1" customFormat="1" ht="12.75" customHeight="1" x14ac:dyDescent="0.2"/>
    <row r="1391" s="1" customFormat="1" ht="12.75" customHeight="1" x14ac:dyDescent="0.2"/>
    <row r="1392" s="1" customFormat="1" ht="12.75" customHeight="1" x14ac:dyDescent="0.2"/>
    <row r="1393" s="1" customFormat="1" ht="12.75" customHeight="1" x14ac:dyDescent="0.2"/>
    <row r="1394" s="1" customFormat="1" ht="12.75" customHeight="1" x14ac:dyDescent="0.2"/>
    <row r="1395" s="1" customFormat="1" ht="12.75" customHeight="1" x14ac:dyDescent="0.2"/>
    <row r="1396" s="1" customFormat="1" ht="12.75" customHeight="1" x14ac:dyDescent="0.2"/>
    <row r="1397" s="1" customFormat="1" ht="12.75" customHeight="1" x14ac:dyDescent="0.2"/>
    <row r="1398" s="1" customFormat="1" ht="12.75" customHeight="1" x14ac:dyDescent="0.2"/>
    <row r="1399" s="1" customFormat="1" ht="12.75" customHeight="1" x14ac:dyDescent="0.2"/>
    <row r="1400" s="1" customFormat="1" ht="12.75" customHeight="1" x14ac:dyDescent="0.2"/>
    <row r="1401" s="1" customFormat="1" ht="12.75" customHeight="1" x14ac:dyDescent="0.2"/>
    <row r="1402" s="1" customFormat="1" ht="12.75" customHeight="1" x14ac:dyDescent="0.2"/>
    <row r="1403" s="1" customFormat="1" ht="12.75" customHeight="1" x14ac:dyDescent="0.2"/>
    <row r="1404" s="1" customFormat="1" ht="12.75" customHeight="1" x14ac:dyDescent="0.2"/>
    <row r="1405" s="1" customFormat="1" ht="12.75" customHeight="1" x14ac:dyDescent="0.2"/>
    <row r="1406" s="1" customFormat="1" ht="12.75" customHeight="1" x14ac:dyDescent="0.2"/>
    <row r="1407" s="1" customFormat="1" ht="12.75" customHeight="1" x14ac:dyDescent="0.2"/>
    <row r="1408" s="1" customFormat="1" ht="12.75" customHeight="1" x14ac:dyDescent="0.2"/>
    <row r="1409" s="1" customFormat="1" ht="12.75" customHeight="1" x14ac:dyDescent="0.2"/>
    <row r="1410" s="1" customFormat="1" ht="12.75" customHeight="1" x14ac:dyDescent="0.2"/>
    <row r="1411" s="1" customFormat="1" ht="12.75" customHeight="1" x14ac:dyDescent="0.2"/>
    <row r="1412" s="1" customFormat="1" ht="12.75" customHeight="1" x14ac:dyDescent="0.2"/>
    <row r="1413" s="1" customFormat="1" ht="12.75" customHeight="1" x14ac:dyDescent="0.2"/>
    <row r="1414" s="1" customFormat="1" ht="12.75" customHeight="1" x14ac:dyDescent="0.2"/>
    <row r="1415" s="1" customFormat="1" ht="12.75" customHeight="1" x14ac:dyDescent="0.2"/>
    <row r="1416" s="1" customFormat="1" ht="12.75" customHeight="1" x14ac:dyDescent="0.2"/>
    <row r="1417" s="1" customFormat="1" ht="12.75" customHeight="1" x14ac:dyDescent="0.2"/>
    <row r="1418" s="1" customFormat="1" ht="12.75" customHeight="1" x14ac:dyDescent="0.2"/>
    <row r="1419" s="1" customFormat="1" ht="12.75" customHeight="1" x14ac:dyDescent="0.2"/>
    <row r="1420" s="1" customFormat="1" ht="12.75" customHeight="1" x14ac:dyDescent="0.2"/>
    <row r="1421" s="1" customFormat="1" ht="12.75" customHeight="1" x14ac:dyDescent="0.2"/>
    <row r="1422" s="1" customFormat="1" ht="12.75" customHeight="1" x14ac:dyDescent="0.2"/>
    <row r="1423" s="1" customFormat="1" ht="12.75" customHeight="1" x14ac:dyDescent="0.2"/>
    <row r="1424" s="1" customFormat="1" ht="12.75" customHeight="1" x14ac:dyDescent="0.2"/>
    <row r="1425" s="1" customFormat="1" ht="12.75" customHeight="1" x14ac:dyDescent="0.2"/>
    <row r="1426" s="1" customFormat="1" ht="12.75" customHeight="1" x14ac:dyDescent="0.2"/>
    <row r="1427" s="1" customFormat="1" ht="12.75" customHeight="1" x14ac:dyDescent="0.2"/>
    <row r="1428" s="1" customFormat="1" ht="12.75" customHeight="1" x14ac:dyDescent="0.2"/>
    <row r="1429" s="1" customFormat="1" ht="12.75" customHeight="1" x14ac:dyDescent="0.2"/>
    <row r="1430" s="1" customFormat="1" ht="12.75" customHeight="1" x14ac:dyDescent="0.2"/>
    <row r="1431" s="1" customFormat="1" ht="12.75" customHeight="1" x14ac:dyDescent="0.2"/>
    <row r="1432" s="1" customFormat="1" ht="12.75" customHeight="1" x14ac:dyDescent="0.2"/>
    <row r="1433" s="1" customFormat="1" ht="12.75" customHeight="1" x14ac:dyDescent="0.2"/>
    <row r="1434" s="1" customFormat="1" ht="12.75" customHeight="1" x14ac:dyDescent="0.2"/>
    <row r="1435" s="1" customFormat="1" ht="12.75" customHeight="1" x14ac:dyDescent="0.2"/>
    <row r="1436" s="1" customFormat="1" ht="12.75" customHeight="1" x14ac:dyDescent="0.2"/>
    <row r="1437" s="1" customFormat="1" ht="12.75" customHeight="1" x14ac:dyDescent="0.2"/>
    <row r="1438" s="1" customFormat="1" ht="12.75" customHeight="1" x14ac:dyDescent="0.2"/>
    <row r="1439" s="1" customFormat="1" ht="12.75" customHeight="1" x14ac:dyDescent="0.2"/>
    <row r="1440" s="1" customFormat="1" ht="12.75" customHeight="1" x14ac:dyDescent="0.2"/>
    <row r="1441" s="1" customFormat="1" ht="12.75" customHeight="1" x14ac:dyDescent="0.2"/>
    <row r="1442" s="1" customFormat="1" ht="12.75" customHeight="1" x14ac:dyDescent="0.2"/>
    <row r="1443" s="1" customFormat="1" ht="12.75" customHeight="1" x14ac:dyDescent="0.2"/>
    <row r="1444" s="1" customFormat="1" ht="12.75" customHeight="1" x14ac:dyDescent="0.2"/>
    <row r="1445" s="1" customFormat="1" ht="12.75" customHeight="1" x14ac:dyDescent="0.2"/>
    <row r="1446" s="1" customFormat="1" ht="12.75" customHeight="1" x14ac:dyDescent="0.2"/>
    <row r="1447" s="1" customFormat="1" ht="12.75" customHeight="1" x14ac:dyDescent="0.2"/>
    <row r="1448" s="1" customFormat="1" ht="12.75" customHeight="1" x14ac:dyDescent="0.2"/>
    <row r="1449" s="1" customFormat="1" ht="12.75" customHeight="1" x14ac:dyDescent="0.2"/>
    <row r="1450" s="1" customFormat="1" ht="12.75" customHeight="1" x14ac:dyDescent="0.2"/>
    <row r="1451" s="1" customFormat="1" ht="12.75" customHeight="1" x14ac:dyDescent="0.2"/>
    <row r="1452" s="1" customFormat="1" ht="12.75" customHeight="1" x14ac:dyDescent="0.2"/>
    <row r="1453" s="1" customFormat="1" ht="12.75" customHeight="1" x14ac:dyDescent="0.2"/>
    <row r="1454" s="1" customFormat="1" ht="12.75" customHeight="1" x14ac:dyDescent="0.2"/>
    <row r="1455" s="1" customFormat="1" ht="12.75" customHeight="1" x14ac:dyDescent="0.2"/>
    <row r="1456" s="1" customFormat="1" ht="12.75" customHeight="1" x14ac:dyDescent="0.2"/>
    <row r="1457" s="1" customFormat="1" ht="12.75" customHeight="1" x14ac:dyDescent="0.2"/>
    <row r="1458" s="1" customFormat="1" ht="12.75" customHeight="1" x14ac:dyDescent="0.2"/>
    <row r="1459" s="1" customFormat="1" ht="12.75" customHeight="1" x14ac:dyDescent="0.2"/>
    <row r="1460" s="1" customFormat="1" ht="12.75" customHeight="1" x14ac:dyDescent="0.2"/>
    <row r="1461" s="1" customFormat="1" ht="12.75" customHeight="1" x14ac:dyDescent="0.2"/>
    <row r="1462" s="1" customFormat="1" ht="12.75" customHeight="1" x14ac:dyDescent="0.2"/>
    <row r="1463" s="1" customFormat="1" ht="12.75" customHeight="1" x14ac:dyDescent="0.2"/>
    <row r="1464" s="1" customFormat="1" ht="12.75" customHeight="1" x14ac:dyDescent="0.2"/>
    <row r="1465" s="1" customFormat="1" ht="12.75" customHeight="1" x14ac:dyDescent="0.2"/>
    <row r="1466" s="1" customFormat="1" ht="12.75" customHeight="1" x14ac:dyDescent="0.2"/>
    <row r="1467" s="1" customFormat="1" ht="12.75" customHeight="1" x14ac:dyDescent="0.2"/>
    <row r="1468" s="1" customFormat="1" ht="12.75" customHeight="1" x14ac:dyDescent="0.2"/>
    <row r="1469" s="1" customFormat="1" ht="12.75" customHeight="1" x14ac:dyDescent="0.2"/>
    <row r="1470" s="1" customFormat="1" ht="12.75" customHeight="1" x14ac:dyDescent="0.2"/>
    <row r="1471" s="1" customFormat="1" ht="12.75" customHeight="1" x14ac:dyDescent="0.2"/>
    <row r="1472" s="1" customFormat="1" ht="12.75" customHeight="1" x14ac:dyDescent="0.2"/>
    <row r="1473" s="1" customFormat="1" ht="12.75" customHeight="1" x14ac:dyDescent="0.2"/>
    <row r="1474" s="1" customFormat="1" ht="12.75" customHeight="1" x14ac:dyDescent="0.2"/>
    <row r="1475" s="1" customFormat="1" ht="12.75" customHeight="1" x14ac:dyDescent="0.2"/>
    <row r="1476" s="1" customFormat="1" ht="12.75" customHeight="1" x14ac:dyDescent="0.2"/>
    <row r="1477" s="1" customFormat="1" ht="12.75" customHeight="1" x14ac:dyDescent="0.2"/>
    <row r="1478" s="1" customFormat="1" ht="12.75" customHeight="1" x14ac:dyDescent="0.2"/>
    <row r="1479" s="1" customFormat="1" ht="12.75" customHeight="1" x14ac:dyDescent="0.2"/>
    <row r="1480" s="1" customFormat="1" ht="12.75" customHeight="1" x14ac:dyDescent="0.2"/>
    <row r="1481" s="1" customFormat="1" ht="12.75" customHeight="1" x14ac:dyDescent="0.2"/>
    <row r="1482" s="1" customFormat="1" ht="12.75" customHeight="1" x14ac:dyDescent="0.2"/>
    <row r="1483" s="1" customFormat="1" ht="12.75" customHeight="1" x14ac:dyDescent="0.2"/>
    <row r="1484" s="1" customFormat="1" ht="12.75" customHeight="1" x14ac:dyDescent="0.2"/>
    <row r="1485" s="1" customFormat="1" ht="12.75" customHeight="1" x14ac:dyDescent="0.2"/>
    <row r="1486" s="1" customFormat="1" ht="12.75" customHeight="1" x14ac:dyDescent="0.2"/>
    <row r="1487" s="1" customFormat="1" ht="12.75" customHeight="1" x14ac:dyDescent="0.2"/>
    <row r="1488" s="1" customFormat="1" ht="12.75" customHeight="1" x14ac:dyDescent="0.2"/>
    <row r="1489" s="1" customFormat="1" ht="12.75" customHeight="1" x14ac:dyDescent="0.2"/>
    <row r="1490" s="1" customFormat="1" ht="12.75" customHeight="1" x14ac:dyDescent="0.2"/>
    <row r="1491" s="1" customFormat="1" ht="12.75" customHeight="1" x14ac:dyDescent="0.2"/>
    <row r="1492" s="1" customFormat="1" ht="12.75" customHeight="1" x14ac:dyDescent="0.2"/>
    <row r="1493" s="1" customFormat="1" ht="12.75" customHeight="1" x14ac:dyDescent="0.2"/>
    <row r="1494" s="1" customFormat="1" ht="12.75" customHeight="1" x14ac:dyDescent="0.2"/>
    <row r="1495" s="1" customFormat="1" ht="12.75" customHeight="1" x14ac:dyDescent="0.2"/>
    <row r="1496" s="1" customFormat="1" ht="12.75" customHeight="1" x14ac:dyDescent="0.2"/>
    <row r="1497" s="1" customFormat="1" ht="12.75" customHeight="1" x14ac:dyDescent="0.2"/>
    <row r="1498" s="1" customFormat="1" ht="12.75" customHeight="1" x14ac:dyDescent="0.2"/>
    <row r="1499" s="1" customFormat="1" ht="12.75" customHeight="1" x14ac:dyDescent="0.2"/>
    <row r="1500" s="1" customFormat="1" ht="12.75" customHeight="1" x14ac:dyDescent="0.2"/>
    <row r="1501" s="1" customFormat="1" ht="12.75" customHeight="1" x14ac:dyDescent="0.2"/>
    <row r="1502" s="1" customFormat="1" ht="12.75" customHeight="1" x14ac:dyDescent="0.2"/>
    <row r="1503" s="1" customFormat="1" ht="12.75" customHeight="1" x14ac:dyDescent="0.2"/>
    <row r="1504" s="1" customFormat="1" ht="12.75" customHeight="1" x14ac:dyDescent="0.2"/>
    <row r="1505" s="1" customFormat="1" ht="12.75" customHeight="1" x14ac:dyDescent="0.2"/>
    <row r="1506" s="1" customFormat="1" ht="12.75" customHeight="1" x14ac:dyDescent="0.2"/>
    <row r="1507" s="1" customFormat="1" ht="12.75" customHeight="1" x14ac:dyDescent="0.2"/>
    <row r="1508" s="1" customFormat="1" ht="12.75" customHeight="1" x14ac:dyDescent="0.2"/>
    <row r="1509" s="1" customFormat="1" ht="12.75" customHeight="1" x14ac:dyDescent="0.2"/>
    <row r="1510" s="1" customFormat="1" ht="12.75" customHeight="1" x14ac:dyDescent="0.2"/>
    <row r="1511" s="1" customFormat="1" ht="12.75" customHeight="1" x14ac:dyDescent="0.2"/>
    <row r="1512" s="1" customFormat="1" ht="12.75" customHeight="1" x14ac:dyDescent="0.2"/>
    <row r="1513" s="1" customFormat="1" ht="12.75" customHeight="1" x14ac:dyDescent="0.2"/>
    <row r="1514" s="1" customFormat="1" ht="12.75" customHeight="1" x14ac:dyDescent="0.2"/>
    <row r="1515" s="1" customFormat="1" ht="12.75" customHeight="1" x14ac:dyDescent="0.2"/>
    <row r="1516" s="1" customFormat="1" ht="12.75" customHeight="1" x14ac:dyDescent="0.2"/>
    <row r="1517" s="1" customFormat="1" ht="12.75" customHeight="1" x14ac:dyDescent="0.2"/>
    <row r="1518" s="1" customFormat="1" ht="12.75" customHeight="1" x14ac:dyDescent="0.2"/>
    <row r="1519" s="1" customFormat="1" ht="12.75" customHeight="1" x14ac:dyDescent="0.2"/>
    <row r="1520" s="1" customFormat="1" ht="12.75" customHeight="1" x14ac:dyDescent="0.2"/>
    <row r="1521" s="1" customFormat="1" ht="12.75" customHeight="1" x14ac:dyDescent="0.2"/>
    <row r="1522" s="1" customFormat="1" ht="12.75" customHeight="1" x14ac:dyDescent="0.2"/>
    <row r="1523" s="1" customFormat="1" ht="12.75" customHeight="1" x14ac:dyDescent="0.2"/>
    <row r="1524" s="1" customFormat="1" ht="12.75" customHeight="1" x14ac:dyDescent="0.2"/>
    <row r="1525" s="1" customFormat="1" ht="12.75" customHeight="1" x14ac:dyDescent="0.2"/>
    <row r="1526" s="1" customFormat="1" ht="12.75" customHeight="1" x14ac:dyDescent="0.2"/>
    <row r="1527" s="1" customFormat="1" ht="12.75" customHeight="1" x14ac:dyDescent="0.2"/>
    <row r="1528" s="1" customFormat="1" ht="12.75" customHeight="1" x14ac:dyDescent="0.2"/>
    <row r="1529" s="1" customFormat="1" ht="12.75" customHeight="1" x14ac:dyDescent="0.2"/>
    <row r="1530" s="1" customFormat="1" ht="12.75" customHeight="1" x14ac:dyDescent="0.2"/>
    <row r="1531" s="1" customFormat="1" ht="12.75" customHeight="1" x14ac:dyDescent="0.2"/>
    <row r="1532" s="1" customFormat="1" ht="12.75" customHeight="1" x14ac:dyDescent="0.2"/>
    <row r="1533" s="1" customFormat="1" ht="12.75" customHeight="1" x14ac:dyDescent="0.2"/>
    <row r="1534" s="1" customFormat="1" ht="12.75" customHeight="1" x14ac:dyDescent="0.2"/>
    <row r="1535" s="1" customFormat="1" ht="12.75" customHeight="1" x14ac:dyDescent="0.2"/>
    <row r="1536" s="1" customFormat="1" ht="12.75" customHeight="1" x14ac:dyDescent="0.2"/>
    <row r="1537" s="1" customFormat="1" ht="12.75" customHeight="1" x14ac:dyDescent="0.2"/>
    <row r="1538" s="1" customFormat="1" ht="12.75" customHeight="1" x14ac:dyDescent="0.2"/>
    <row r="1539" s="1" customFormat="1" ht="12.75" customHeight="1" x14ac:dyDescent="0.2"/>
    <row r="1540" s="1" customFormat="1" ht="12.75" customHeight="1" x14ac:dyDescent="0.2"/>
    <row r="1541" s="1" customFormat="1" ht="12.75" customHeight="1" x14ac:dyDescent="0.2"/>
    <row r="1542" s="1" customFormat="1" ht="12.75" customHeight="1" x14ac:dyDescent="0.2"/>
    <row r="1543" s="1" customFormat="1" ht="12.75" customHeight="1" x14ac:dyDescent="0.2"/>
    <row r="1544" s="1" customFormat="1" ht="12.75" customHeight="1" x14ac:dyDescent="0.2"/>
    <row r="1545" s="1" customFormat="1" ht="12.75" customHeight="1" x14ac:dyDescent="0.2"/>
    <row r="1546" s="1" customFormat="1" ht="12.75" customHeight="1" x14ac:dyDescent="0.2"/>
    <row r="1547" s="1" customFormat="1" ht="12.75" customHeight="1" x14ac:dyDescent="0.2"/>
    <row r="1548" s="1" customFormat="1" ht="12.75" customHeight="1" x14ac:dyDescent="0.2"/>
    <row r="1549" s="1" customFormat="1" ht="12.75" customHeight="1" x14ac:dyDescent="0.2"/>
    <row r="1550" s="1" customFormat="1" ht="12.75" customHeight="1" x14ac:dyDescent="0.2"/>
    <row r="1551" s="1" customFormat="1" ht="12.75" customHeight="1" x14ac:dyDescent="0.2"/>
    <row r="1552" s="1" customFormat="1" ht="12.75" customHeight="1" x14ac:dyDescent="0.2"/>
    <row r="1553" s="1" customFormat="1" ht="12.75" customHeight="1" x14ac:dyDescent="0.2"/>
    <row r="1554" s="1" customFormat="1" ht="12.75" customHeight="1" x14ac:dyDescent="0.2"/>
    <row r="1555" s="1" customFormat="1" ht="12.75" customHeight="1" x14ac:dyDescent="0.2"/>
    <row r="1556" s="1" customFormat="1" ht="12.75" customHeight="1" x14ac:dyDescent="0.2"/>
    <row r="1557" s="1" customFormat="1" ht="12.75" customHeight="1" x14ac:dyDescent="0.2"/>
    <row r="1558" s="1" customFormat="1" ht="12.75" customHeight="1" x14ac:dyDescent="0.2"/>
    <row r="1559" s="1" customFormat="1" ht="12.75" customHeight="1" x14ac:dyDescent="0.2"/>
    <row r="1560" s="1" customFormat="1" ht="12.75" customHeight="1" x14ac:dyDescent="0.2"/>
    <row r="1561" s="1" customFormat="1" ht="12.75" customHeight="1" x14ac:dyDescent="0.2"/>
    <row r="1562" s="1" customFormat="1" ht="12.75" customHeight="1" x14ac:dyDescent="0.2"/>
    <row r="1563" s="1" customFormat="1" ht="12.75" customHeight="1" x14ac:dyDescent="0.2"/>
    <row r="1564" s="1" customFormat="1" ht="12.75" customHeight="1" x14ac:dyDescent="0.2"/>
    <row r="1565" s="1" customFormat="1" ht="12.75" customHeight="1" x14ac:dyDescent="0.2"/>
    <row r="1566" s="1" customFormat="1" ht="12.75" customHeight="1" x14ac:dyDescent="0.2"/>
    <row r="1567" s="1" customFormat="1" ht="12.75" customHeight="1" x14ac:dyDescent="0.2"/>
    <row r="1568" s="1" customFormat="1" ht="12.75" customHeight="1" x14ac:dyDescent="0.2"/>
    <row r="1569" s="1" customFormat="1" ht="12.75" customHeight="1" x14ac:dyDescent="0.2"/>
    <row r="1570" s="1" customFormat="1" ht="12.75" customHeight="1" x14ac:dyDescent="0.2"/>
    <row r="1571" s="1" customFormat="1" ht="12.75" customHeight="1" x14ac:dyDescent="0.2"/>
    <row r="1572" s="1" customFormat="1" ht="12.75" customHeight="1" x14ac:dyDescent="0.2"/>
    <row r="1573" s="1" customFormat="1" ht="12.75" customHeight="1" x14ac:dyDescent="0.2"/>
    <row r="1574" s="1" customFormat="1" ht="12.75" customHeight="1" x14ac:dyDescent="0.2"/>
    <row r="1575" s="1" customFormat="1" ht="12.75" customHeight="1" x14ac:dyDescent="0.2"/>
    <row r="1576" s="1" customFormat="1" ht="12.75" customHeight="1" x14ac:dyDescent="0.2"/>
    <row r="1577" s="1" customFormat="1" ht="12.75" customHeight="1" x14ac:dyDescent="0.2"/>
    <row r="1578" s="1" customFormat="1" ht="12.75" customHeight="1" x14ac:dyDescent="0.2"/>
    <row r="1579" s="1" customFormat="1" ht="12.75" customHeight="1" x14ac:dyDescent="0.2"/>
    <row r="1580" s="1" customFormat="1" ht="12.75" customHeight="1" x14ac:dyDescent="0.2"/>
    <row r="1581" s="1" customFormat="1" ht="12.75" customHeight="1" x14ac:dyDescent="0.2"/>
    <row r="1582" s="1" customFormat="1" ht="12.75" customHeight="1" x14ac:dyDescent="0.2"/>
    <row r="1583" s="1" customFormat="1" ht="12.75" customHeight="1" x14ac:dyDescent="0.2"/>
    <row r="1584" s="1" customFormat="1" ht="12.75" customHeight="1" x14ac:dyDescent="0.2"/>
    <row r="1585" s="1" customFormat="1" ht="12.75" customHeight="1" x14ac:dyDescent="0.2"/>
    <row r="1586" s="1" customFormat="1" ht="12.75" customHeight="1" x14ac:dyDescent="0.2"/>
    <row r="1587" s="1" customFormat="1" ht="12.75" customHeight="1" x14ac:dyDescent="0.2"/>
    <row r="1588" s="1" customFormat="1" ht="12.75" customHeight="1" x14ac:dyDescent="0.2"/>
    <row r="1589" s="1" customFormat="1" ht="12.75" customHeight="1" x14ac:dyDescent="0.2"/>
    <row r="1590" s="1" customFormat="1" ht="12.75" customHeight="1" x14ac:dyDescent="0.2"/>
    <row r="1591" s="1" customFormat="1" ht="12.75" customHeight="1" x14ac:dyDescent="0.2"/>
    <row r="1592" s="1" customFormat="1" ht="12.75" customHeight="1" x14ac:dyDescent="0.2"/>
    <row r="1593" s="1" customFormat="1" ht="12.75" customHeight="1" x14ac:dyDescent="0.2"/>
    <row r="1594" s="1" customFormat="1" ht="12.75" customHeight="1" x14ac:dyDescent="0.2"/>
    <row r="1595" s="1" customFormat="1" ht="12.75" customHeight="1" x14ac:dyDescent="0.2"/>
    <row r="1596" s="1" customFormat="1" ht="12.75" customHeight="1" x14ac:dyDescent="0.2"/>
    <row r="1597" s="1" customFormat="1" ht="12.75" customHeight="1" x14ac:dyDescent="0.2"/>
    <row r="1598" s="1" customFormat="1" ht="12.75" customHeight="1" x14ac:dyDescent="0.2"/>
    <row r="1599" s="1" customFormat="1" ht="12.75" customHeight="1" x14ac:dyDescent="0.2"/>
    <row r="1600" s="1" customFormat="1" ht="12.75" customHeight="1" x14ac:dyDescent="0.2"/>
    <row r="1601" s="1" customFormat="1" ht="12.75" customHeight="1" x14ac:dyDescent="0.2"/>
    <row r="1602" s="1" customFormat="1" ht="12.75" customHeight="1" x14ac:dyDescent="0.2"/>
    <row r="1603" s="1" customFormat="1" ht="12.75" customHeight="1" x14ac:dyDescent="0.2"/>
    <row r="1604" s="1" customFormat="1" ht="12.75" customHeight="1" x14ac:dyDescent="0.2"/>
    <row r="1605" s="1" customFormat="1" ht="12.75" customHeight="1" x14ac:dyDescent="0.2"/>
    <row r="1606" s="1" customFormat="1" ht="12.75" customHeight="1" x14ac:dyDescent="0.2"/>
    <row r="1607" s="1" customFormat="1" ht="12.75" customHeight="1" x14ac:dyDescent="0.2"/>
    <row r="1608" s="1" customFormat="1" ht="12.75" customHeight="1" x14ac:dyDescent="0.2"/>
    <row r="1609" s="1" customFormat="1" ht="12.75" customHeight="1" x14ac:dyDescent="0.2"/>
    <row r="1610" s="1" customFormat="1" ht="12.75" customHeight="1" x14ac:dyDescent="0.2"/>
    <row r="1611" s="1" customFormat="1" ht="12.75" customHeight="1" x14ac:dyDescent="0.2"/>
    <row r="1612" s="1" customFormat="1" ht="12.75" customHeight="1" x14ac:dyDescent="0.2"/>
    <row r="1613" s="1" customFormat="1" ht="12.75" customHeight="1" x14ac:dyDescent="0.2"/>
    <row r="1614" s="1" customFormat="1" ht="12.75" customHeight="1" x14ac:dyDescent="0.2"/>
    <row r="1615" s="1" customFormat="1" ht="12.75" customHeight="1" x14ac:dyDescent="0.2"/>
    <row r="1616" s="1" customFormat="1" ht="12.75" customHeight="1" x14ac:dyDescent="0.2"/>
    <row r="1617" s="1" customFormat="1" ht="12.75" customHeight="1" x14ac:dyDescent="0.2"/>
    <row r="1618" s="1" customFormat="1" ht="12.75" customHeight="1" x14ac:dyDescent="0.2"/>
    <row r="1619" s="1" customFormat="1" ht="12.75" customHeight="1" x14ac:dyDescent="0.2"/>
    <row r="1620" s="1" customFormat="1" ht="12.75" customHeight="1" x14ac:dyDescent="0.2"/>
    <row r="1621" s="1" customFormat="1" ht="12.75" customHeight="1" x14ac:dyDescent="0.2"/>
    <row r="1622" s="1" customFormat="1" ht="12.75" customHeight="1" x14ac:dyDescent="0.2"/>
    <row r="1623" s="1" customFormat="1" ht="12.75" customHeight="1" x14ac:dyDescent="0.2"/>
    <row r="1624" s="1" customFormat="1" ht="12.75" customHeight="1" x14ac:dyDescent="0.2"/>
    <row r="1625" s="1" customFormat="1" ht="12.75" customHeight="1" x14ac:dyDescent="0.2"/>
    <row r="1626" s="1" customFormat="1" ht="12.75" customHeight="1" x14ac:dyDescent="0.2"/>
    <row r="1627" s="1" customFormat="1" ht="12.75" customHeight="1" x14ac:dyDescent="0.2"/>
    <row r="1628" s="1" customFormat="1" ht="12.75" customHeight="1" x14ac:dyDescent="0.2"/>
    <row r="1629" s="1" customFormat="1" ht="12.75" customHeight="1" x14ac:dyDescent="0.2"/>
    <row r="1630" s="1" customFormat="1" ht="12.75" customHeight="1" x14ac:dyDescent="0.2"/>
    <row r="1631" s="1" customFormat="1" ht="12.75" customHeight="1" x14ac:dyDescent="0.2"/>
    <row r="1632" s="1" customFormat="1" ht="12.75" customHeight="1" x14ac:dyDescent="0.2"/>
    <row r="1633" s="1" customFormat="1" ht="12.75" customHeight="1" x14ac:dyDescent="0.2"/>
    <row r="1634" s="1" customFormat="1" ht="12.75" customHeight="1" x14ac:dyDescent="0.2"/>
    <row r="1635" s="1" customFormat="1" ht="12.75" customHeight="1" x14ac:dyDescent="0.2"/>
    <row r="1636" s="1" customFormat="1" ht="12.75" customHeight="1" x14ac:dyDescent="0.2"/>
    <row r="1637" s="1" customFormat="1" ht="12.75" customHeight="1" x14ac:dyDescent="0.2"/>
    <row r="1638" s="1" customFormat="1" ht="12.75" customHeight="1" x14ac:dyDescent="0.2"/>
    <row r="1639" s="1" customFormat="1" ht="12.75" customHeight="1" x14ac:dyDescent="0.2"/>
    <row r="1640" s="1" customFormat="1" ht="12.75" customHeight="1" x14ac:dyDescent="0.2"/>
    <row r="1641" s="1" customFormat="1" ht="12.75" customHeight="1" x14ac:dyDescent="0.2"/>
    <row r="1642" s="1" customFormat="1" ht="12.75" customHeight="1" x14ac:dyDescent="0.2"/>
    <row r="1643" s="1" customFormat="1" ht="12.75" customHeight="1" x14ac:dyDescent="0.2"/>
    <row r="1644" s="1" customFormat="1" ht="12.75" customHeight="1" x14ac:dyDescent="0.2"/>
    <row r="1645" s="1" customFormat="1" ht="12.75" customHeight="1" x14ac:dyDescent="0.2"/>
    <row r="1646" s="1" customFormat="1" ht="12.75" customHeight="1" x14ac:dyDescent="0.2"/>
    <row r="1647" s="1" customFormat="1" ht="12.75" customHeight="1" x14ac:dyDescent="0.2"/>
    <row r="1648" s="1" customFormat="1" ht="12.75" customHeight="1" x14ac:dyDescent="0.2"/>
    <row r="1649" s="1" customFormat="1" ht="12.75" customHeight="1" x14ac:dyDescent="0.2"/>
    <row r="1650" s="1" customFormat="1" ht="12.75" customHeight="1" x14ac:dyDescent="0.2"/>
    <row r="1651" s="1" customFormat="1" ht="12.75" customHeight="1" x14ac:dyDescent="0.2"/>
    <row r="1652" s="1" customFormat="1" ht="12.75" customHeight="1" x14ac:dyDescent="0.2"/>
    <row r="1653" s="1" customFormat="1" ht="12.75" customHeight="1" x14ac:dyDescent="0.2"/>
    <row r="1654" s="1" customFormat="1" ht="12.75" customHeight="1" x14ac:dyDescent="0.2"/>
    <row r="1655" s="1" customFormat="1" ht="12.75" customHeight="1" x14ac:dyDescent="0.2"/>
    <row r="1656" s="1" customFormat="1" ht="12.75" customHeight="1" x14ac:dyDescent="0.2"/>
    <row r="1657" s="1" customFormat="1" ht="12.75" customHeight="1" x14ac:dyDescent="0.2"/>
    <row r="1658" s="1" customFormat="1" ht="12.75" customHeight="1" x14ac:dyDescent="0.2"/>
    <row r="1659" s="1" customFormat="1" ht="12.75" customHeight="1" x14ac:dyDescent="0.2"/>
    <row r="1660" s="1" customFormat="1" ht="12.75" customHeight="1" x14ac:dyDescent="0.2"/>
    <row r="1661" s="1" customFormat="1" ht="12.75" customHeight="1" x14ac:dyDescent="0.2"/>
    <row r="1662" s="1" customFormat="1" ht="12.75" customHeight="1" x14ac:dyDescent="0.2"/>
    <row r="1663" s="1" customFormat="1" ht="12.75" customHeight="1" x14ac:dyDescent="0.2"/>
    <row r="1664" s="1" customFormat="1" ht="12.75" customHeight="1" x14ac:dyDescent="0.2"/>
    <row r="1665" s="1" customFormat="1" ht="12.75" customHeight="1" x14ac:dyDescent="0.2"/>
    <row r="1666" s="1" customFormat="1" ht="12.75" customHeight="1" x14ac:dyDescent="0.2"/>
    <row r="1667" s="1" customFormat="1" ht="12.75" customHeight="1" x14ac:dyDescent="0.2"/>
    <row r="1668" s="1" customFormat="1" ht="12.75" customHeight="1" x14ac:dyDescent="0.2"/>
    <row r="1669" s="1" customFormat="1" ht="12.75" customHeight="1" x14ac:dyDescent="0.2"/>
    <row r="1670" s="1" customFormat="1" ht="12.75" customHeight="1" x14ac:dyDescent="0.2"/>
    <row r="1671" s="1" customFormat="1" ht="12.75" customHeight="1" x14ac:dyDescent="0.2"/>
    <row r="1672" s="1" customFormat="1" ht="12.75" customHeight="1" x14ac:dyDescent="0.2"/>
    <row r="1673" s="1" customFormat="1" ht="12.75" customHeight="1" x14ac:dyDescent="0.2"/>
    <row r="1674" s="1" customFormat="1" ht="12.75" customHeight="1" x14ac:dyDescent="0.2"/>
    <row r="1675" s="1" customFormat="1" ht="12.75" customHeight="1" x14ac:dyDescent="0.2"/>
    <row r="1676" s="1" customFormat="1" ht="12.75" customHeight="1" x14ac:dyDescent="0.2"/>
    <row r="1677" s="1" customFormat="1" ht="12.75" customHeight="1" x14ac:dyDescent="0.2"/>
    <row r="1678" s="1" customFormat="1" ht="12.75" customHeight="1" x14ac:dyDescent="0.2"/>
    <row r="1679" s="1" customFormat="1" ht="12.75" customHeight="1" x14ac:dyDescent="0.2"/>
    <row r="1680" s="1" customFormat="1" ht="12.75" customHeight="1" x14ac:dyDescent="0.2"/>
    <row r="1681" s="1" customFormat="1" ht="12.75" customHeight="1" x14ac:dyDescent="0.2"/>
    <row r="1682" s="1" customFormat="1" ht="12.75" customHeight="1" x14ac:dyDescent="0.2"/>
    <row r="1683" s="1" customFormat="1" ht="12.75" customHeight="1" x14ac:dyDescent="0.2"/>
    <row r="1684" s="1" customFormat="1" ht="12.75" customHeight="1" x14ac:dyDescent="0.2"/>
    <row r="1685" s="1" customFormat="1" ht="12.75" customHeight="1" x14ac:dyDescent="0.2"/>
    <row r="1686" s="1" customFormat="1" ht="12.75" customHeight="1" x14ac:dyDescent="0.2"/>
    <row r="1687" s="1" customFormat="1" ht="12.75" customHeight="1" x14ac:dyDescent="0.2"/>
    <row r="1688" s="1" customFormat="1" ht="12.75" customHeight="1" x14ac:dyDescent="0.2"/>
    <row r="1689" s="1" customFormat="1" ht="12.75" customHeight="1" x14ac:dyDescent="0.2"/>
    <row r="1690" s="1" customFormat="1" ht="12.75" customHeight="1" x14ac:dyDescent="0.2"/>
    <row r="1691" s="1" customFormat="1" ht="12.75" customHeight="1" x14ac:dyDescent="0.2"/>
    <row r="1692" s="1" customFormat="1" ht="12.75" customHeight="1" x14ac:dyDescent="0.2"/>
    <row r="1693" s="1" customFormat="1" ht="12.75" customHeight="1" x14ac:dyDescent="0.2"/>
    <row r="1694" s="1" customFormat="1" ht="12.75" customHeight="1" x14ac:dyDescent="0.2"/>
    <row r="1695" s="1" customFormat="1" ht="12.75" customHeight="1" x14ac:dyDescent="0.2"/>
    <row r="1696" s="1" customFormat="1" ht="12.75" customHeight="1" x14ac:dyDescent="0.2"/>
    <row r="1697" s="1" customFormat="1" ht="12.75" customHeight="1" x14ac:dyDescent="0.2"/>
    <row r="1698" s="1" customFormat="1" ht="12.75" customHeight="1" x14ac:dyDescent="0.2"/>
    <row r="1699" s="1" customFormat="1" ht="12.75" customHeight="1" x14ac:dyDescent="0.2"/>
    <row r="1700" s="1" customFormat="1" ht="12.75" customHeight="1" x14ac:dyDescent="0.2"/>
    <row r="1701" s="1" customFormat="1" ht="12.75" customHeight="1" x14ac:dyDescent="0.2"/>
    <row r="1702" s="1" customFormat="1" ht="12.75" customHeight="1" x14ac:dyDescent="0.2"/>
    <row r="1703" s="1" customFormat="1" ht="12.75" customHeight="1" x14ac:dyDescent="0.2"/>
    <row r="1704" s="1" customFormat="1" ht="12.75" customHeight="1" x14ac:dyDescent="0.2"/>
    <row r="1705" s="1" customFormat="1" ht="12.75" customHeight="1" x14ac:dyDescent="0.2"/>
    <row r="1706" s="1" customFormat="1" ht="12.75" customHeight="1" x14ac:dyDescent="0.2"/>
    <row r="1707" s="1" customFormat="1" ht="12.75" customHeight="1" x14ac:dyDescent="0.2"/>
    <row r="1708" s="1" customFormat="1" ht="12.75" customHeight="1" x14ac:dyDescent="0.2"/>
    <row r="1709" s="1" customFormat="1" ht="12.75" customHeight="1" x14ac:dyDescent="0.2"/>
    <row r="1710" s="1" customFormat="1" ht="12.75" customHeight="1" x14ac:dyDescent="0.2"/>
    <row r="1711" s="1" customFormat="1" ht="12.75" customHeight="1" x14ac:dyDescent="0.2"/>
    <row r="1712" s="1" customFormat="1" ht="12.75" customHeight="1" x14ac:dyDescent="0.2"/>
    <row r="1713" s="1" customFormat="1" ht="12.75" customHeight="1" x14ac:dyDescent="0.2"/>
    <row r="1714" s="1" customFormat="1" ht="12.75" customHeight="1" x14ac:dyDescent="0.2"/>
    <row r="1715" s="1" customFormat="1" ht="12.75" customHeight="1" x14ac:dyDescent="0.2"/>
    <row r="1716" s="1" customFormat="1" ht="12.75" customHeight="1" x14ac:dyDescent="0.2"/>
    <row r="1717" s="1" customFormat="1" ht="12.75" customHeight="1" x14ac:dyDescent="0.2"/>
    <row r="1718" s="1" customFormat="1" ht="12.75" customHeight="1" x14ac:dyDescent="0.2"/>
    <row r="1719" s="1" customFormat="1" ht="12.75" customHeight="1" x14ac:dyDescent="0.2"/>
    <row r="1720" s="1" customFormat="1" ht="12.75" customHeight="1" x14ac:dyDescent="0.2"/>
    <row r="1721" s="1" customFormat="1" ht="12.75" customHeight="1" x14ac:dyDescent="0.2"/>
    <row r="1722" s="1" customFormat="1" ht="12.75" customHeight="1" x14ac:dyDescent="0.2"/>
    <row r="1723" s="1" customFormat="1" ht="12.75" customHeight="1" x14ac:dyDescent="0.2"/>
    <row r="1724" s="1" customFormat="1" ht="12.75" customHeight="1" x14ac:dyDescent="0.2"/>
    <row r="1725" s="1" customFormat="1" ht="12.75" customHeight="1" x14ac:dyDescent="0.2"/>
    <row r="1726" s="1" customFormat="1" ht="12.75" customHeight="1" x14ac:dyDescent="0.2"/>
    <row r="1727" s="1" customFormat="1" ht="12.75" customHeight="1" x14ac:dyDescent="0.2"/>
    <row r="1728" s="1" customFormat="1" ht="12.75" customHeight="1" x14ac:dyDescent="0.2"/>
    <row r="1729" s="1" customFormat="1" ht="12.75" customHeight="1" x14ac:dyDescent="0.2"/>
    <row r="1730" s="1" customFormat="1" ht="12.75" customHeight="1" x14ac:dyDescent="0.2"/>
    <row r="1731" s="1" customFormat="1" ht="12.75" customHeight="1" x14ac:dyDescent="0.2"/>
    <row r="1732" s="1" customFormat="1" ht="12.75" customHeight="1" x14ac:dyDescent="0.2"/>
    <row r="1733" s="1" customFormat="1" ht="12.75" customHeight="1" x14ac:dyDescent="0.2"/>
    <row r="1734" s="1" customFormat="1" ht="12.75" customHeight="1" x14ac:dyDescent="0.2"/>
    <row r="1735" s="1" customFormat="1" ht="12.75" customHeight="1" x14ac:dyDescent="0.2"/>
    <row r="1736" s="1" customFormat="1" ht="12.75" customHeight="1" x14ac:dyDescent="0.2"/>
    <row r="1737" s="1" customFormat="1" ht="12.75" customHeight="1" x14ac:dyDescent="0.2"/>
    <row r="1738" s="1" customFormat="1" ht="12.75" customHeight="1" x14ac:dyDescent="0.2"/>
    <row r="1739" s="1" customFormat="1" ht="12.75" customHeight="1" x14ac:dyDescent="0.2"/>
    <row r="1740" s="1" customFormat="1" ht="12.75" customHeight="1" x14ac:dyDescent="0.2"/>
    <row r="1741" s="1" customFormat="1" ht="12.75" customHeight="1" x14ac:dyDescent="0.2"/>
    <row r="1742" s="1" customFormat="1" ht="12.75" customHeight="1" x14ac:dyDescent="0.2"/>
    <row r="1743" s="1" customFormat="1" ht="12.75" customHeight="1" x14ac:dyDescent="0.2"/>
    <row r="1744" s="1" customFormat="1" ht="12.75" customHeight="1" x14ac:dyDescent="0.2"/>
    <row r="1745" s="1" customFormat="1" ht="12.75" customHeight="1" x14ac:dyDescent="0.2"/>
    <row r="1746" s="1" customFormat="1" ht="12.75" customHeight="1" x14ac:dyDescent="0.2"/>
    <row r="1747" s="1" customFormat="1" ht="12.75" customHeight="1" x14ac:dyDescent="0.2"/>
    <row r="1748" s="1" customFormat="1" ht="12.75" customHeight="1" x14ac:dyDescent="0.2"/>
    <row r="1749" s="1" customFormat="1" ht="12.75" customHeight="1" x14ac:dyDescent="0.2"/>
    <row r="1750" s="1" customFormat="1" ht="12.75" customHeight="1" x14ac:dyDescent="0.2"/>
    <row r="1751" s="1" customFormat="1" ht="12.75" customHeight="1" x14ac:dyDescent="0.2"/>
    <row r="1752" s="1" customFormat="1" ht="12.75" customHeight="1" x14ac:dyDescent="0.2"/>
    <row r="1753" s="1" customFormat="1" ht="12.75" customHeight="1" x14ac:dyDescent="0.2"/>
    <row r="1754" s="1" customFormat="1" ht="12.75" customHeight="1" x14ac:dyDescent="0.2"/>
    <row r="1755" s="1" customFormat="1" ht="12.75" customHeight="1" x14ac:dyDescent="0.2"/>
    <row r="1756" s="1" customFormat="1" ht="12.75" customHeight="1" x14ac:dyDescent="0.2"/>
    <row r="1757" s="1" customFormat="1" ht="12.75" customHeight="1" x14ac:dyDescent="0.2"/>
    <row r="1758" s="1" customFormat="1" ht="12.75" customHeight="1" x14ac:dyDescent="0.2"/>
    <row r="1759" s="1" customFormat="1" ht="12.75" customHeight="1" x14ac:dyDescent="0.2"/>
    <row r="1760" s="1" customFormat="1" ht="12.75" customHeight="1" x14ac:dyDescent="0.2"/>
    <row r="1761" s="1" customFormat="1" ht="12.75" customHeight="1" x14ac:dyDescent="0.2"/>
    <row r="1762" s="1" customFormat="1" ht="12.75" customHeight="1" x14ac:dyDescent="0.2"/>
    <row r="1763" s="1" customFormat="1" ht="12.75" customHeight="1" x14ac:dyDescent="0.2"/>
    <row r="1764" s="1" customFormat="1" ht="12.75" customHeight="1" x14ac:dyDescent="0.2"/>
    <row r="1765" s="1" customFormat="1" ht="12.75" customHeight="1" x14ac:dyDescent="0.2"/>
    <row r="1766" s="1" customFormat="1" ht="12.75" customHeight="1" x14ac:dyDescent="0.2"/>
    <row r="1767" s="1" customFormat="1" ht="12.75" customHeight="1" x14ac:dyDescent="0.2"/>
    <row r="1768" s="1" customFormat="1" ht="12.75" customHeight="1" x14ac:dyDescent="0.2"/>
    <row r="1769" s="1" customFormat="1" ht="12.75" customHeight="1" x14ac:dyDescent="0.2"/>
    <row r="1770" s="1" customFormat="1" ht="12.75" customHeight="1" x14ac:dyDescent="0.2"/>
    <row r="1771" s="1" customFormat="1" ht="12.75" customHeight="1" x14ac:dyDescent="0.2"/>
    <row r="1772" s="1" customFormat="1" ht="12.75" customHeight="1" x14ac:dyDescent="0.2"/>
    <row r="1773" s="1" customFormat="1" ht="12.75" customHeight="1" x14ac:dyDescent="0.2"/>
    <row r="1774" s="1" customFormat="1" ht="12.75" customHeight="1" x14ac:dyDescent="0.2"/>
    <row r="1775" s="1" customFormat="1" ht="12.75" customHeight="1" x14ac:dyDescent="0.2"/>
    <row r="1776" s="1" customFormat="1" ht="12.75" customHeight="1" x14ac:dyDescent="0.2"/>
    <row r="1777" s="1" customFormat="1" ht="12.75" customHeight="1" x14ac:dyDescent="0.2"/>
    <row r="1778" s="1" customFormat="1" ht="12.75" customHeight="1" x14ac:dyDescent="0.2"/>
    <row r="1779" s="1" customFormat="1" ht="12.75" customHeight="1" x14ac:dyDescent="0.2"/>
    <row r="1780" s="1" customFormat="1" ht="12.75" customHeight="1" x14ac:dyDescent="0.2"/>
    <row r="1781" s="1" customFormat="1" ht="12.75" customHeight="1" x14ac:dyDescent="0.2"/>
    <row r="1782" s="1" customFormat="1" ht="12.75" customHeight="1" x14ac:dyDescent="0.2"/>
    <row r="1783" s="1" customFormat="1" ht="12.75" customHeight="1" x14ac:dyDescent="0.2"/>
    <row r="1784" s="1" customFormat="1" ht="12.75" customHeight="1" x14ac:dyDescent="0.2"/>
    <row r="1785" s="1" customFormat="1" ht="12.75" customHeight="1" x14ac:dyDescent="0.2"/>
    <row r="1786" s="1" customFormat="1" ht="12.75" customHeight="1" x14ac:dyDescent="0.2"/>
    <row r="1787" s="1" customFormat="1" ht="12.75" customHeight="1" x14ac:dyDescent="0.2"/>
    <row r="1788" s="1" customFormat="1" ht="12.75" customHeight="1" x14ac:dyDescent="0.2"/>
    <row r="1789" s="1" customFormat="1" ht="12.75" customHeight="1" x14ac:dyDescent="0.2"/>
    <row r="1790" s="1" customFormat="1" ht="12.75" customHeight="1" x14ac:dyDescent="0.2"/>
    <row r="1791" s="1" customFormat="1" ht="12.75" customHeight="1" x14ac:dyDescent="0.2"/>
    <row r="1792" s="1" customFormat="1" ht="12.75" customHeight="1" x14ac:dyDescent="0.2"/>
    <row r="1793" s="1" customFormat="1" ht="12.75" customHeight="1" x14ac:dyDescent="0.2"/>
    <row r="1794" s="1" customFormat="1" ht="12.75" customHeight="1" x14ac:dyDescent="0.2"/>
    <row r="1795" s="1" customFormat="1" ht="12.75" customHeight="1" x14ac:dyDescent="0.2"/>
    <row r="1796" s="1" customFormat="1" ht="12.75" customHeight="1" x14ac:dyDescent="0.2"/>
    <row r="1797" s="1" customFormat="1" ht="12.75" customHeight="1" x14ac:dyDescent="0.2"/>
    <row r="1798" s="1" customFormat="1" ht="12.75" customHeight="1" x14ac:dyDescent="0.2"/>
    <row r="1799" s="1" customFormat="1" ht="12.75" customHeight="1" x14ac:dyDescent="0.2"/>
    <row r="1800" s="1" customFormat="1" ht="12.75" customHeight="1" x14ac:dyDescent="0.2"/>
    <row r="1801" s="1" customFormat="1" ht="12.75" customHeight="1" x14ac:dyDescent="0.2"/>
    <row r="1802" s="1" customFormat="1" ht="12.75" customHeight="1" x14ac:dyDescent="0.2"/>
    <row r="1803" s="1" customFormat="1" ht="12.75" customHeight="1" x14ac:dyDescent="0.2"/>
    <row r="1804" s="1" customFormat="1" ht="12.75" customHeight="1" x14ac:dyDescent="0.2"/>
    <row r="1805" s="1" customFormat="1" ht="12.75" customHeight="1" x14ac:dyDescent="0.2"/>
    <row r="1806" s="1" customFormat="1" ht="12.75" customHeight="1" x14ac:dyDescent="0.2"/>
    <row r="1807" s="1" customFormat="1" ht="12.75" customHeight="1" x14ac:dyDescent="0.2"/>
    <row r="1808" s="1" customFormat="1" ht="12.75" customHeight="1" x14ac:dyDescent="0.2"/>
    <row r="1809" s="1" customFormat="1" ht="12.75" customHeight="1" x14ac:dyDescent="0.2"/>
    <row r="1810" s="1" customFormat="1" ht="12.75" customHeight="1" x14ac:dyDescent="0.2"/>
    <row r="1811" s="1" customFormat="1" ht="12.75" customHeight="1" x14ac:dyDescent="0.2"/>
    <row r="1812" s="1" customFormat="1" ht="12.75" customHeight="1" x14ac:dyDescent="0.2"/>
    <row r="1813" s="1" customFormat="1" ht="12.75" customHeight="1" x14ac:dyDescent="0.2"/>
    <row r="1814" s="1" customFormat="1" ht="12.75" customHeight="1" x14ac:dyDescent="0.2"/>
    <row r="1815" s="1" customFormat="1" ht="12.75" customHeight="1" x14ac:dyDescent="0.2"/>
    <row r="1816" s="1" customFormat="1" ht="12.75" customHeight="1" x14ac:dyDescent="0.2"/>
    <row r="1817" s="1" customFormat="1" ht="12.75" customHeight="1" x14ac:dyDescent="0.2"/>
    <row r="1818" s="1" customFormat="1" ht="12.75" customHeight="1" x14ac:dyDescent="0.2"/>
    <row r="1819" s="1" customFormat="1" ht="12.75" customHeight="1" x14ac:dyDescent="0.2"/>
    <row r="1820" s="1" customFormat="1" ht="12.75" customHeight="1" x14ac:dyDescent="0.2"/>
    <row r="1821" s="1" customFormat="1" ht="12.75" customHeight="1" x14ac:dyDescent="0.2"/>
    <row r="1822" s="1" customFormat="1" ht="12.75" customHeight="1" x14ac:dyDescent="0.2"/>
    <row r="1823" s="1" customFormat="1" ht="12.75" customHeight="1" x14ac:dyDescent="0.2"/>
    <row r="1824" s="1" customFormat="1" ht="12.75" customHeight="1" x14ac:dyDescent="0.2"/>
    <row r="1825" s="1" customFormat="1" ht="12.75" customHeight="1" x14ac:dyDescent="0.2"/>
    <row r="1826" s="1" customFormat="1" ht="12.75" customHeight="1" x14ac:dyDescent="0.2"/>
    <row r="1827" s="1" customFormat="1" ht="12.75" customHeight="1" x14ac:dyDescent="0.2"/>
    <row r="1828" s="1" customFormat="1" ht="12.75" customHeight="1" x14ac:dyDescent="0.2"/>
    <row r="1829" s="1" customFormat="1" ht="12.75" customHeight="1" x14ac:dyDescent="0.2"/>
    <row r="1830" s="1" customFormat="1" ht="12.75" customHeight="1" x14ac:dyDescent="0.2"/>
    <row r="1831" s="1" customFormat="1" ht="12.75" customHeight="1" x14ac:dyDescent="0.2"/>
    <row r="1832" s="1" customFormat="1" ht="12.75" customHeight="1" x14ac:dyDescent="0.2"/>
    <row r="1833" s="1" customFormat="1" ht="12.75" customHeight="1" x14ac:dyDescent="0.2"/>
    <row r="1834" s="1" customFormat="1" ht="12.75" customHeight="1" x14ac:dyDescent="0.2"/>
    <row r="1835" s="1" customFormat="1" ht="12.75" customHeight="1" x14ac:dyDescent="0.2"/>
    <row r="1836" s="1" customFormat="1" ht="12.75" customHeight="1" x14ac:dyDescent="0.2"/>
    <row r="1837" s="1" customFormat="1" ht="12.75" customHeight="1" x14ac:dyDescent="0.2"/>
    <row r="1838" s="1" customFormat="1" ht="12.75" customHeight="1" x14ac:dyDescent="0.2"/>
    <row r="1839" s="1" customFormat="1" ht="12.75" customHeight="1" x14ac:dyDescent="0.2"/>
    <row r="1840" s="1" customFormat="1" ht="12.75" customHeight="1" x14ac:dyDescent="0.2"/>
    <row r="1841" s="1" customFormat="1" ht="12.75" customHeight="1" x14ac:dyDescent="0.2"/>
    <row r="1842" s="1" customFormat="1" ht="12.75" customHeight="1" x14ac:dyDescent="0.2"/>
    <row r="1843" s="1" customFormat="1" ht="12.75" customHeight="1" x14ac:dyDescent="0.2"/>
    <row r="1844" s="1" customFormat="1" ht="12.75" customHeight="1" x14ac:dyDescent="0.2"/>
    <row r="1845" s="1" customFormat="1" ht="12.75" customHeight="1" x14ac:dyDescent="0.2"/>
    <row r="1846" s="1" customFormat="1" ht="12.75" customHeight="1" x14ac:dyDescent="0.2"/>
    <row r="1847" s="1" customFormat="1" ht="12.75" customHeight="1" x14ac:dyDescent="0.2"/>
    <row r="1848" s="1" customFormat="1" ht="12.75" customHeight="1" x14ac:dyDescent="0.2"/>
    <row r="1849" s="1" customFormat="1" ht="12.75" customHeight="1" x14ac:dyDescent="0.2"/>
    <row r="1850" s="1" customFormat="1" ht="12.75" customHeight="1" x14ac:dyDescent="0.2"/>
    <row r="1851" s="1" customFormat="1" ht="12.75" customHeight="1" x14ac:dyDescent="0.2"/>
    <row r="1852" s="1" customFormat="1" ht="12.75" customHeight="1" x14ac:dyDescent="0.2"/>
    <row r="1853" s="1" customFormat="1" ht="12.75" customHeight="1" x14ac:dyDescent="0.2"/>
    <row r="1854" s="1" customFormat="1" ht="12.75" customHeight="1" x14ac:dyDescent="0.2"/>
    <row r="1855" s="1" customFormat="1" ht="12.75" customHeight="1" x14ac:dyDescent="0.2"/>
    <row r="1856" s="1" customFormat="1" ht="12.75" customHeight="1" x14ac:dyDescent="0.2"/>
    <row r="1857" s="1" customFormat="1" ht="12.75" customHeight="1" x14ac:dyDescent="0.2"/>
    <row r="1858" s="1" customFormat="1" ht="12.75" customHeight="1" x14ac:dyDescent="0.2"/>
    <row r="1859" s="1" customFormat="1" ht="12.75" customHeight="1" x14ac:dyDescent="0.2"/>
    <row r="1860" s="1" customFormat="1" ht="12.75" customHeight="1" x14ac:dyDescent="0.2"/>
    <row r="1861" s="1" customFormat="1" ht="12.75" customHeight="1" x14ac:dyDescent="0.2"/>
    <row r="1862" s="1" customFormat="1" ht="12.75" customHeight="1" x14ac:dyDescent="0.2"/>
    <row r="1863" s="1" customFormat="1" ht="12.75" customHeight="1" x14ac:dyDescent="0.2"/>
    <row r="1864" s="1" customFormat="1" ht="12.75" customHeight="1" x14ac:dyDescent="0.2"/>
    <row r="1865" s="1" customFormat="1" ht="12.75" customHeight="1" x14ac:dyDescent="0.2"/>
    <row r="1866" s="1" customFormat="1" ht="12.75" customHeight="1" x14ac:dyDescent="0.2"/>
    <row r="1867" s="1" customFormat="1" ht="12.75" customHeight="1" x14ac:dyDescent="0.2"/>
    <row r="1868" s="1" customFormat="1" ht="12.75" customHeight="1" x14ac:dyDescent="0.2"/>
    <row r="1869" s="1" customFormat="1" ht="12.75" customHeight="1" x14ac:dyDescent="0.2"/>
    <row r="1870" s="1" customFormat="1" ht="12.75" customHeight="1" x14ac:dyDescent="0.2"/>
    <row r="1871" s="1" customFormat="1" ht="12.75" customHeight="1" x14ac:dyDescent="0.2"/>
    <row r="1872" s="1" customFormat="1" ht="12.75" customHeight="1" x14ac:dyDescent="0.2"/>
    <row r="1873" s="1" customFormat="1" ht="12.75" customHeight="1" x14ac:dyDescent="0.2"/>
    <row r="1874" s="1" customFormat="1" ht="12.75" customHeight="1" x14ac:dyDescent="0.2"/>
    <row r="1875" s="1" customFormat="1" ht="12.75" customHeight="1" x14ac:dyDescent="0.2"/>
    <row r="1876" s="1" customFormat="1" ht="12.75" customHeight="1" x14ac:dyDescent="0.2"/>
    <row r="1877" s="1" customFormat="1" ht="12.75" customHeight="1" x14ac:dyDescent="0.2"/>
    <row r="1878" s="1" customFormat="1" ht="12.75" customHeight="1" x14ac:dyDescent="0.2"/>
    <row r="1879" s="1" customFormat="1" ht="12.75" customHeight="1" x14ac:dyDescent="0.2"/>
    <row r="1880" s="1" customFormat="1" ht="12.75" customHeight="1" x14ac:dyDescent="0.2"/>
    <row r="1881" s="1" customFormat="1" ht="12.75" customHeight="1" x14ac:dyDescent="0.2"/>
    <row r="1882" s="1" customFormat="1" ht="12.75" customHeight="1" x14ac:dyDescent="0.2"/>
    <row r="1883" s="1" customFormat="1" ht="12.75" customHeight="1" x14ac:dyDescent="0.2"/>
    <row r="1884" s="1" customFormat="1" ht="12.75" customHeight="1" x14ac:dyDescent="0.2"/>
    <row r="1885" s="1" customFormat="1" ht="12.75" customHeight="1" x14ac:dyDescent="0.2"/>
    <row r="1886" s="1" customFormat="1" ht="12.75" customHeight="1" x14ac:dyDescent="0.2"/>
    <row r="1887" s="1" customFormat="1" ht="12.75" customHeight="1" x14ac:dyDescent="0.2"/>
    <row r="1888" s="1" customFormat="1" ht="12.75" customHeight="1" x14ac:dyDescent="0.2"/>
    <row r="1889" s="1" customFormat="1" ht="12.75" customHeight="1" x14ac:dyDescent="0.2"/>
    <row r="1890" s="1" customFormat="1" ht="12.75" customHeight="1" x14ac:dyDescent="0.2"/>
    <row r="1891" s="1" customFormat="1" ht="12.75" customHeight="1" x14ac:dyDescent="0.2"/>
    <row r="1892" s="1" customFormat="1" ht="12.75" customHeight="1" x14ac:dyDescent="0.2"/>
    <row r="1893" s="1" customFormat="1" ht="12.75" customHeight="1" x14ac:dyDescent="0.2"/>
    <row r="1894" s="1" customFormat="1" ht="12.75" customHeight="1" x14ac:dyDescent="0.2"/>
    <row r="1895" s="1" customFormat="1" ht="12.75" customHeight="1" x14ac:dyDescent="0.2"/>
    <row r="1896" s="1" customFormat="1" ht="12.75" customHeight="1" x14ac:dyDescent="0.2"/>
    <row r="1897" s="1" customFormat="1" ht="12.75" customHeight="1" x14ac:dyDescent="0.2"/>
    <row r="1898" s="1" customFormat="1" ht="12.75" customHeight="1" x14ac:dyDescent="0.2"/>
    <row r="1899" s="1" customFormat="1" ht="12.75" customHeight="1" x14ac:dyDescent="0.2"/>
    <row r="1900" s="1" customFormat="1" ht="12.75" customHeight="1" x14ac:dyDescent="0.2"/>
    <row r="1901" s="1" customFormat="1" ht="12.75" customHeight="1" x14ac:dyDescent="0.2"/>
    <row r="1902" s="1" customFormat="1" ht="12.75" customHeight="1" x14ac:dyDescent="0.2"/>
    <row r="1903" s="1" customFormat="1" ht="12.75" customHeight="1" x14ac:dyDescent="0.2"/>
    <row r="1904" s="1" customFormat="1" ht="12.75" customHeight="1" x14ac:dyDescent="0.2"/>
    <row r="1905" s="1" customFormat="1" ht="12.75" customHeight="1" x14ac:dyDescent="0.2"/>
    <row r="1906" s="1" customFormat="1" ht="12.75" customHeight="1" x14ac:dyDescent="0.2"/>
    <row r="1907" s="1" customFormat="1" ht="12.75" customHeight="1" x14ac:dyDescent="0.2"/>
    <row r="1908" s="1" customFormat="1" ht="12.75" customHeight="1" x14ac:dyDescent="0.2"/>
    <row r="1909" s="1" customFormat="1" ht="12.75" customHeight="1" x14ac:dyDescent="0.2"/>
    <row r="1910" s="1" customFormat="1" ht="12.75" customHeight="1" x14ac:dyDescent="0.2"/>
    <row r="1911" s="1" customFormat="1" ht="12.75" customHeight="1" x14ac:dyDescent="0.2"/>
    <row r="1912" s="1" customFormat="1" ht="12.75" customHeight="1" x14ac:dyDescent="0.2"/>
    <row r="1913" s="1" customFormat="1" ht="12.75" customHeight="1" x14ac:dyDescent="0.2"/>
    <row r="1914" s="1" customFormat="1" ht="12.75" customHeight="1" x14ac:dyDescent="0.2"/>
    <row r="1915" s="1" customFormat="1" ht="12.75" customHeight="1" x14ac:dyDescent="0.2"/>
    <row r="1916" s="1" customFormat="1" ht="12.75" customHeight="1" x14ac:dyDescent="0.2"/>
    <row r="1917" s="1" customFormat="1" ht="12.75" customHeight="1" x14ac:dyDescent="0.2"/>
    <row r="1918" s="1" customFormat="1" ht="12.75" customHeight="1" x14ac:dyDescent="0.2"/>
    <row r="1919" s="1" customFormat="1" ht="12.75" customHeight="1" x14ac:dyDescent="0.2"/>
    <row r="1920" s="1" customFormat="1" ht="12.75" customHeight="1" x14ac:dyDescent="0.2"/>
    <row r="1921" s="1" customFormat="1" ht="12.75" customHeight="1" x14ac:dyDescent="0.2"/>
    <row r="1922" s="1" customFormat="1" ht="12.75" customHeight="1" x14ac:dyDescent="0.2"/>
    <row r="1923" s="1" customFormat="1" ht="12.75" customHeight="1" x14ac:dyDescent="0.2"/>
    <row r="1924" s="1" customFormat="1" ht="12.75" customHeight="1" x14ac:dyDescent="0.2"/>
    <row r="1925" s="1" customFormat="1" ht="12.75" customHeight="1" x14ac:dyDescent="0.2"/>
    <row r="1926" s="1" customFormat="1" ht="12.75" customHeight="1" x14ac:dyDescent="0.2"/>
    <row r="1927" s="1" customFormat="1" ht="12.75" customHeight="1" x14ac:dyDescent="0.2"/>
    <row r="1928" s="1" customFormat="1" ht="12.75" customHeight="1" x14ac:dyDescent="0.2"/>
    <row r="1929" s="1" customFormat="1" ht="12.75" customHeight="1" x14ac:dyDescent="0.2"/>
    <row r="1930" s="1" customFormat="1" ht="12.75" customHeight="1" x14ac:dyDescent="0.2"/>
    <row r="1931" s="1" customFormat="1" ht="12.75" customHeight="1" x14ac:dyDescent="0.2"/>
    <row r="1932" s="1" customFormat="1" ht="12.75" customHeight="1" x14ac:dyDescent="0.2"/>
    <row r="1933" s="1" customFormat="1" ht="12.75" customHeight="1" x14ac:dyDescent="0.2"/>
    <row r="1934" s="1" customFormat="1" ht="12.75" customHeight="1" x14ac:dyDescent="0.2"/>
    <row r="1935" s="1" customFormat="1" ht="12.75" customHeight="1" x14ac:dyDescent="0.2"/>
    <row r="1936" s="1" customFormat="1" ht="12.75" customHeight="1" x14ac:dyDescent="0.2"/>
    <row r="1937" s="1" customFormat="1" ht="12.75" customHeight="1" x14ac:dyDescent="0.2"/>
    <row r="1938" s="1" customFormat="1" ht="12.75" customHeight="1" x14ac:dyDescent="0.2"/>
    <row r="1939" s="1" customFormat="1" ht="12.75" customHeight="1" x14ac:dyDescent="0.2"/>
    <row r="1940" s="1" customFormat="1" ht="12.75" customHeight="1" x14ac:dyDescent="0.2"/>
    <row r="1941" s="1" customFormat="1" ht="12.75" customHeight="1" x14ac:dyDescent="0.2"/>
    <row r="1942" s="1" customFormat="1" ht="12.75" customHeight="1" x14ac:dyDescent="0.2"/>
    <row r="1943" s="1" customFormat="1" ht="12.75" customHeight="1" x14ac:dyDescent="0.2"/>
    <row r="1944" s="1" customFormat="1" ht="12.75" customHeight="1" x14ac:dyDescent="0.2"/>
    <row r="1945" s="1" customFormat="1" ht="12.75" customHeight="1" x14ac:dyDescent="0.2"/>
    <row r="1946" s="1" customFormat="1" ht="12.75" customHeight="1" x14ac:dyDescent="0.2"/>
    <row r="1947" s="1" customFormat="1" ht="12.75" customHeight="1" x14ac:dyDescent="0.2"/>
    <row r="1948" s="1" customFormat="1" ht="12.75" customHeight="1" x14ac:dyDescent="0.2"/>
    <row r="1949" s="1" customFormat="1" ht="12.75" customHeight="1" x14ac:dyDescent="0.2"/>
    <row r="1950" s="1" customFormat="1" ht="12.75" customHeight="1" x14ac:dyDescent="0.2"/>
    <row r="1951" s="1" customFormat="1" ht="12.75" customHeight="1" x14ac:dyDescent="0.2"/>
    <row r="1952" s="1" customFormat="1" ht="12.75" customHeight="1" x14ac:dyDescent="0.2"/>
    <row r="1953" s="1" customFormat="1" ht="12.75" customHeight="1" x14ac:dyDescent="0.2"/>
    <row r="1954" s="1" customFormat="1" ht="12.75" customHeight="1" x14ac:dyDescent="0.2"/>
    <row r="1955" s="1" customFormat="1" ht="12.75" customHeight="1" x14ac:dyDescent="0.2"/>
    <row r="1956" s="1" customFormat="1" ht="12.75" customHeight="1" x14ac:dyDescent="0.2"/>
    <row r="1957" s="1" customFormat="1" ht="12.75" customHeight="1" x14ac:dyDescent="0.2"/>
    <row r="1958" s="1" customFormat="1" ht="12.75" customHeight="1" x14ac:dyDescent="0.2"/>
    <row r="1959" s="1" customFormat="1" ht="12.75" customHeight="1" x14ac:dyDescent="0.2"/>
    <row r="1960" s="1" customFormat="1" ht="12.75" customHeight="1" x14ac:dyDescent="0.2"/>
    <row r="1961" s="1" customFormat="1" ht="12.75" customHeight="1" x14ac:dyDescent="0.2"/>
    <row r="1962" s="1" customFormat="1" ht="12.75" customHeight="1" x14ac:dyDescent="0.2"/>
    <row r="1963" s="1" customFormat="1" ht="12.75" customHeight="1" x14ac:dyDescent="0.2"/>
    <row r="1964" s="1" customFormat="1" ht="12.75" customHeight="1" x14ac:dyDescent="0.2"/>
    <row r="1965" s="1" customFormat="1" ht="12.75" customHeight="1" x14ac:dyDescent="0.2"/>
    <row r="1966" s="1" customFormat="1" ht="12.75" customHeight="1" x14ac:dyDescent="0.2"/>
    <row r="1967" s="1" customFormat="1" ht="12.75" customHeight="1" x14ac:dyDescent="0.2"/>
    <row r="1968" s="1" customFormat="1" ht="12.75" customHeight="1" x14ac:dyDescent="0.2"/>
    <row r="1969" s="1" customFormat="1" ht="12.75" customHeight="1" x14ac:dyDescent="0.2"/>
    <row r="1970" s="1" customFormat="1" ht="12.75" customHeight="1" x14ac:dyDescent="0.2"/>
    <row r="1971" s="1" customFormat="1" ht="12.75" customHeight="1" x14ac:dyDescent="0.2"/>
    <row r="1972" s="1" customFormat="1" ht="12.75" customHeight="1" x14ac:dyDescent="0.2"/>
    <row r="1973" s="1" customFormat="1" ht="12.75" customHeight="1" x14ac:dyDescent="0.2"/>
    <row r="1974" s="1" customFormat="1" ht="12.75" customHeight="1" x14ac:dyDescent="0.2"/>
    <row r="1975" s="1" customFormat="1" ht="12.75" customHeight="1" x14ac:dyDescent="0.2"/>
    <row r="1976" s="1" customFormat="1" ht="12.75" customHeight="1" x14ac:dyDescent="0.2"/>
    <row r="1977" s="1" customFormat="1" ht="12.75" customHeight="1" x14ac:dyDescent="0.2"/>
    <row r="1978" s="1" customFormat="1" ht="12.75" customHeight="1" x14ac:dyDescent="0.2"/>
    <row r="1979" s="1" customFormat="1" ht="12.75" customHeight="1" x14ac:dyDescent="0.2"/>
    <row r="1980" s="1" customFormat="1" ht="12.75" customHeight="1" x14ac:dyDescent="0.2"/>
    <row r="1981" s="1" customFormat="1" ht="12.75" customHeight="1" x14ac:dyDescent="0.2"/>
    <row r="1982" s="1" customFormat="1" ht="12.75" customHeight="1" x14ac:dyDescent="0.2"/>
    <row r="1983" s="1" customFormat="1" ht="12.75" customHeight="1" x14ac:dyDescent="0.2"/>
    <row r="1984" s="1" customFormat="1" ht="12.75" customHeight="1" x14ac:dyDescent="0.2"/>
    <row r="1985" s="1" customFormat="1" ht="12.75" customHeight="1" x14ac:dyDescent="0.2"/>
    <row r="1986" s="1" customFormat="1" ht="12.75" customHeight="1" x14ac:dyDescent="0.2"/>
    <row r="1987" s="1" customFormat="1" ht="12.75" customHeight="1" x14ac:dyDescent="0.2"/>
    <row r="1988" s="1" customFormat="1" ht="12.75" customHeight="1" x14ac:dyDescent="0.2"/>
    <row r="1989" s="1" customFormat="1" ht="12.75" customHeight="1" x14ac:dyDescent="0.2"/>
    <row r="1990" s="1" customFormat="1" ht="12.75" customHeight="1" x14ac:dyDescent="0.2"/>
    <row r="1991" s="1" customFormat="1" ht="12.75" customHeight="1" x14ac:dyDescent="0.2"/>
    <row r="1992" s="1" customFormat="1" ht="12.75" customHeight="1" x14ac:dyDescent="0.2"/>
    <row r="1993" s="1" customFormat="1" ht="12.75" customHeight="1" x14ac:dyDescent="0.2"/>
    <row r="1994" s="1" customFormat="1" ht="12.75" customHeight="1" x14ac:dyDescent="0.2"/>
    <row r="1995" s="1" customFormat="1" ht="12.75" customHeight="1" x14ac:dyDescent="0.2"/>
    <row r="1996" s="1" customFormat="1" ht="12.75" customHeight="1" x14ac:dyDescent="0.2"/>
    <row r="1997" s="1" customFormat="1" ht="12.75" customHeight="1" x14ac:dyDescent="0.2"/>
    <row r="1998" s="1" customFormat="1" ht="12.75" customHeight="1" x14ac:dyDescent="0.2"/>
    <row r="1999" s="1" customFormat="1" ht="12.75" customHeight="1" x14ac:dyDescent="0.2"/>
    <row r="2000" s="1" customFormat="1" ht="12.75" customHeight="1" x14ac:dyDescent="0.2"/>
    <row r="2001" s="1" customFormat="1" ht="12.75" customHeight="1" x14ac:dyDescent="0.2"/>
    <row r="2002" s="1" customFormat="1" ht="12.75" customHeight="1" x14ac:dyDescent="0.2"/>
    <row r="2003" s="1" customFormat="1" ht="12.75" customHeight="1" x14ac:dyDescent="0.2"/>
    <row r="2004" s="1" customFormat="1" ht="12.75" customHeight="1" x14ac:dyDescent="0.2"/>
    <row r="2005" s="1" customFormat="1" ht="12.75" customHeight="1" x14ac:dyDescent="0.2"/>
    <row r="2006" s="1" customFormat="1" ht="12.75" customHeight="1" x14ac:dyDescent="0.2"/>
    <row r="2007" s="1" customFormat="1" ht="12.75" customHeight="1" x14ac:dyDescent="0.2"/>
    <row r="2008" s="1" customFormat="1" ht="12.75" customHeight="1" x14ac:dyDescent="0.2"/>
    <row r="2009" s="1" customFormat="1" ht="12.75" customHeight="1" x14ac:dyDescent="0.2"/>
    <row r="2010" s="1" customFormat="1" ht="12.75" customHeight="1" x14ac:dyDescent="0.2"/>
    <row r="2011" s="1" customFormat="1" ht="12.75" customHeight="1" x14ac:dyDescent="0.2"/>
    <row r="2012" s="1" customFormat="1" ht="12.75" customHeight="1" x14ac:dyDescent="0.2"/>
    <row r="2013" s="1" customFormat="1" ht="12.75" customHeight="1" x14ac:dyDescent="0.2"/>
    <row r="2014" s="1" customFormat="1" ht="12.75" customHeight="1" x14ac:dyDescent="0.2"/>
    <row r="2015" s="1" customFormat="1" ht="12.75" customHeight="1" x14ac:dyDescent="0.2"/>
    <row r="2016" s="1" customFormat="1" ht="12.75" customHeight="1" x14ac:dyDescent="0.2"/>
    <row r="2017" s="1" customFormat="1" ht="12.75" customHeight="1" x14ac:dyDescent="0.2"/>
    <row r="2018" s="1" customFormat="1" ht="12.75" customHeight="1" x14ac:dyDescent="0.2"/>
    <row r="2019" s="1" customFormat="1" ht="12.75" customHeight="1" x14ac:dyDescent="0.2"/>
    <row r="2020" s="1" customFormat="1" ht="12.75" customHeight="1" x14ac:dyDescent="0.2"/>
    <row r="2021" s="1" customFormat="1" ht="12.75" customHeight="1" x14ac:dyDescent="0.2"/>
    <row r="2022" s="1" customFormat="1" ht="12.75" customHeight="1" x14ac:dyDescent="0.2"/>
    <row r="2023" s="1" customFormat="1" ht="12.75" customHeight="1" x14ac:dyDescent="0.2"/>
    <row r="2024" s="1" customFormat="1" ht="12.75" customHeight="1" x14ac:dyDescent="0.2"/>
    <row r="2025" s="1" customFormat="1" ht="12.75" customHeight="1" x14ac:dyDescent="0.2"/>
  </sheetData>
  <printOptions gridLines="1" gridLinesSet="0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pane xSplit="1" ySplit="7" topLeftCell="B8" activePane="bottomRight" state="frozen"/>
      <selection activeCell="E27" sqref="E27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9" customWidth="1"/>
    <col min="2" max="3" width="11.28515625" style="9" customWidth="1"/>
    <col min="4" max="4" width="7.85546875" style="9" customWidth="1"/>
    <col min="5" max="6" width="11.28515625" style="9" customWidth="1"/>
    <col min="7" max="7" width="7.7109375" style="9" customWidth="1"/>
    <col min="8" max="9" width="11.28515625" style="9" customWidth="1"/>
    <col min="10" max="10" width="7.7109375" style="9" customWidth="1"/>
    <col min="11" max="257" width="11.42578125" style="9" customWidth="1"/>
  </cols>
  <sheetData>
    <row r="1" spans="1:10" ht="36.7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</row>
    <row r="2" spans="1:10" ht="15.6" customHeight="1" x14ac:dyDescent="0.2">
      <c r="A2" s="550" t="s">
        <v>133</v>
      </c>
      <c r="B2" s="550"/>
      <c r="C2" s="550"/>
      <c r="D2" s="550"/>
      <c r="E2" s="550"/>
      <c r="F2" s="550"/>
      <c r="G2" s="550"/>
      <c r="H2" s="550"/>
      <c r="I2" s="550"/>
      <c r="J2" s="550"/>
    </row>
    <row r="3" spans="1:10" ht="15.6" customHeight="1" x14ac:dyDescent="0.2">
      <c r="A3" s="550" t="s">
        <v>134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ht="15.6" customHeight="1" x14ac:dyDescent="0.2">
      <c r="A4" s="550" t="s">
        <v>135</v>
      </c>
      <c r="B4" s="550"/>
      <c r="C4" s="550"/>
      <c r="D4" s="550"/>
      <c r="E4" s="550"/>
      <c r="F4" s="550"/>
      <c r="G4" s="550"/>
      <c r="H4" s="550"/>
      <c r="I4" s="550"/>
      <c r="J4" s="550"/>
    </row>
    <row r="5" spans="1:10" ht="17.45" customHeight="1" x14ac:dyDescent="0.2">
      <c r="A5" s="547" t="s">
        <v>60</v>
      </c>
      <c r="B5" s="549" t="s">
        <v>61</v>
      </c>
      <c r="C5" s="549"/>
      <c r="D5" s="549"/>
      <c r="E5" s="547" t="s">
        <v>62</v>
      </c>
      <c r="F5" s="547"/>
      <c r="G5" s="547"/>
      <c r="H5" s="549" t="s">
        <v>63</v>
      </c>
      <c r="I5" s="549"/>
      <c r="J5" s="549"/>
    </row>
    <row r="6" spans="1:10" ht="49.9" customHeight="1" x14ac:dyDescent="0.2">
      <c r="A6" s="547"/>
      <c r="B6" s="93" t="s">
        <v>64</v>
      </c>
      <c r="C6" s="93" t="s">
        <v>65</v>
      </c>
      <c r="D6" s="93" t="s">
        <v>66</v>
      </c>
      <c r="E6" s="93" t="s">
        <v>64</v>
      </c>
      <c r="F6" s="93" t="s">
        <v>65</v>
      </c>
      <c r="G6" s="93" t="s">
        <v>66</v>
      </c>
      <c r="H6" s="93" t="s">
        <v>64</v>
      </c>
      <c r="I6" s="93" t="s">
        <v>65</v>
      </c>
      <c r="J6" s="93" t="s">
        <v>66</v>
      </c>
    </row>
    <row r="7" spans="1:10" ht="20.100000000000001" customHeight="1" x14ac:dyDescent="0.2">
      <c r="A7" s="548"/>
      <c r="B7" s="94" t="s">
        <v>67</v>
      </c>
      <c r="C7" s="94" t="s">
        <v>68</v>
      </c>
      <c r="D7" s="94" t="s">
        <v>69</v>
      </c>
      <c r="E7" s="94" t="s">
        <v>70</v>
      </c>
      <c r="F7" s="94" t="s">
        <v>71</v>
      </c>
      <c r="G7" s="94" t="s">
        <v>72</v>
      </c>
      <c r="H7" s="94" t="s">
        <v>73</v>
      </c>
      <c r="I7" s="94" t="s">
        <v>74</v>
      </c>
      <c r="J7" s="94" t="s">
        <v>75</v>
      </c>
    </row>
    <row r="8" spans="1:10" ht="15.6" customHeight="1" x14ac:dyDescent="0.2">
      <c r="A8" s="62" t="s">
        <v>76</v>
      </c>
      <c r="B8" s="95">
        <v>15.2</v>
      </c>
      <c r="C8" s="95">
        <v>15.2</v>
      </c>
      <c r="D8" s="95">
        <v>0</v>
      </c>
      <c r="E8" s="96">
        <v>2181.5210529999999</v>
      </c>
      <c r="F8" s="96">
        <v>2227.484211</v>
      </c>
      <c r="G8" s="95">
        <v>2.1</v>
      </c>
      <c r="H8" s="95">
        <v>33.200000000000003</v>
      </c>
      <c r="I8" s="95">
        <v>33.9</v>
      </c>
      <c r="J8" s="95">
        <v>2.1</v>
      </c>
    </row>
    <row r="9" spans="1:10" ht="15.6" customHeight="1" x14ac:dyDescent="0.2">
      <c r="A9" s="67" t="s">
        <v>77</v>
      </c>
      <c r="B9" s="8">
        <v>0</v>
      </c>
      <c r="C9" s="8">
        <v>0</v>
      </c>
      <c r="D9" s="8">
        <v>0</v>
      </c>
      <c r="E9" s="21">
        <v>0</v>
      </c>
      <c r="F9" s="21">
        <v>0</v>
      </c>
      <c r="G9" s="97">
        <v>0</v>
      </c>
      <c r="H9" s="8">
        <v>0</v>
      </c>
      <c r="I9" s="8">
        <v>0</v>
      </c>
      <c r="J9" s="8">
        <v>0</v>
      </c>
    </row>
    <row r="10" spans="1:10" ht="15.6" customHeight="1" x14ac:dyDescent="0.2">
      <c r="A10" s="67" t="s">
        <v>78</v>
      </c>
      <c r="B10" s="8">
        <v>8.1</v>
      </c>
      <c r="C10" s="8">
        <v>8.1</v>
      </c>
      <c r="D10" s="8">
        <v>0</v>
      </c>
      <c r="E10" s="21">
        <v>2294</v>
      </c>
      <c r="F10" s="21">
        <v>2294</v>
      </c>
      <c r="G10" s="97">
        <v>0</v>
      </c>
      <c r="H10" s="8">
        <v>18.600000000000001</v>
      </c>
      <c r="I10" s="8">
        <v>18.600000000000001</v>
      </c>
      <c r="J10" s="8">
        <v>0</v>
      </c>
    </row>
    <row r="11" spans="1:10" ht="15.6" hidden="1" customHeight="1" x14ac:dyDescent="0.2">
      <c r="A11" s="67" t="s">
        <v>79</v>
      </c>
      <c r="B11" s="8">
        <v>0</v>
      </c>
      <c r="C11" s="8">
        <v>0</v>
      </c>
      <c r="D11" s="8">
        <v>0</v>
      </c>
      <c r="E11" s="21">
        <v>0</v>
      </c>
      <c r="F11" s="21">
        <v>0</v>
      </c>
      <c r="G11" s="97">
        <v>0</v>
      </c>
      <c r="H11" s="8">
        <v>0</v>
      </c>
      <c r="I11" s="8">
        <v>0</v>
      </c>
      <c r="J11" s="8">
        <v>0</v>
      </c>
    </row>
    <row r="12" spans="1:10" ht="15.6" hidden="1" customHeight="1" x14ac:dyDescent="0.2">
      <c r="A12" s="67" t="s">
        <v>80</v>
      </c>
      <c r="B12" s="8">
        <v>0</v>
      </c>
      <c r="C12" s="8">
        <v>0</v>
      </c>
      <c r="D12" s="8">
        <v>0</v>
      </c>
      <c r="E12" s="21">
        <v>0</v>
      </c>
      <c r="F12" s="21">
        <v>0</v>
      </c>
      <c r="G12" s="97">
        <v>0</v>
      </c>
      <c r="H12" s="8">
        <v>0</v>
      </c>
      <c r="I12" s="8">
        <v>0</v>
      </c>
      <c r="J12" s="8">
        <v>0</v>
      </c>
    </row>
    <row r="13" spans="1:10" ht="15.6" hidden="1" customHeight="1" x14ac:dyDescent="0.2">
      <c r="A13" s="67" t="s">
        <v>81</v>
      </c>
      <c r="B13" s="8">
        <v>0</v>
      </c>
      <c r="C13" s="8">
        <v>0</v>
      </c>
      <c r="D13" s="8">
        <v>0</v>
      </c>
      <c r="E13" s="21">
        <v>0</v>
      </c>
      <c r="F13" s="21">
        <v>0</v>
      </c>
      <c r="G13" s="97">
        <v>0</v>
      </c>
      <c r="H13" s="8">
        <v>0</v>
      </c>
      <c r="I13" s="8">
        <v>0</v>
      </c>
      <c r="J13" s="8">
        <v>0</v>
      </c>
    </row>
    <row r="14" spans="1:10" ht="15.6" hidden="1" customHeight="1" x14ac:dyDescent="0.2">
      <c r="A14" s="67" t="s">
        <v>82</v>
      </c>
      <c r="B14" s="8">
        <v>0</v>
      </c>
      <c r="C14" s="8">
        <v>0</v>
      </c>
      <c r="D14" s="8">
        <v>0</v>
      </c>
      <c r="E14" s="21">
        <v>0</v>
      </c>
      <c r="F14" s="21">
        <v>0</v>
      </c>
      <c r="G14" s="97">
        <v>0</v>
      </c>
      <c r="H14" s="8">
        <v>0</v>
      </c>
      <c r="I14" s="8">
        <v>0</v>
      </c>
      <c r="J14" s="8">
        <v>0</v>
      </c>
    </row>
    <row r="15" spans="1:10" ht="15.6" customHeight="1" x14ac:dyDescent="0.2">
      <c r="A15" s="67" t="s">
        <v>83</v>
      </c>
      <c r="B15" s="8">
        <v>7.1</v>
      </c>
      <c r="C15" s="8">
        <v>7.1</v>
      </c>
      <c r="D15" s="8">
        <v>0</v>
      </c>
      <c r="E15" s="21">
        <v>2053.1999999999998</v>
      </c>
      <c r="F15" s="21">
        <v>2151.6</v>
      </c>
      <c r="G15" s="97">
        <v>4.8</v>
      </c>
      <c r="H15" s="8">
        <v>14.6</v>
      </c>
      <c r="I15" s="8">
        <v>15.3</v>
      </c>
      <c r="J15" s="8">
        <v>4.8</v>
      </c>
    </row>
    <row r="16" spans="1:10" ht="15.6" customHeight="1" x14ac:dyDescent="0.2">
      <c r="A16" s="62" t="s">
        <v>84</v>
      </c>
      <c r="B16" s="95">
        <v>307</v>
      </c>
      <c r="C16" s="95">
        <v>334.9</v>
      </c>
      <c r="D16" s="95">
        <v>9.1</v>
      </c>
      <c r="E16" s="96">
        <v>2799.4733940000001</v>
      </c>
      <c r="F16" s="96">
        <v>2984.5802509999999</v>
      </c>
      <c r="G16" s="95">
        <v>6.6</v>
      </c>
      <c r="H16" s="95">
        <v>859.6</v>
      </c>
      <c r="I16" s="95">
        <v>999.6</v>
      </c>
      <c r="J16" s="95">
        <v>16.3</v>
      </c>
    </row>
    <row r="17" spans="1:10" ht="15.6" customHeight="1" x14ac:dyDescent="0.2">
      <c r="A17" s="67" t="s">
        <v>85</v>
      </c>
      <c r="B17" s="8">
        <v>25.6</v>
      </c>
      <c r="C17" s="8">
        <v>25.6</v>
      </c>
      <c r="D17" s="8">
        <v>0</v>
      </c>
      <c r="E17" s="21">
        <v>2606.4</v>
      </c>
      <c r="F17" s="21">
        <v>4930.8</v>
      </c>
      <c r="G17" s="97">
        <v>89.2</v>
      </c>
      <c r="H17" s="8">
        <v>66.7</v>
      </c>
      <c r="I17" s="8">
        <v>126.2</v>
      </c>
      <c r="J17" s="8">
        <v>89.2</v>
      </c>
    </row>
    <row r="18" spans="1:10" ht="15.6" customHeight="1" x14ac:dyDescent="0.2">
      <c r="A18" s="67" t="s">
        <v>86</v>
      </c>
      <c r="B18" s="8">
        <v>9.6</v>
      </c>
      <c r="C18" s="8">
        <v>14</v>
      </c>
      <c r="D18" s="8">
        <v>45.8</v>
      </c>
      <c r="E18" s="21">
        <v>2628.84</v>
      </c>
      <c r="F18" s="21">
        <v>2494.3200000000002</v>
      </c>
      <c r="G18" s="97">
        <v>-5.0999999999999996</v>
      </c>
      <c r="H18" s="8">
        <v>25.3</v>
      </c>
      <c r="I18" s="8">
        <v>35</v>
      </c>
      <c r="J18" s="8">
        <v>38.299999999999997</v>
      </c>
    </row>
    <row r="19" spans="1:10" ht="15.6" customHeight="1" x14ac:dyDescent="0.2">
      <c r="A19" s="67" t="s">
        <v>87</v>
      </c>
      <c r="B19" s="8">
        <v>2.4</v>
      </c>
      <c r="C19" s="8">
        <v>2.4</v>
      </c>
      <c r="D19" s="8">
        <v>0</v>
      </c>
      <c r="E19" s="21">
        <v>1776.45</v>
      </c>
      <c r="F19" s="21">
        <v>1474.2</v>
      </c>
      <c r="G19" s="97">
        <v>-17</v>
      </c>
      <c r="H19" s="8">
        <v>4.3</v>
      </c>
      <c r="I19" s="8">
        <v>3.5</v>
      </c>
      <c r="J19" s="8">
        <v>-18.600000000000001</v>
      </c>
    </row>
    <row r="20" spans="1:10" ht="15.6" customHeight="1" x14ac:dyDescent="0.2">
      <c r="A20" s="67" t="s">
        <v>88</v>
      </c>
      <c r="B20" s="8">
        <v>0.3</v>
      </c>
      <c r="C20" s="8">
        <v>0.3</v>
      </c>
      <c r="D20" s="8">
        <v>0</v>
      </c>
      <c r="E20" s="21">
        <v>2364.06</v>
      </c>
      <c r="F20" s="21">
        <v>2415.52</v>
      </c>
      <c r="G20" s="97">
        <v>2.2000000000000002</v>
      </c>
      <c r="H20" s="8">
        <v>0.7</v>
      </c>
      <c r="I20" s="8">
        <v>0.8</v>
      </c>
      <c r="J20" s="8">
        <v>14.3</v>
      </c>
    </row>
    <row r="21" spans="1:10" ht="15.6" customHeight="1" x14ac:dyDescent="0.2">
      <c r="A21" s="67" t="s">
        <v>89</v>
      </c>
      <c r="B21" s="8">
        <v>1.5</v>
      </c>
      <c r="C21" s="8">
        <v>1.5</v>
      </c>
      <c r="D21" s="8">
        <v>0</v>
      </c>
      <c r="E21" s="21">
        <v>708.48</v>
      </c>
      <c r="F21" s="21">
        <v>778.24</v>
      </c>
      <c r="G21" s="97">
        <v>9.8000000000000007</v>
      </c>
      <c r="H21" s="8">
        <v>1.1000000000000001</v>
      </c>
      <c r="I21" s="8">
        <v>1.1000000000000001</v>
      </c>
      <c r="J21" s="8">
        <v>0</v>
      </c>
    </row>
    <row r="22" spans="1:10" ht="15.6" hidden="1" customHeight="1" x14ac:dyDescent="0.2">
      <c r="A22" s="67" t="s">
        <v>90</v>
      </c>
      <c r="B22" s="8">
        <v>0</v>
      </c>
      <c r="C22" s="8">
        <v>0</v>
      </c>
      <c r="D22" s="8">
        <v>0</v>
      </c>
      <c r="E22" s="21">
        <v>0</v>
      </c>
      <c r="F22" s="21">
        <v>0</v>
      </c>
      <c r="G22" s="97">
        <v>0</v>
      </c>
      <c r="H22" s="8">
        <v>0</v>
      </c>
      <c r="I22" s="8">
        <v>0</v>
      </c>
      <c r="J22" s="8">
        <v>0</v>
      </c>
    </row>
    <row r="23" spans="1:10" ht="15.6" customHeight="1" x14ac:dyDescent="0.2">
      <c r="A23" s="67" t="s">
        <v>91</v>
      </c>
      <c r="B23" s="8">
        <v>1</v>
      </c>
      <c r="C23" s="8">
        <v>1</v>
      </c>
      <c r="D23" s="8">
        <v>0</v>
      </c>
      <c r="E23" s="21">
        <v>1472</v>
      </c>
      <c r="F23" s="21">
        <v>1472</v>
      </c>
      <c r="G23" s="97">
        <v>0</v>
      </c>
      <c r="H23" s="8">
        <v>1.5</v>
      </c>
      <c r="I23" s="8">
        <v>1.5</v>
      </c>
      <c r="J23" s="8">
        <v>0</v>
      </c>
    </row>
    <row r="24" spans="1:10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</row>
    <row r="25" spans="1:10" ht="15.6" customHeight="1" x14ac:dyDescent="0.2">
      <c r="A25" s="67" t="s">
        <v>93</v>
      </c>
      <c r="B25" s="8">
        <v>266.60000000000002</v>
      </c>
      <c r="C25" s="8">
        <v>290.10000000000002</v>
      </c>
      <c r="D25" s="8">
        <v>8.8000000000000007</v>
      </c>
      <c r="E25" s="21">
        <v>2850.6</v>
      </c>
      <c r="F25" s="21">
        <v>2866.2</v>
      </c>
      <c r="G25" s="97">
        <v>0.5</v>
      </c>
      <c r="H25" s="8">
        <v>760</v>
      </c>
      <c r="I25" s="8">
        <v>831.5</v>
      </c>
      <c r="J25" s="8">
        <v>9.4</v>
      </c>
    </row>
    <row r="26" spans="1:10" ht="15.6" customHeight="1" x14ac:dyDescent="0.2">
      <c r="A26" s="62" t="s">
        <v>94</v>
      </c>
      <c r="B26" s="95">
        <v>1011.1</v>
      </c>
      <c r="C26" s="95">
        <v>1120.9000000000001</v>
      </c>
      <c r="D26" s="95">
        <v>10.9</v>
      </c>
      <c r="E26" s="96">
        <v>2430.7943730000002</v>
      </c>
      <c r="F26" s="96">
        <v>2474.671695</v>
      </c>
      <c r="G26" s="95">
        <v>1.8</v>
      </c>
      <c r="H26" s="95">
        <v>2457.6999999999998</v>
      </c>
      <c r="I26" s="95">
        <v>2773.8</v>
      </c>
      <c r="J26" s="95">
        <v>12.9</v>
      </c>
    </row>
    <row r="27" spans="1:10" ht="15.6" customHeight="1" x14ac:dyDescent="0.2">
      <c r="A27" s="67" t="s">
        <v>95</v>
      </c>
      <c r="B27" s="8">
        <v>961.3</v>
      </c>
      <c r="C27" s="8">
        <v>1065.4000000000001</v>
      </c>
      <c r="D27" s="8">
        <v>10.8</v>
      </c>
      <c r="E27" s="21">
        <v>2420.77</v>
      </c>
      <c r="F27" s="21">
        <v>2466.79</v>
      </c>
      <c r="G27" s="97">
        <v>1.9</v>
      </c>
      <c r="H27" s="8">
        <v>2327.1</v>
      </c>
      <c r="I27" s="8">
        <v>2628.1</v>
      </c>
      <c r="J27" s="8">
        <v>12.9</v>
      </c>
    </row>
    <row r="28" spans="1:10" ht="15.6" customHeight="1" x14ac:dyDescent="0.2">
      <c r="A28" s="67" t="s">
        <v>96</v>
      </c>
      <c r="B28" s="8">
        <v>22.5</v>
      </c>
      <c r="C28" s="8">
        <v>22.5</v>
      </c>
      <c r="D28" s="8">
        <v>0</v>
      </c>
      <c r="E28" s="21">
        <v>2646.74</v>
      </c>
      <c r="F28" s="21">
        <v>2594.23</v>
      </c>
      <c r="G28" s="97">
        <v>-2</v>
      </c>
      <c r="H28" s="8">
        <v>59.5</v>
      </c>
      <c r="I28" s="8">
        <v>58.3</v>
      </c>
      <c r="J28" s="8">
        <v>-2</v>
      </c>
    </row>
    <row r="29" spans="1:10" ht="15.6" customHeight="1" x14ac:dyDescent="0.2">
      <c r="A29" s="67" t="s">
        <v>97</v>
      </c>
      <c r="B29" s="8">
        <v>27.3</v>
      </c>
      <c r="C29" s="8">
        <v>33</v>
      </c>
      <c r="D29" s="8">
        <v>20.9</v>
      </c>
      <c r="E29" s="21">
        <v>2605.8000000000002</v>
      </c>
      <c r="F29" s="21">
        <v>2647.614</v>
      </c>
      <c r="G29" s="97">
        <v>1.6</v>
      </c>
      <c r="H29" s="8">
        <v>71.099999999999994</v>
      </c>
      <c r="I29" s="8">
        <v>87.4</v>
      </c>
      <c r="J29" s="8">
        <v>22.9</v>
      </c>
    </row>
    <row r="30" spans="1:10" ht="15.6" hidden="1" customHeight="1" x14ac:dyDescent="0.2">
      <c r="A30" s="67" t="s">
        <v>98</v>
      </c>
      <c r="B30" s="8">
        <v>0</v>
      </c>
      <c r="C30" s="8">
        <v>0</v>
      </c>
      <c r="D30" s="8">
        <v>0</v>
      </c>
      <c r="E30" s="21">
        <v>0</v>
      </c>
      <c r="F30" s="21">
        <v>0</v>
      </c>
      <c r="G30" s="97">
        <v>0</v>
      </c>
      <c r="H30" s="8">
        <v>0</v>
      </c>
      <c r="I30" s="8">
        <v>0</v>
      </c>
      <c r="J30" s="8">
        <v>0</v>
      </c>
    </row>
    <row r="31" spans="1:10" ht="15.6" customHeight="1" x14ac:dyDescent="0.2">
      <c r="A31" s="62" t="s">
        <v>99</v>
      </c>
      <c r="B31" s="95">
        <v>36.5</v>
      </c>
      <c r="C31" s="95">
        <v>38.700000000000003</v>
      </c>
      <c r="D31" s="95">
        <v>6</v>
      </c>
      <c r="E31" s="96">
        <v>2258.7808220000002</v>
      </c>
      <c r="F31" s="96">
        <v>2440.717674</v>
      </c>
      <c r="G31" s="95">
        <v>8.1</v>
      </c>
      <c r="H31" s="95">
        <v>82.4</v>
      </c>
      <c r="I31" s="95">
        <v>94.3</v>
      </c>
      <c r="J31" s="95">
        <v>14.4</v>
      </c>
    </row>
    <row r="32" spans="1:10" ht="15.6" customHeight="1" x14ac:dyDescent="0.2">
      <c r="A32" s="67" t="s">
        <v>100</v>
      </c>
      <c r="B32" s="8">
        <v>31.8</v>
      </c>
      <c r="C32" s="8">
        <v>33.299999999999997</v>
      </c>
      <c r="D32" s="8">
        <v>4.5999999999999996</v>
      </c>
      <c r="E32" s="21">
        <v>2233.8000000000002</v>
      </c>
      <c r="F32" s="21">
        <v>2434.8000000000002</v>
      </c>
      <c r="G32" s="97">
        <v>9</v>
      </c>
      <c r="H32" s="8">
        <v>71</v>
      </c>
      <c r="I32" s="8">
        <v>81</v>
      </c>
      <c r="J32" s="8">
        <v>14.1</v>
      </c>
    </row>
    <row r="33" spans="1:10" ht="15.6" hidden="1" customHeight="1" x14ac:dyDescent="0.2">
      <c r="A33" s="67" t="s">
        <v>101</v>
      </c>
      <c r="B33" s="8">
        <v>0</v>
      </c>
      <c r="C33" s="8">
        <v>0</v>
      </c>
      <c r="D33" s="8">
        <v>0</v>
      </c>
      <c r="E33" s="21">
        <v>0</v>
      </c>
      <c r="F33" s="21">
        <v>0</v>
      </c>
      <c r="G33" s="97">
        <v>0</v>
      </c>
      <c r="H33" s="8">
        <v>0</v>
      </c>
      <c r="I33" s="8">
        <v>0</v>
      </c>
      <c r="J33" s="8">
        <v>0</v>
      </c>
    </row>
    <row r="34" spans="1:10" ht="15.6" hidden="1" customHeight="1" x14ac:dyDescent="0.2">
      <c r="A34" s="67" t="s">
        <v>102</v>
      </c>
      <c r="B34" s="8">
        <v>0</v>
      </c>
      <c r="C34" s="8">
        <v>0</v>
      </c>
      <c r="D34" s="8">
        <v>0</v>
      </c>
      <c r="E34" s="21">
        <v>0</v>
      </c>
      <c r="F34" s="21">
        <v>0</v>
      </c>
      <c r="G34" s="97">
        <v>0</v>
      </c>
      <c r="H34" s="8">
        <v>0</v>
      </c>
      <c r="I34" s="8">
        <v>0</v>
      </c>
      <c r="J34" s="8">
        <v>0</v>
      </c>
    </row>
    <row r="35" spans="1:10" ht="15.6" customHeight="1" x14ac:dyDescent="0.2">
      <c r="A35" s="67" t="s">
        <v>103</v>
      </c>
      <c r="B35" s="8">
        <v>4.7</v>
      </c>
      <c r="C35" s="8">
        <v>5.4</v>
      </c>
      <c r="D35" s="8">
        <v>14.9</v>
      </c>
      <c r="E35" s="21">
        <v>2427.8000000000002</v>
      </c>
      <c r="F35" s="21">
        <v>2477.21</v>
      </c>
      <c r="G35" s="97">
        <v>2</v>
      </c>
      <c r="H35" s="8">
        <v>11.4</v>
      </c>
      <c r="I35" s="8">
        <v>13.3</v>
      </c>
      <c r="J35" s="8">
        <v>16.7</v>
      </c>
    </row>
    <row r="36" spans="1:10" ht="15.6" customHeight="1" x14ac:dyDescent="0.2">
      <c r="A36" s="62" t="s">
        <v>104</v>
      </c>
      <c r="B36" s="95">
        <v>0.8</v>
      </c>
      <c r="C36" s="95">
        <v>1.2</v>
      </c>
      <c r="D36" s="95">
        <v>50</v>
      </c>
      <c r="E36" s="96">
        <v>1830</v>
      </c>
      <c r="F36" s="96">
        <v>1771.44</v>
      </c>
      <c r="G36" s="95">
        <v>-3.2</v>
      </c>
      <c r="H36" s="95">
        <v>1.5</v>
      </c>
      <c r="I36" s="95">
        <v>2.1</v>
      </c>
      <c r="J36" s="95">
        <v>40</v>
      </c>
    </row>
    <row r="37" spans="1:10" ht="15.6" customHeight="1" x14ac:dyDescent="0.2">
      <c r="A37" s="67" t="s">
        <v>105</v>
      </c>
      <c r="B37" s="8">
        <v>0.8</v>
      </c>
      <c r="C37" s="8">
        <v>1.2</v>
      </c>
      <c r="D37" s="8">
        <v>50</v>
      </c>
      <c r="E37" s="21">
        <v>1830</v>
      </c>
      <c r="F37" s="21">
        <v>1771.44</v>
      </c>
      <c r="G37" s="97">
        <v>-3.2</v>
      </c>
      <c r="H37" s="8">
        <v>1.5</v>
      </c>
      <c r="I37" s="8">
        <v>2.1</v>
      </c>
      <c r="J37" s="8">
        <v>40</v>
      </c>
    </row>
    <row r="38" spans="1:10" ht="15.6" hidden="1" customHeight="1" x14ac:dyDescent="0.2">
      <c r="A38" s="67" t="s">
        <v>106</v>
      </c>
      <c r="B38" s="8">
        <v>0</v>
      </c>
      <c r="C38" s="8">
        <v>0</v>
      </c>
      <c r="D38" s="8">
        <v>0</v>
      </c>
      <c r="E38" s="21">
        <v>0</v>
      </c>
      <c r="F38" s="21">
        <v>0</v>
      </c>
      <c r="G38" s="97">
        <v>0</v>
      </c>
      <c r="H38" s="8">
        <v>0</v>
      </c>
      <c r="I38" s="8">
        <v>0</v>
      </c>
      <c r="J38" s="8">
        <v>0</v>
      </c>
    </row>
    <row r="39" spans="1:10" ht="15.6" hidden="1" customHeight="1" x14ac:dyDescent="0.2">
      <c r="A39" s="67" t="s">
        <v>107</v>
      </c>
      <c r="B39" s="8">
        <v>0</v>
      </c>
      <c r="C39" s="8">
        <v>0</v>
      </c>
      <c r="D39" s="8">
        <v>0</v>
      </c>
      <c r="E39" s="21">
        <v>0</v>
      </c>
      <c r="F39" s="21">
        <v>0</v>
      </c>
      <c r="G39" s="97">
        <v>0</v>
      </c>
      <c r="H39" s="8">
        <v>0</v>
      </c>
      <c r="I39" s="8">
        <v>0</v>
      </c>
      <c r="J39" s="8">
        <v>0</v>
      </c>
    </row>
    <row r="40" spans="1:10" ht="15.6" customHeight="1" x14ac:dyDescent="0.2">
      <c r="A40" s="62" t="s">
        <v>108</v>
      </c>
      <c r="B40" s="95">
        <v>322.2</v>
      </c>
      <c r="C40" s="95">
        <v>350.1</v>
      </c>
      <c r="D40" s="95">
        <v>8.6999999999999993</v>
      </c>
      <c r="E40" s="96">
        <v>2770.3210800000002</v>
      </c>
      <c r="F40" s="96">
        <v>2951.710043</v>
      </c>
      <c r="G40" s="95">
        <v>6.5</v>
      </c>
      <c r="H40" s="95">
        <v>892.8</v>
      </c>
      <c r="I40" s="95">
        <v>1033.5</v>
      </c>
      <c r="J40" s="95">
        <v>15.8</v>
      </c>
    </row>
    <row r="41" spans="1:10" ht="15.6" customHeight="1" x14ac:dyDescent="0.2">
      <c r="A41" s="62" t="s">
        <v>109</v>
      </c>
      <c r="B41" s="95">
        <v>1048.4000000000001</v>
      </c>
      <c r="C41" s="95">
        <v>1160.8</v>
      </c>
      <c r="D41" s="95">
        <v>10.7</v>
      </c>
      <c r="E41" s="96">
        <v>2424.3472830000001</v>
      </c>
      <c r="F41" s="96">
        <v>2472.8127199999999</v>
      </c>
      <c r="G41" s="95">
        <v>2</v>
      </c>
      <c r="H41" s="95">
        <v>2541.6</v>
      </c>
      <c r="I41" s="95">
        <v>2870.2</v>
      </c>
      <c r="J41" s="95">
        <v>12.9</v>
      </c>
    </row>
    <row r="42" spans="1:10" ht="15.6" customHeight="1" x14ac:dyDescent="0.2">
      <c r="A42" s="98" t="s">
        <v>51</v>
      </c>
      <c r="B42" s="15">
        <v>1370.6</v>
      </c>
      <c r="C42" s="15">
        <v>1510.9</v>
      </c>
      <c r="D42" s="15">
        <v>10.199999999999999</v>
      </c>
      <c r="E42" s="99">
        <v>2505.6786390000002</v>
      </c>
      <c r="F42" s="99">
        <v>2583.7809860000002</v>
      </c>
      <c r="G42" s="15">
        <v>3.1</v>
      </c>
      <c r="H42" s="15">
        <v>3434.4</v>
      </c>
      <c r="I42" s="15">
        <v>3903.7</v>
      </c>
      <c r="J42" s="15">
        <v>13.7</v>
      </c>
    </row>
    <row r="43" spans="1:10" ht="15.6" customHeight="1" x14ac:dyDescent="0.2">
      <c r="A43" s="119" t="s">
        <v>52</v>
      </c>
    </row>
    <row r="44" spans="1:10" ht="15.6" customHeight="1" x14ac:dyDescent="0.2">
      <c r="A44" s="119" t="s">
        <v>53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8.7109375" style="9" customWidth="1"/>
    <col min="2" max="8" width="11.28515625" style="9" customWidth="1"/>
    <col min="9" max="12" width="11.42578125" style="9" customWidth="1"/>
    <col min="13" max="13" width="10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1.140625" style="9" customWidth="1"/>
    <col min="36" max="257" width="11.42578125" style="9" customWidth="1"/>
  </cols>
  <sheetData>
    <row r="1" spans="1:44" ht="33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5.6" customHeight="1" x14ac:dyDescent="0.2">
      <c r="A2" s="546" t="s">
        <v>133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92"/>
      <c r="O2" s="546" t="s">
        <v>133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 t="s">
        <v>133</v>
      </c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  <c r="AO2" s="23"/>
      <c r="AP2" s="23"/>
      <c r="AQ2" s="23"/>
      <c r="AR2" s="23"/>
    </row>
    <row r="3" spans="1:44" ht="15.6" customHeight="1" x14ac:dyDescent="0.2">
      <c r="A3" s="546" t="s">
        <v>112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92"/>
      <c r="O3" s="546" t="s">
        <v>113</v>
      </c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 t="s">
        <v>114</v>
      </c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  <c r="AO3" s="23"/>
      <c r="AP3" s="23"/>
      <c r="AQ3" s="23"/>
      <c r="AR3" s="23"/>
    </row>
    <row r="4" spans="1:44" ht="15.6" customHeight="1" x14ac:dyDescent="0.2">
      <c r="A4" s="546" t="s">
        <v>115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92"/>
      <c r="O4" s="546" t="s">
        <v>115</v>
      </c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 t="s">
        <v>115</v>
      </c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  <c r="AO4" s="23"/>
      <c r="AP4" s="23"/>
      <c r="AQ4" s="23"/>
      <c r="AR4" s="23"/>
    </row>
    <row r="5" spans="1:44" ht="19.5" customHeight="1" x14ac:dyDescent="0.2">
      <c r="A5" s="547" t="s">
        <v>60</v>
      </c>
      <c r="B5" s="549" t="s">
        <v>116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101"/>
      <c r="O5" s="547" t="s">
        <v>60</v>
      </c>
      <c r="P5" s="549" t="s">
        <v>62</v>
      </c>
      <c r="Q5" s="549"/>
      <c r="R5" s="549"/>
      <c r="S5" s="549"/>
      <c r="T5" s="549"/>
      <c r="U5" s="549"/>
      <c r="V5" s="549"/>
      <c r="W5" s="549"/>
      <c r="X5" s="549"/>
      <c r="Y5" s="549"/>
      <c r="Z5" s="101"/>
      <c r="AA5" s="547" t="s">
        <v>60</v>
      </c>
      <c r="AB5" s="549" t="s">
        <v>117</v>
      </c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23"/>
      <c r="AO5" s="23"/>
      <c r="AP5" s="23"/>
      <c r="AQ5" s="23"/>
      <c r="AR5" s="23"/>
    </row>
    <row r="6" spans="1:44" ht="20.100000000000001" customHeight="1" x14ac:dyDescent="0.2">
      <c r="A6" s="547"/>
      <c r="B6" s="93" t="s">
        <v>118</v>
      </c>
      <c r="C6" s="93" t="s">
        <v>119</v>
      </c>
      <c r="D6" s="93" t="s">
        <v>120</v>
      </c>
      <c r="E6" s="93" t="s">
        <v>121</v>
      </c>
      <c r="F6" s="93" t="s">
        <v>122</v>
      </c>
      <c r="G6" s="93" t="s">
        <v>123</v>
      </c>
      <c r="H6" s="547" t="s">
        <v>124</v>
      </c>
      <c r="I6" s="547"/>
      <c r="J6" s="547" t="s">
        <v>66</v>
      </c>
      <c r="K6" s="547"/>
      <c r="L6" s="547"/>
      <c r="M6" s="547"/>
      <c r="N6" s="44"/>
      <c r="O6" s="547"/>
      <c r="P6" s="93" t="s">
        <v>118</v>
      </c>
      <c r="Q6" s="93" t="s">
        <v>119</v>
      </c>
      <c r="R6" s="93" t="s">
        <v>120</v>
      </c>
      <c r="S6" s="93" t="s">
        <v>121</v>
      </c>
      <c r="T6" s="93" t="s">
        <v>122</v>
      </c>
      <c r="U6" s="93" t="s">
        <v>123</v>
      </c>
      <c r="V6" s="547" t="s">
        <v>124</v>
      </c>
      <c r="W6" s="547"/>
      <c r="X6" s="547" t="s">
        <v>66</v>
      </c>
      <c r="Y6" s="547"/>
      <c r="Z6" s="44"/>
      <c r="AA6" s="547"/>
      <c r="AB6" s="93" t="s">
        <v>118</v>
      </c>
      <c r="AC6" s="93" t="s">
        <v>119</v>
      </c>
      <c r="AD6" s="93" t="s">
        <v>120</v>
      </c>
      <c r="AE6" s="93" t="s">
        <v>121</v>
      </c>
      <c r="AF6" s="93" t="s">
        <v>122</v>
      </c>
      <c r="AG6" s="93" t="s">
        <v>123</v>
      </c>
      <c r="AH6" s="547" t="s">
        <v>124</v>
      </c>
      <c r="AI6" s="547"/>
      <c r="AJ6" s="547" t="s">
        <v>66</v>
      </c>
      <c r="AK6" s="547"/>
      <c r="AL6" s="547"/>
      <c r="AM6" s="547"/>
      <c r="AN6" s="23"/>
      <c r="AO6" s="23"/>
      <c r="AP6" s="23"/>
      <c r="AQ6" s="23"/>
      <c r="AR6" s="23"/>
    </row>
    <row r="7" spans="1:44" ht="20.100000000000001" customHeight="1" x14ac:dyDescent="0.2">
      <c r="A7" s="547"/>
      <c r="B7" s="547" t="s">
        <v>67</v>
      </c>
      <c r="C7" s="547" t="s">
        <v>68</v>
      </c>
      <c r="D7" s="547" t="s">
        <v>70</v>
      </c>
      <c r="E7" s="547" t="s">
        <v>71</v>
      </c>
      <c r="F7" s="547" t="s">
        <v>73</v>
      </c>
      <c r="G7" s="547" t="s">
        <v>74</v>
      </c>
      <c r="H7" s="102" t="s">
        <v>125</v>
      </c>
      <c r="I7" s="102" t="s">
        <v>126</v>
      </c>
      <c r="J7" s="547" t="s">
        <v>6</v>
      </c>
      <c r="K7" s="547"/>
      <c r="L7" s="547" t="s">
        <v>7</v>
      </c>
      <c r="M7" s="547"/>
      <c r="N7" s="44"/>
      <c r="O7" s="547"/>
      <c r="P7" s="547" t="s">
        <v>67</v>
      </c>
      <c r="Q7" s="547" t="s">
        <v>68</v>
      </c>
      <c r="R7" s="547" t="s">
        <v>70</v>
      </c>
      <c r="S7" s="547" t="s">
        <v>71</v>
      </c>
      <c r="T7" s="547" t="s">
        <v>73</v>
      </c>
      <c r="U7" s="547" t="s">
        <v>74</v>
      </c>
      <c r="V7" s="102" t="s">
        <v>125</v>
      </c>
      <c r="W7" s="102" t="s">
        <v>126</v>
      </c>
      <c r="X7" s="547" t="s">
        <v>6</v>
      </c>
      <c r="Y7" s="547"/>
      <c r="Z7" s="44"/>
      <c r="AA7" s="547"/>
      <c r="AB7" s="547" t="s">
        <v>67</v>
      </c>
      <c r="AC7" s="547" t="s">
        <v>68</v>
      </c>
      <c r="AD7" s="547" t="s">
        <v>70</v>
      </c>
      <c r="AE7" s="547" t="s">
        <v>71</v>
      </c>
      <c r="AF7" s="547" t="s">
        <v>73</v>
      </c>
      <c r="AG7" s="547" t="s">
        <v>74</v>
      </c>
      <c r="AH7" s="102" t="s">
        <v>125</v>
      </c>
      <c r="AI7" s="102" t="s">
        <v>126</v>
      </c>
      <c r="AJ7" s="547" t="s">
        <v>6</v>
      </c>
      <c r="AK7" s="547"/>
      <c r="AL7" s="547" t="s">
        <v>7</v>
      </c>
      <c r="AM7" s="547"/>
      <c r="AN7" s="23"/>
      <c r="AO7" s="23"/>
      <c r="AP7" s="23"/>
      <c r="AQ7" s="23"/>
      <c r="AR7" s="23"/>
    </row>
    <row r="8" spans="1:44" ht="13.5" customHeight="1" x14ac:dyDescent="0.2">
      <c r="A8" s="548"/>
      <c r="B8" s="548"/>
      <c r="C8" s="548"/>
      <c r="D8" s="548"/>
      <c r="E8" s="548"/>
      <c r="F8" s="548"/>
      <c r="G8" s="548"/>
      <c r="H8" s="103" t="s">
        <v>127</v>
      </c>
      <c r="I8" s="103" t="s">
        <v>128</v>
      </c>
      <c r="J8" s="94" t="s">
        <v>129</v>
      </c>
      <c r="K8" s="94" t="s">
        <v>130</v>
      </c>
      <c r="L8" s="94" t="s">
        <v>131</v>
      </c>
      <c r="M8" s="94" t="s">
        <v>132</v>
      </c>
      <c r="N8" s="44"/>
      <c r="O8" s="548"/>
      <c r="P8" s="548"/>
      <c r="Q8" s="548"/>
      <c r="R8" s="548"/>
      <c r="S8" s="548"/>
      <c r="T8" s="548"/>
      <c r="U8" s="548"/>
      <c r="V8" s="103" t="s">
        <v>127</v>
      </c>
      <c r="W8" s="103" t="s">
        <v>128</v>
      </c>
      <c r="X8" s="94" t="s">
        <v>129</v>
      </c>
      <c r="Y8" s="94" t="s">
        <v>130</v>
      </c>
      <c r="Z8" s="44"/>
      <c r="AA8" s="548"/>
      <c r="AB8" s="548"/>
      <c r="AC8" s="548"/>
      <c r="AD8" s="548"/>
      <c r="AE8" s="548"/>
      <c r="AF8" s="548"/>
      <c r="AG8" s="548"/>
      <c r="AH8" s="103" t="s">
        <v>127</v>
      </c>
      <c r="AI8" s="103" t="s">
        <v>128</v>
      </c>
      <c r="AJ8" s="94" t="s">
        <v>129</v>
      </c>
      <c r="AK8" s="94" t="s">
        <v>130</v>
      </c>
      <c r="AL8" s="94" t="s">
        <v>131</v>
      </c>
      <c r="AM8" s="94" t="s">
        <v>132</v>
      </c>
      <c r="AN8" s="23"/>
      <c r="AO8" s="23"/>
      <c r="AP8" s="23"/>
      <c r="AQ8" s="23"/>
      <c r="AR8" s="23"/>
    </row>
    <row r="9" spans="1:44" ht="15.6" customHeight="1" x14ac:dyDescent="0.2">
      <c r="A9" s="120" t="s">
        <v>76</v>
      </c>
      <c r="B9" s="121">
        <v>4.8</v>
      </c>
      <c r="C9" s="121">
        <v>7.7</v>
      </c>
      <c r="D9" s="121">
        <v>7.8</v>
      </c>
      <c r="E9" s="121">
        <v>7.3</v>
      </c>
      <c r="F9" s="121">
        <v>7.6</v>
      </c>
      <c r="G9" s="121">
        <f>'Caroço de Algodão'!B8</f>
        <v>15.2</v>
      </c>
      <c r="H9" s="121">
        <v>16.5</v>
      </c>
      <c r="I9" s="121">
        <f>'Caroço de Algodão'!C8</f>
        <v>15.2</v>
      </c>
      <c r="J9" s="121">
        <f t="shared" ref="J9:J43" si="0">IF($H9=0,0,ROUND((I9/$H9-1)*100,1))</f>
        <v>-7.9</v>
      </c>
      <c r="K9" s="121">
        <f t="shared" ref="K9:K43" si="1">IF($G9=0,0,ROUND((I9/$G9-1)*100,1))</f>
        <v>0</v>
      </c>
      <c r="L9" s="121">
        <f t="shared" ref="L9:L43" si="2">I9-H9</f>
        <v>-1.3000000000000007</v>
      </c>
      <c r="M9" s="121">
        <f t="shared" ref="M9:M43" si="3">I9-G9</f>
        <v>0</v>
      </c>
      <c r="N9" s="104"/>
      <c r="O9" s="120" t="s">
        <v>76</v>
      </c>
      <c r="P9" s="122">
        <v>2472.3000000000002</v>
      </c>
      <c r="Q9" s="122">
        <v>2298</v>
      </c>
      <c r="R9" s="122">
        <v>1672.2</v>
      </c>
      <c r="S9" s="122">
        <v>2152.6684930000001</v>
      </c>
      <c r="T9" s="122">
        <v>2473.578947</v>
      </c>
      <c r="U9" s="122">
        <f>'Caroço de Algodão'!E8</f>
        <v>2181.5210529999999</v>
      </c>
      <c r="V9" s="122">
        <v>2306.9709090000001</v>
      </c>
      <c r="W9" s="122">
        <f>'Caroço de Algodão'!F8</f>
        <v>2227.484211</v>
      </c>
      <c r="X9" s="121">
        <f t="shared" ref="X9:X43" si="4">IF($V9=0,0,ROUND((W9/$V9-1)*100,1))</f>
        <v>-3.4</v>
      </c>
      <c r="Y9" s="121">
        <f t="shared" ref="Y9:Y43" si="5">IF($U9=0,0,ROUND((W9/$U9-1)*100,1))</f>
        <v>2.1</v>
      </c>
      <c r="Z9" s="106"/>
      <c r="AA9" s="120" t="s">
        <v>76</v>
      </c>
      <c r="AB9" s="121">
        <v>11.9</v>
      </c>
      <c r="AC9" s="121">
        <v>17.7</v>
      </c>
      <c r="AD9" s="121">
        <v>13</v>
      </c>
      <c r="AE9" s="121">
        <v>15.7</v>
      </c>
      <c r="AF9" s="121">
        <v>18.8</v>
      </c>
      <c r="AG9" s="121">
        <f>'Caroço de Algodão'!H8</f>
        <v>33.200000000000003</v>
      </c>
      <c r="AH9" s="121">
        <v>38.1</v>
      </c>
      <c r="AI9" s="121">
        <f>'Caroço de Algodão'!I8</f>
        <v>33.9</v>
      </c>
      <c r="AJ9" s="121">
        <f t="shared" ref="AJ9:AJ43" si="6">IF($AH9=0,0,ROUND((AI9/$AH9-1)*100,1))</f>
        <v>-11</v>
      </c>
      <c r="AK9" s="121">
        <f t="shared" ref="AK9:AK43" si="7">IF($AG9=0,0,ROUND((AI9/$AG9-1)*100,1))</f>
        <v>2.1</v>
      </c>
      <c r="AL9" s="121">
        <f t="shared" ref="AL9:AL43" si="8">AI9-AH9</f>
        <v>-4.2000000000000028</v>
      </c>
      <c r="AM9" s="121">
        <f t="shared" ref="AM9:AM43" si="9">AI9-AG9</f>
        <v>0.69999999999999574</v>
      </c>
      <c r="AN9" s="23"/>
      <c r="AO9" s="23"/>
      <c r="AP9" s="23"/>
      <c r="AQ9" s="23"/>
      <c r="AR9" s="23"/>
    </row>
    <row r="10" spans="1:44" ht="15.6" customHeight="1" x14ac:dyDescent="0.2">
      <c r="A10" s="67" t="s">
        <v>77</v>
      </c>
      <c r="B10" s="8">
        <v>0</v>
      </c>
      <c r="C10" s="8">
        <v>0</v>
      </c>
      <c r="D10" s="97">
        <v>0</v>
      </c>
      <c r="E10" s="8">
        <v>2.5</v>
      </c>
      <c r="F10" s="8">
        <v>4.8</v>
      </c>
      <c r="G10" s="8">
        <f>'Caroço de Algodão'!B9</f>
        <v>0</v>
      </c>
      <c r="H10" s="8">
        <v>0</v>
      </c>
      <c r="I10" s="97">
        <f>'Caroço de Algodão'!C9</f>
        <v>0</v>
      </c>
      <c r="J10" s="97">
        <f t="shared" si="0"/>
        <v>0</v>
      </c>
      <c r="K10" s="97">
        <f t="shared" si="1"/>
        <v>0</v>
      </c>
      <c r="L10" s="97">
        <f t="shared" si="2"/>
        <v>0</v>
      </c>
      <c r="M10" s="97">
        <f t="shared" si="3"/>
        <v>0</v>
      </c>
      <c r="N10" s="107"/>
      <c r="O10" s="67" t="s">
        <v>77</v>
      </c>
      <c r="P10" s="25">
        <v>0</v>
      </c>
      <c r="Q10" s="25">
        <v>0</v>
      </c>
      <c r="R10" s="108">
        <v>0</v>
      </c>
      <c r="S10" s="25">
        <v>2604</v>
      </c>
      <c r="T10" s="25">
        <v>2604</v>
      </c>
      <c r="U10" s="25">
        <f>'Caroço de Algodão'!E9</f>
        <v>0</v>
      </c>
      <c r="V10" s="25">
        <v>0</v>
      </c>
      <c r="W10" s="108">
        <f>'Caroço de Algodão'!F9</f>
        <v>0</v>
      </c>
      <c r="X10" s="97">
        <f t="shared" si="4"/>
        <v>0</v>
      </c>
      <c r="Y10" s="97">
        <f t="shared" si="5"/>
        <v>0</v>
      </c>
      <c r="Z10" s="109"/>
      <c r="AA10" s="67" t="s">
        <v>77</v>
      </c>
      <c r="AB10" s="8">
        <v>0</v>
      </c>
      <c r="AC10" s="8">
        <v>0</v>
      </c>
      <c r="AD10" s="97">
        <v>0</v>
      </c>
      <c r="AE10" s="8">
        <v>6.5</v>
      </c>
      <c r="AF10" s="8">
        <v>12.5</v>
      </c>
      <c r="AG10" s="8">
        <f>'Caroço de Algodão'!H9</f>
        <v>0</v>
      </c>
      <c r="AH10" s="8">
        <v>0</v>
      </c>
      <c r="AI10" s="97">
        <f>'Caroço de Algodão'!I9</f>
        <v>0</v>
      </c>
      <c r="AJ10" s="97">
        <f t="shared" si="6"/>
        <v>0</v>
      </c>
      <c r="AK10" s="97">
        <f t="shared" si="7"/>
        <v>0</v>
      </c>
      <c r="AL10" s="97">
        <f t="shared" si="8"/>
        <v>0</v>
      </c>
      <c r="AM10" s="97">
        <f t="shared" si="9"/>
        <v>0</v>
      </c>
      <c r="AN10" s="23"/>
      <c r="AO10" s="23"/>
      <c r="AP10" s="23"/>
      <c r="AQ10" s="23"/>
      <c r="AR10" s="23"/>
    </row>
    <row r="11" spans="1:44" ht="15.6" customHeight="1" x14ac:dyDescent="0.2">
      <c r="A11" s="67" t="s">
        <v>78</v>
      </c>
      <c r="B11" s="8">
        <v>0</v>
      </c>
      <c r="C11" s="8">
        <v>0</v>
      </c>
      <c r="D11" s="97">
        <v>0</v>
      </c>
      <c r="E11" s="8">
        <v>0</v>
      </c>
      <c r="F11" s="8">
        <v>0</v>
      </c>
      <c r="G11" s="8">
        <f>'Caroço de Algodão'!B10</f>
        <v>8.1</v>
      </c>
      <c r="H11" s="8">
        <v>9.8000000000000007</v>
      </c>
      <c r="I11" s="97">
        <f>'Caroço de Algodão'!C10</f>
        <v>8.1</v>
      </c>
      <c r="J11" s="97">
        <f t="shared" si="0"/>
        <v>-17.3</v>
      </c>
      <c r="K11" s="97">
        <f t="shared" si="1"/>
        <v>0</v>
      </c>
      <c r="L11" s="97">
        <f t="shared" si="2"/>
        <v>-1.7000000000000011</v>
      </c>
      <c r="M11" s="97">
        <f t="shared" si="3"/>
        <v>0</v>
      </c>
      <c r="N11" s="107"/>
      <c r="O11" s="67" t="s">
        <v>78</v>
      </c>
      <c r="P11" s="25">
        <v>0</v>
      </c>
      <c r="Q11" s="25">
        <v>0</v>
      </c>
      <c r="R11" s="108">
        <v>0</v>
      </c>
      <c r="S11" s="25">
        <v>0</v>
      </c>
      <c r="T11" s="25">
        <v>0</v>
      </c>
      <c r="U11" s="25">
        <f>'Caroço de Algodão'!E10</f>
        <v>2294</v>
      </c>
      <c r="V11" s="25">
        <v>2325</v>
      </c>
      <c r="W11" s="108">
        <f>'Caroço de Algodão'!F10</f>
        <v>2294</v>
      </c>
      <c r="X11" s="97">
        <f t="shared" si="4"/>
        <v>-1.3</v>
      </c>
      <c r="Y11" s="97">
        <f t="shared" si="5"/>
        <v>0</v>
      </c>
      <c r="Z11" s="109"/>
      <c r="AA11" s="67" t="s">
        <v>78</v>
      </c>
      <c r="AB11" s="8">
        <v>0</v>
      </c>
      <c r="AC11" s="8">
        <v>0</v>
      </c>
      <c r="AD11" s="97">
        <v>0</v>
      </c>
      <c r="AE11" s="8">
        <v>0</v>
      </c>
      <c r="AF11" s="8">
        <v>0</v>
      </c>
      <c r="AG11" s="8">
        <f>'Caroço de Algodão'!H10</f>
        <v>18.600000000000001</v>
      </c>
      <c r="AH11" s="8">
        <v>22.8</v>
      </c>
      <c r="AI11" s="97">
        <f>'Caroço de Algodão'!I10</f>
        <v>18.600000000000001</v>
      </c>
      <c r="AJ11" s="97">
        <f t="shared" si="6"/>
        <v>-18.399999999999999</v>
      </c>
      <c r="AK11" s="97">
        <f t="shared" si="7"/>
        <v>0</v>
      </c>
      <c r="AL11" s="97">
        <f t="shared" si="8"/>
        <v>-4.1999999999999993</v>
      </c>
      <c r="AM11" s="97">
        <f t="shared" si="9"/>
        <v>0</v>
      </c>
      <c r="AN11" s="23"/>
      <c r="AO11" s="23"/>
      <c r="AP11" s="23"/>
      <c r="AQ11" s="23"/>
      <c r="AR11" s="23"/>
    </row>
    <row r="12" spans="1:44" ht="15.6" hidden="1" customHeight="1" x14ac:dyDescent="0.2">
      <c r="A12" s="67" t="s">
        <v>79</v>
      </c>
      <c r="B12" s="8">
        <v>0</v>
      </c>
      <c r="C12" s="8">
        <v>0</v>
      </c>
      <c r="D12" s="97">
        <v>0</v>
      </c>
      <c r="E12" s="8">
        <v>0</v>
      </c>
      <c r="F12" s="8">
        <v>0</v>
      </c>
      <c r="G12" s="8">
        <f>'Caroço de Algodão'!B11</f>
        <v>0</v>
      </c>
      <c r="H12" s="8">
        <v>0</v>
      </c>
      <c r="I12" s="97">
        <f>'Caroço de Algodão'!C11</f>
        <v>0</v>
      </c>
      <c r="J12" s="97">
        <f t="shared" si="0"/>
        <v>0</v>
      </c>
      <c r="K12" s="97">
        <f t="shared" si="1"/>
        <v>0</v>
      </c>
      <c r="L12" s="97">
        <f t="shared" si="2"/>
        <v>0</v>
      </c>
      <c r="M12" s="97">
        <f t="shared" si="3"/>
        <v>0</v>
      </c>
      <c r="N12" s="107"/>
      <c r="O12" s="67" t="s">
        <v>79</v>
      </c>
      <c r="P12" s="25">
        <v>0</v>
      </c>
      <c r="Q12" s="25">
        <v>0</v>
      </c>
      <c r="R12" s="108">
        <v>0</v>
      </c>
      <c r="S12" s="25">
        <v>0</v>
      </c>
      <c r="T12" s="25">
        <v>0</v>
      </c>
      <c r="U12" s="25">
        <f>'Caroço de Algodão'!E11</f>
        <v>0</v>
      </c>
      <c r="V12" s="25">
        <v>0</v>
      </c>
      <c r="W12" s="108">
        <f>'Caroço de Algodão'!F11</f>
        <v>0</v>
      </c>
      <c r="X12" s="97">
        <f t="shared" si="4"/>
        <v>0</v>
      </c>
      <c r="Y12" s="97">
        <f t="shared" si="5"/>
        <v>0</v>
      </c>
      <c r="Z12" s="109"/>
      <c r="AA12" s="67" t="s">
        <v>79</v>
      </c>
      <c r="AB12" s="8">
        <v>0</v>
      </c>
      <c r="AC12" s="8">
        <v>0</v>
      </c>
      <c r="AD12" s="97">
        <v>0</v>
      </c>
      <c r="AE12" s="8">
        <v>0</v>
      </c>
      <c r="AF12" s="8">
        <v>0</v>
      </c>
      <c r="AG12" s="8">
        <f>'Caroço de Algodão'!H11</f>
        <v>0</v>
      </c>
      <c r="AH12" s="8">
        <v>0</v>
      </c>
      <c r="AI12" s="97">
        <f>'Caroço de Algodão'!I11</f>
        <v>0</v>
      </c>
      <c r="AJ12" s="97">
        <f t="shared" si="6"/>
        <v>0</v>
      </c>
      <c r="AK12" s="97">
        <f t="shared" si="7"/>
        <v>0</v>
      </c>
      <c r="AL12" s="97">
        <f t="shared" si="8"/>
        <v>0</v>
      </c>
      <c r="AM12" s="97">
        <f t="shared" si="9"/>
        <v>0</v>
      </c>
      <c r="AN12" s="23"/>
      <c r="AO12" s="23"/>
      <c r="AP12" s="23"/>
      <c r="AQ12" s="23"/>
      <c r="AR12" s="23"/>
    </row>
    <row r="13" spans="1:44" ht="15.6" hidden="1" customHeight="1" x14ac:dyDescent="0.2">
      <c r="A13" s="67" t="s">
        <v>80</v>
      </c>
      <c r="B13" s="8">
        <v>0</v>
      </c>
      <c r="C13" s="8">
        <v>0</v>
      </c>
      <c r="D13" s="97">
        <v>0</v>
      </c>
      <c r="E13" s="8">
        <v>0</v>
      </c>
      <c r="F13" s="8">
        <v>0</v>
      </c>
      <c r="G13" s="8">
        <f>'Caroço de Algodão'!B12</f>
        <v>0</v>
      </c>
      <c r="H13" s="8">
        <v>0</v>
      </c>
      <c r="I13" s="97">
        <f>'Caroço de Algodão'!C12</f>
        <v>0</v>
      </c>
      <c r="J13" s="97">
        <f t="shared" si="0"/>
        <v>0</v>
      </c>
      <c r="K13" s="97">
        <f t="shared" si="1"/>
        <v>0</v>
      </c>
      <c r="L13" s="97">
        <f t="shared" si="2"/>
        <v>0</v>
      </c>
      <c r="M13" s="97">
        <f t="shared" si="3"/>
        <v>0</v>
      </c>
      <c r="N13" s="107"/>
      <c r="O13" s="67" t="s">
        <v>80</v>
      </c>
      <c r="P13" s="25">
        <v>0</v>
      </c>
      <c r="Q13" s="25">
        <v>0</v>
      </c>
      <c r="R13" s="108">
        <v>0</v>
      </c>
      <c r="S13" s="25">
        <v>0</v>
      </c>
      <c r="T13" s="25">
        <v>0</v>
      </c>
      <c r="U13" s="25">
        <f>'Caroço de Algodão'!E12</f>
        <v>0</v>
      </c>
      <c r="V13" s="25">
        <v>0</v>
      </c>
      <c r="W13" s="108">
        <f>'Caroço de Algodão'!F12</f>
        <v>0</v>
      </c>
      <c r="X13" s="97">
        <f t="shared" si="4"/>
        <v>0</v>
      </c>
      <c r="Y13" s="97">
        <f t="shared" si="5"/>
        <v>0</v>
      </c>
      <c r="Z13" s="109"/>
      <c r="AA13" s="67" t="s">
        <v>80</v>
      </c>
      <c r="AB13" s="8">
        <v>0</v>
      </c>
      <c r="AC13" s="8">
        <v>0</v>
      </c>
      <c r="AD13" s="97">
        <v>0</v>
      </c>
      <c r="AE13" s="8">
        <v>0</v>
      </c>
      <c r="AF13" s="8">
        <v>0</v>
      </c>
      <c r="AG13" s="8">
        <f>'Caroço de Algodão'!H12</f>
        <v>0</v>
      </c>
      <c r="AH13" s="8">
        <v>0</v>
      </c>
      <c r="AI13" s="97">
        <f>'Caroço de Algodão'!I12</f>
        <v>0</v>
      </c>
      <c r="AJ13" s="97">
        <f t="shared" si="6"/>
        <v>0</v>
      </c>
      <c r="AK13" s="97">
        <f t="shared" si="7"/>
        <v>0</v>
      </c>
      <c r="AL13" s="97">
        <f t="shared" si="8"/>
        <v>0</v>
      </c>
      <c r="AM13" s="97">
        <f t="shared" si="9"/>
        <v>0</v>
      </c>
      <c r="AN13" s="23"/>
      <c r="AO13" s="23"/>
      <c r="AP13" s="23"/>
      <c r="AQ13" s="23"/>
      <c r="AR13" s="23"/>
    </row>
    <row r="14" spans="1:44" ht="15.6" hidden="1" customHeight="1" x14ac:dyDescent="0.2">
      <c r="A14" s="67" t="s">
        <v>81</v>
      </c>
      <c r="B14" s="8">
        <v>0</v>
      </c>
      <c r="C14" s="8">
        <v>0</v>
      </c>
      <c r="D14" s="97">
        <v>0</v>
      </c>
      <c r="E14" s="8">
        <v>0</v>
      </c>
      <c r="F14" s="8">
        <v>0</v>
      </c>
      <c r="G14" s="8">
        <f>'Caroço de Algodão'!B13</f>
        <v>0</v>
      </c>
      <c r="H14" s="8">
        <v>0</v>
      </c>
      <c r="I14" s="97">
        <f>'Caroço de Algodão'!C13</f>
        <v>0</v>
      </c>
      <c r="J14" s="97">
        <f t="shared" si="0"/>
        <v>0</v>
      </c>
      <c r="K14" s="97">
        <f t="shared" si="1"/>
        <v>0</v>
      </c>
      <c r="L14" s="97">
        <f t="shared" si="2"/>
        <v>0</v>
      </c>
      <c r="M14" s="97">
        <f t="shared" si="3"/>
        <v>0</v>
      </c>
      <c r="N14" s="107"/>
      <c r="O14" s="67" t="s">
        <v>81</v>
      </c>
      <c r="P14" s="25">
        <v>0</v>
      </c>
      <c r="Q14" s="25">
        <v>0</v>
      </c>
      <c r="R14" s="108">
        <v>0</v>
      </c>
      <c r="S14" s="25">
        <v>0</v>
      </c>
      <c r="T14" s="25">
        <v>0</v>
      </c>
      <c r="U14" s="25">
        <f>'Caroço de Algodão'!E13</f>
        <v>0</v>
      </c>
      <c r="V14" s="25">
        <v>0</v>
      </c>
      <c r="W14" s="108">
        <f>'Caroço de Algodão'!F13</f>
        <v>0</v>
      </c>
      <c r="X14" s="97">
        <f t="shared" si="4"/>
        <v>0</v>
      </c>
      <c r="Y14" s="97">
        <f t="shared" si="5"/>
        <v>0</v>
      </c>
      <c r="Z14" s="109"/>
      <c r="AA14" s="67" t="s">
        <v>81</v>
      </c>
      <c r="AB14" s="8">
        <v>0</v>
      </c>
      <c r="AC14" s="8">
        <v>0</v>
      </c>
      <c r="AD14" s="97">
        <v>0</v>
      </c>
      <c r="AE14" s="8">
        <v>0</v>
      </c>
      <c r="AF14" s="8">
        <v>0</v>
      </c>
      <c r="AG14" s="8">
        <f>'Caroço de Algodão'!H13</f>
        <v>0</v>
      </c>
      <c r="AH14" s="8">
        <v>0</v>
      </c>
      <c r="AI14" s="97">
        <f>'Caroço de Algodão'!I13</f>
        <v>0</v>
      </c>
      <c r="AJ14" s="97">
        <f t="shared" si="6"/>
        <v>0</v>
      </c>
      <c r="AK14" s="97">
        <f t="shared" si="7"/>
        <v>0</v>
      </c>
      <c r="AL14" s="97">
        <f t="shared" si="8"/>
        <v>0</v>
      </c>
      <c r="AM14" s="97">
        <f t="shared" si="9"/>
        <v>0</v>
      </c>
      <c r="AN14" s="23"/>
      <c r="AO14" s="23"/>
      <c r="AP14" s="23"/>
      <c r="AQ14" s="23"/>
      <c r="AR14" s="23"/>
    </row>
    <row r="15" spans="1:44" ht="15.6" hidden="1" customHeight="1" x14ac:dyDescent="0.2">
      <c r="A15" s="67" t="s">
        <v>82</v>
      </c>
      <c r="B15" s="8">
        <v>0</v>
      </c>
      <c r="C15" s="8">
        <v>0</v>
      </c>
      <c r="D15" s="97">
        <v>0</v>
      </c>
      <c r="E15" s="8">
        <v>0</v>
      </c>
      <c r="F15" s="8">
        <v>0</v>
      </c>
      <c r="G15" s="8">
        <f>'Caroço de Algodão'!B14</f>
        <v>0</v>
      </c>
      <c r="H15" s="8">
        <v>0</v>
      </c>
      <c r="I15" s="97">
        <f>'Caroço de Algodão'!C14</f>
        <v>0</v>
      </c>
      <c r="J15" s="97">
        <f t="shared" si="0"/>
        <v>0</v>
      </c>
      <c r="K15" s="97">
        <f t="shared" si="1"/>
        <v>0</v>
      </c>
      <c r="L15" s="97">
        <f t="shared" si="2"/>
        <v>0</v>
      </c>
      <c r="M15" s="97">
        <f t="shared" si="3"/>
        <v>0</v>
      </c>
      <c r="N15" s="107"/>
      <c r="O15" s="67" t="s">
        <v>82</v>
      </c>
      <c r="P15" s="25">
        <v>0</v>
      </c>
      <c r="Q15" s="25">
        <v>0</v>
      </c>
      <c r="R15" s="108">
        <v>0</v>
      </c>
      <c r="S15" s="25">
        <v>0</v>
      </c>
      <c r="T15" s="25">
        <v>0</v>
      </c>
      <c r="U15" s="25">
        <f>'Caroço de Algodão'!E14</f>
        <v>0</v>
      </c>
      <c r="V15" s="25">
        <v>0</v>
      </c>
      <c r="W15" s="108">
        <f>'Caroço de Algodão'!F14</f>
        <v>0</v>
      </c>
      <c r="X15" s="97">
        <f t="shared" si="4"/>
        <v>0</v>
      </c>
      <c r="Y15" s="97">
        <f t="shared" si="5"/>
        <v>0</v>
      </c>
      <c r="Z15" s="109"/>
      <c r="AA15" s="67" t="s">
        <v>82</v>
      </c>
      <c r="AB15" s="8">
        <v>0</v>
      </c>
      <c r="AC15" s="8">
        <v>0</v>
      </c>
      <c r="AD15" s="97">
        <v>0</v>
      </c>
      <c r="AE15" s="8">
        <v>0</v>
      </c>
      <c r="AF15" s="8">
        <v>0</v>
      </c>
      <c r="AG15" s="8">
        <f>'Caroço de Algodão'!H14</f>
        <v>0</v>
      </c>
      <c r="AH15" s="8">
        <v>0</v>
      </c>
      <c r="AI15" s="97">
        <f>'Caroço de Algodão'!I14</f>
        <v>0</v>
      </c>
      <c r="AJ15" s="97">
        <f t="shared" si="6"/>
        <v>0</v>
      </c>
      <c r="AK15" s="97">
        <f t="shared" si="7"/>
        <v>0</v>
      </c>
      <c r="AL15" s="97">
        <f t="shared" si="8"/>
        <v>0</v>
      </c>
      <c r="AM15" s="97">
        <f t="shared" si="9"/>
        <v>0</v>
      </c>
      <c r="AN15" s="23"/>
      <c r="AO15" s="23"/>
      <c r="AP15" s="23"/>
      <c r="AQ15" s="23"/>
      <c r="AR15" s="23"/>
    </row>
    <row r="16" spans="1:44" ht="15.6" customHeight="1" x14ac:dyDescent="0.2">
      <c r="A16" s="67" t="s">
        <v>83</v>
      </c>
      <c r="B16" s="8">
        <v>4.8</v>
      </c>
      <c r="C16" s="8">
        <v>7.7</v>
      </c>
      <c r="D16" s="97">
        <v>7.8</v>
      </c>
      <c r="E16" s="8">
        <v>4.8</v>
      </c>
      <c r="F16" s="8">
        <v>2.8</v>
      </c>
      <c r="G16" s="8">
        <f>'Caroço de Algodão'!B15</f>
        <v>7.1</v>
      </c>
      <c r="H16" s="8">
        <v>6.7</v>
      </c>
      <c r="I16" s="97">
        <f>'Caroço de Algodão'!C15</f>
        <v>7.1</v>
      </c>
      <c r="J16" s="97">
        <f t="shared" si="0"/>
        <v>6</v>
      </c>
      <c r="K16" s="97">
        <f t="shared" si="1"/>
        <v>0</v>
      </c>
      <c r="L16" s="97">
        <f t="shared" si="2"/>
        <v>0.39999999999999947</v>
      </c>
      <c r="M16" s="97">
        <f t="shared" si="3"/>
        <v>0</v>
      </c>
      <c r="N16" s="110"/>
      <c r="O16" s="67" t="s">
        <v>83</v>
      </c>
      <c r="P16" s="25">
        <v>2472</v>
      </c>
      <c r="Q16" s="25">
        <v>2298</v>
      </c>
      <c r="R16" s="108">
        <v>1672</v>
      </c>
      <c r="S16" s="25">
        <v>1918</v>
      </c>
      <c r="T16" s="25">
        <v>2250</v>
      </c>
      <c r="U16" s="25">
        <f>'Caroço de Algodão'!E15</f>
        <v>2053.1999999999998</v>
      </c>
      <c r="V16" s="25">
        <v>2280.6</v>
      </c>
      <c r="W16" s="108">
        <f>'Caroço de Algodão'!F15</f>
        <v>2151.6</v>
      </c>
      <c r="X16" s="97">
        <f t="shared" si="4"/>
        <v>-5.7</v>
      </c>
      <c r="Y16" s="97">
        <f t="shared" si="5"/>
        <v>4.8</v>
      </c>
      <c r="Z16" s="109"/>
      <c r="AA16" s="67" t="s">
        <v>83</v>
      </c>
      <c r="AB16" s="8">
        <v>11.9</v>
      </c>
      <c r="AC16" s="8">
        <v>17.7</v>
      </c>
      <c r="AD16" s="97">
        <v>13</v>
      </c>
      <c r="AE16" s="8">
        <v>9.1999999999999993</v>
      </c>
      <c r="AF16" s="8">
        <v>6.3</v>
      </c>
      <c r="AG16" s="8">
        <f>'Caroço de Algodão'!H15</f>
        <v>14.6</v>
      </c>
      <c r="AH16" s="8">
        <v>15.3</v>
      </c>
      <c r="AI16" s="97">
        <f>'Caroço de Algodão'!I15</f>
        <v>15.3</v>
      </c>
      <c r="AJ16" s="97">
        <f t="shared" si="6"/>
        <v>0</v>
      </c>
      <c r="AK16" s="97">
        <f t="shared" si="7"/>
        <v>4.8</v>
      </c>
      <c r="AL16" s="97">
        <f t="shared" si="8"/>
        <v>0</v>
      </c>
      <c r="AM16" s="97">
        <f t="shared" si="9"/>
        <v>0.70000000000000107</v>
      </c>
      <c r="AN16" s="23"/>
      <c r="AO16" s="23"/>
      <c r="AP16" s="23"/>
      <c r="AQ16" s="23"/>
      <c r="AR16" s="23"/>
    </row>
    <row r="17" spans="1:44" ht="15.6" customHeight="1" x14ac:dyDescent="0.2">
      <c r="A17" s="120" t="s">
        <v>84</v>
      </c>
      <c r="B17" s="121">
        <v>352.8</v>
      </c>
      <c r="C17" s="121">
        <v>317.8</v>
      </c>
      <c r="D17" s="121">
        <v>262.3</v>
      </c>
      <c r="E17" s="121">
        <v>230.8</v>
      </c>
      <c r="F17" s="121">
        <v>295.2</v>
      </c>
      <c r="G17" s="121">
        <f>'Caroço de Algodão'!B16</f>
        <v>307</v>
      </c>
      <c r="H17" s="121">
        <v>293.7</v>
      </c>
      <c r="I17" s="121">
        <f>'Caroço de Algodão'!C16</f>
        <v>334.9</v>
      </c>
      <c r="J17" s="121">
        <f t="shared" si="0"/>
        <v>14</v>
      </c>
      <c r="K17" s="121">
        <f t="shared" si="1"/>
        <v>9.1</v>
      </c>
      <c r="L17" s="121">
        <f t="shared" si="2"/>
        <v>41.199999999999989</v>
      </c>
      <c r="M17" s="121">
        <f t="shared" si="3"/>
        <v>27.899999999999977</v>
      </c>
      <c r="N17" s="106"/>
      <c r="O17" s="120" t="s">
        <v>84</v>
      </c>
      <c r="P17" s="122">
        <v>2357.1226320000001</v>
      </c>
      <c r="Q17" s="122">
        <v>2310.5171489999998</v>
      </c>
      <c r="R17" s="122">
        <v>1622.018223</v>
      </c>
      <c r="S17" s="122">
        <v>2533.2385530000001</v>
      </c>
      <c r="T17" s="122">
        <v>2769.3053049999999</v>
      </c>
      <c r="U17" s="122">
        <f>'Caroço de Algodão'!E16</f>
        <v>2799.4733940000001</v>
      </c>
      <c r="V17" s="122">
        <v>2642.317031</v>
      </c>
      <c r="W17" s="122">
        <f>'Caroço de Algodão'!F16</f>
        <v>2984.5802509999999</v>
      </c>
      <c r="X17" s="121">
        <f t="shared" si="4"/>
        <v>13</v>
      </c>
      <c r="Y17" s="121">
        <f t="shared" si="5"/>
        <v>6.6</v>
      </c>
      <c r="Z17" s="106"/>
      <c r="AA17" s="120" t="s">
        <v>84</v>
      </c>
      <c r="AB17" s="121">
        <v>831.5</v>
      </c>
      <c r="AC17" s="121">
        <v>734.3</v>
      </c>
      <c r="AD17" s="121">
        <v>425.4</v>
      </c>
      <c r="AE17" s="121">
        <v>584.6</v>
      </c>
      <c r="AF17" s="121">
        <v>817.5</v>
      </c>
      <c r="AG17" s="121">
        <f>'Caroço de Algodão'!H16</f>
        <v>859.6</v>
      </c>
      <c r="AH17" s="121">
        <v>776</v>
      </c>
      <c r="AI17" s="121">
        <f>'Caroço de Algodão'!I16</f>
        <v>999.6</v>
      </c>
      <c r="AJ17" s="121">
        <f t="shared" si="6"/>
        <v>28.8</v>
      </c>
      <c r="AK17" s="121">
        <f t="shared" si="7"/>
        <v>16.3</v>
      </c>
      <c r="AL17" s="121">
        <f t="shared" si="8"/>
        <v>223.60000000000002</v>
      </c>
      <c r="AM17" s="121">
        <f t="shared" si="9"/>
        <v>140</v>
      </c>
      <c r="AN17" s="23"/>
      <c r="AO17" s="23"/>
      <c r="AP17" s="23"/>
      <c r="AQ17" s="23"/>
      <c r="AR17" s="23"/>
    </row>
    <row r="18" spans="1:44" ht="15.6" customHeight="1" x14ac:dyDescent="0.2">
      <c r="A18" s="67" t="s">
        <v>85</v>
      </c>
      <c r="B18" s="8">
        <v>18.600000000000001</v>
      </c>
      <c r="C18" s="8">
        <v>21.4</v>
      </c>
      <c r="D18" s="97">
        <v>20.9</v>
      </c>
      <c r="E18" s="8">
        <v>22.5</v>
      </c>
      <c r="F18" s="8">
        <v>22.3</v>
      </c>
      <c r="G18" s="8">
        <f>'Caroço de Algodão'!B17</f>
        <v>25.6</v>
      </c>
      <c r="H18" s="8">
        <v>27.8</v>
      </c>
      <c r="I18" s="97">
        <f>'Caroço de Algodão'!C17</f>
        <v>25.6</v>
      </c>
      <c r="J18" s="97">
        <f t="shared" si="0"/>
        <v>-7.9</v>
      </c>
      <c r="K18" s="97">
        <f t="shared" si="1"/>
        <v>0</v>
      </c>
      <c r="L18" s="97">
        <f t="shared" si="2"/>
        <v>-2.1999999999999993</v>
      </c>
      <c r="M18" s="97">
        <f t="shared" si="3"/>
        <v>0</v>
      </c>
      <c r="N18" s="110"/>
      <c r="O18" s="67" t="s">
        <v>85</v>
      </c>
      <c r="P18" s="25">
        <v>2505</v>
      </c>
      <c r="Q18" s="25">
        <v>2390</v>
      </c>
      <c r="R18" s="108">
        <v>2369</v>
      </c>
      <c r="S18" s="25">
        <v>2349</v>
      </c>
      <c r="T18" s="25">
        <v>2347.8000000000002</v>
      </c>
      <c r="U18" s="25">
        <f>'Caroço de Algodão'!E17</f>
        <v>2606.4</v>
      </c>
      <c r="V18" s="25">
        <v>2434.1999999999998</v>
      </c>
      <c r="W18" s="108">
        <f>'Caroço de Algodão'!F17</f>
        <v>4930.8</v>
      </c>
      <c r="X18" s="97">
        <f t="shared" si="4"/>
        <v>102.6</v>
      </c>
      <c r="Y18" s="97">
        <f t="shared" si="5"/>
        <v>89.2</v>
      </c>
      <c r="Z18" s="109"/>
      <c r="AA18" s="67" t="s">
        <v>85</v>
      </c>
      <c r="AB18" s="8">
        <v>46.6</v>
      </c>
      <c r="AC18" s="8">
        <v>51.2</v>
      </c>
      <c r="AD18" s="97">
        <v>49.5</v>
      </c>
      <c r="AE18" s="8">
        <v>52.9</v>
      </c>
      <c r="AF18" s="8">
        <v>52.4</v>
      </c>
      <c r="AG18" s="8">
        <f>'Caroço de Algodão'!H17</f>
        <v>66.7</v>
      </c>
      <c r="AH18" s="8">
        <v>67.7</v>
      </c>
      <c r="AI18" s="97">
        <f>'Caroço de Algodão'!I17</f>
        <v>126.2</v>
      </c>
      <c r="AJ18" s="97">
        <f t="shared" si="6"/>
        <v>86.4</v>
      </c>
      <c r="AK18" s="97">
        <f t="shared" si="7"/>
        <v>89.2</v>
      </c>
      <c r="AL18" s="97">
        <f t="shared" si="8"/>
        <v>58.5</v>
      </c>
      <c r="AM18" s="97">
        <f t="shared" si="9"/>
        <v>59.5</v>
      </c>
      <c r="AN18" s="23"/>
      <c r="AO18" s="23"/>
      <c r="AP18" s="23"/>
      <c r="AQ18" s="23"/>
      <c r="AR18" s="23"/>
    </row>
    <row r="19" spans="1:44" ht="15.6" customHeight="1" x14ac:dyDescent="0.2">
      <c r="A19" s="67" t="s">
        <v>86</v>
      </c>
      <c r="B19" s="8">
        <v>12.1</v>
      </c>
      <c r="C19" s="8">
        <v>14.2</v>
      </c>
      <c r="D19" s="97">
        <v>5.5</v>
      </c>
      <c r="E19" s="8">
        <v>5.6</v>
      </c>
      <c r="F19" s="8">
        <v>7.2</v>
      </c>
      <c r="G19" s="8">
        <f>'Caroço de Algodão'!B18</f>
        <v>9.6</v>
      </c>
      <c r="H19" s="8">
        <v>9.4</v>
      </c>
      <c r="I19" s="97">
        <f>'Caroço de Algodão'!C18</f>
        <v>14</v>
      </c>
      <c r="J19" s="97">
        <f t="shared" si="0"/>
        <v>48.9</v>
      </c>
      <c r="K19" s="97">
        <f t="shared" si="1"/>
        <v>45.8</v>
      </c>
      <c r="L19" s="97">
        <f t="shared" si="2"/>
        <v>4.5999999999999996</v>
      </c>
      <c r="M19" s="97">
        <f t="shared" si="3"/>
        <v>4.4000000000000004</v>
      </c>
      <c r="N19" s="110"/>
      <c r="O19" s="67" t="s">
        <v>86</v>
      </c>
      <c r="P19" s="25">
        <v>2496</v>
      </c>
      <c r="Q19" s="25">
        <v>2122</v>
      </c>
      <c r="R19" s="108">
        <v>727</v>
      </c>
      <c r="S19" s="25">
        <v>2003</v>
      </c>
      <c r="T19" s="25">
        <v>2194.5</v>
      </c>
      <c r="U19" s="25">
        <f>'Caroço de Algodão'!E18</f>
        <v>2628.84</v>
      </c>
      <c r="V19" s="25">
        <v>2164.86</v>
      </c>
      <c r="W19" s="108">
        <f>'Caroço de Algodão'!F18</f>
        <v>2494.3200000000002</v>
      </c>
      <c r="X19" s="97">
        <f t="shared" si="4"/>
        <v>15.2</v>
      </c>
      <c r="Y19" s="97">
        <f t="shared" si="5"/>
        <v>-5.0999999999999996</v>
      </c>
      <c r="Z19" s="109"/>
      <c r="AA19" s="67" t="s">
        <v>86</v>
      </c>
      <c r="AB19" s="8">
        <v>30.2</v>
      </c>
      <c r="AC19" s="8">
        <v>30.1</v>
      </c>
      <c r="AD19" s="97">
        <v>4</v>
      </c>
      <c r="AE19" s="8">
        <v>11.2</v>
      </c>
      <c r="AF19" s="8">
        <v>15.8</v>
      </c>
      <c r="AG19" s="8">
        <f>'Caroço de Algodão'!H18</f>
        <v>25.3</v>
      </c>
      <c r="AH19" s="8">
        <v>20.3</v>
      </c>
      <c r="AI19" s="97">
        <f>'Caroço de Algodão'!I18</f>
        <v>35</v>
      </c>
      <c r="AJ19" s="97">
        <f t="shared" si="6"/>
        <v>72.400000000000006</v>
      </c>
      <c r="AK19" s="97">
        <f t="shared" si="7"/>
        <v>38.299999999999997</v>
      </c>
      <c r="AL19" s="97">
        <f t="shared" si="8"/>
        <v>14.7</v>
      </c>
      <c r="AM19" s="97">
        <f t="shared" si="9"/>
        <v>9.6999999999999993</v>
      </c>
      <c r="AN19" s="23"/>
      <c r="AO19" s="23"/>
      <c r="AP19" s="23"/>
      <c r="AQ19" s="23"/>
      <c r="AR19" s="23"/>
    </row>
    <row r="20" spans="1:44" ht="15.6" customHeight="1" x14ac:dyDescent="0.2">
      <c r="A20" s="67" t="s">
        <v>87</v>
      </c>
      <c r="B20" s="8">
        <v>1.8</v>
      </c>
      <c r="C20" s="8">
        <v>0.4</v>
      </c>
      <c r="D20" s="97">
        <v>0.3</v>
      </c>
      <c r="E20" s="8">
        <v>0.4</v>
      </c>
      <c r="F20" s="8">
        <v>1.2</v>
      </c>
      <c r="G20" s="8">
        <f>'Caroço de Algodão'!B19</f>
        <v>2.4</v>
      </c>
      <c r="H20" s="8">
        <v>2.8</v>
      </c>
      <c r="I20" s="97">
        <f>'Caroço de Algodão'!C19</f>
        <v>2.4</v>
      </c>
      <c r="J20" s="97">
        <f t="shared" si="0"/>
        <v>-14.3</v>
      </c>
      <c r="K20" s="97">
        <f t="shared" si="1"/>
        <v>0</v>
      </c>
      <c r="L20" s="97">
        <f t="shared" si="2"/>
        <v>-0.39999999999999991</v>
      </c>
      <c r="M20" s="97">
        <f t="shared" si="3"/>
        <v>0</v>
      </c>
      <c r="N20" s="110"/>
      <c r="O20" s="67" t="s">
        <v>87</v>
      </c>
      <c r="P20" s="25">
        <v>507</v>
      </c>
      <c r="Q20" s="25">
        <v>199</v>
      </c>
      <c r="R20" s="108">
        <v>347</v>
      </c>
      <c r="S20" s="25">
        <v>704</v>
      </c>
      <c r="T20" s="25">
        <v>531.04999999999995</v>
      </c>
      <c r="U20" s="25">
        <f>'Caroço de Algodão'!E19</f>
        <v>1776.45</v>
      </c>
      <c r="V20" s="25">
        <v>681.85</v>
      </c>
      <c r="W20" s="108">
        <f>'Caroço de Algodão'!F19</f>
        <v>1474.2</v>
      </c>
      <c r="X20" s="97">
        <f t="shared" si="4"/>
        <v>116.2</v>
      </c>
      <c r="Y20" s="97">
        <f t="shared" si="5"/>
        <v>-17</v>
      </c>
      <c r="Z20" s="109"/>
      <c r="AA20" s="67" t="s">
        <v>87</v>
      </c>
      <c r="AB20" s="8">
        <v>0.9</v>
      </c>
      <c r="AC20" s="8">
        <v>0.1</v>
      </c>
      <c r="AD20" s="97">
        <v>0.1</v>
      </c>
      <c r="AE20" s="8">
        <v>0.2</v>
      </c>
      <c r="AF20" s="8">
        <v>0.7</v>
      </c>
      <c r="AG20" s="8">
        <f>'Caroço de Algodão'!H19</f>
        <v>4.3</v>
      </c>
      <c r="AH20" s="8">
        <v>1.9</v>
      </c>
      <c r="AI20" s="97">
        <f>'Caroço de Algodão'!I19</f>
        <v>3.5</v>
      </c>
      <c r="AJ20" s="97">
        <f t="shared" si="6"/>
        <v>84.2</v>
      </c>
      <c r="AK20" s="97">
        <f t="shared" si="7"/>
        <v>-18.600000000000001</v>
      </c>
      <c r="AL20" s="97">
        <f t="shared" si="8"/>
        <v>1.6</v>
      </c>
      <c r="AM20" s="97">
        <f t="shared" si="9"/>
        <v>-0.79999999999999982</v>
      </c>
      <c r="AN20" s="23"/>
      <c r="AO20" s="23"/>
      <c r="AP20" s="23"/>
      <c r="AQ20" s="23"/>
      <c r="AR20" s="23"/>
    </row>
    <row r="21" spans="1:44" ht="15.6" customHeight="1" x14ac:dyDescent="0.2">
      <c r="A21" s="67" t="s">
        <v>88</v>
      </c>
      <c r="B21" s="8">
        <v>0.4</v>
      </c>
      <c r="C21" s="8">
        <v>0.3</v>
      </c>
      <c r="D21" s="97">
        <v>0.3</v>
      </c>
      <c r="E21" s="8">
        <v>0.3</v>
      </c>
      <c r="F21" s="8">
        <v>0.3</v>
      </c>
      <c r="G21" s="8">
        <f>'Caroço de Algodão'!B20</f>
        <v>0.3</v>
      </c>
      <c r="H21" s="8">
        <v>0.3</v>
      </c>
      <c r="I21" s="97">
        <f>'Caroço de Algodão'!C20</f>
        <v>0.3</v>
      </c>
      <c r="J21" s="97">
        <f t="shared" si="0"/>
        <v>0</v>
      </c>
      <c r="K21" s="97">
        <f t="shared" si="1"/>
        <v>0</v>
      </c>
      <c r="L21" s="97">
        <f t="shared" si="2"/>
        <v>0</v>
      </c>
      <c r="M21" s="97">
        <f t="shared" si="3"/>
        <v>0</v>
      </c>
      <c r="N21" s="110"/>
      <c r="O21" s="67" t="s">
        <v>88</v>
      </c>
      <c r="P21" s="25">
        <v>2362</v>
      </c>
      <c r="Q21" s="25">
        <v>2790</v>
      </c>
      <c r="R21" s="108">
        <v>2666</v>
      </c>
      <c r="S21" s="25">
        <v>2766</v>
      </c>
      <c r="T21" s="25">
        <v>2765.82</v>
      </c>
      <c r="U21" s="25">
        <f>'Caroço de Algodão'!E20</f>
        <v>2364.06</v>
      </c>
      <c r="V21" s="25">
        <v>2369.02</v>
      </c>
      <c r="W21" s="108">
        <f>'Caroço de Algodão'!F20</f>
        <v>2415.52</v>
      </c>
      <c r="X21" s="97">
        <f t="shared" si="4"/>
        <v>2</v>
      </c>
      <c r="Y21" s="97">
        <f t="shared" si="5"/>
        <v>2.2000000000000002</v>
      </c>
      <c r="Z21" s="109"/>
      <c r="AA21" s="67" t="s">
        <v>88</v>
      </c>
      <c r="AB21" s="8">
        <v>0.9</v>
      </c>
      <c r="AC21" s="8">
        <v>0.9</v>
      </c>
      <c r="AD21" s="97">
        <v>0.8</v>
      </c>
      <c r="AE21" s="8">
        <v>0.8</v>
      </c>
      <c r="AF21" s="8">
        <v>0.8</v>
      </c>
      <c r="AG21" s="8">
        <f>'Caroço de Algodão'!H20</f>
        <v>0.7</v>
      </c>
      <c r="AH21" s="8">
        <v>0.7</v>
      </c>
      <c r="AI21" s="97">
        <f>'Caroço de Algodão'!I20</f>
        <v>0.8</v>
      </c>
      <c r="AJ21" s="97">
        <f t="shared" si="6"/>
        <v>14.3</v>
      </c>
      <c r="AK21" s="97">
        <f t="shared" si="7"/>
        <v>14.3</v>
      </c>
      <c r="AL21" s="97">
        <f t="shared" si="8"/>
        <v>0.10000000000000009</v>
      </c>
      <c r="AM21" s="97">
        <f t="shared" si="9"/>
        <v>0.10000000000000009</v>
      </c>
      <c r="AN21" s="23"/>
      <c r="AO21" s="23"/>
      <c r="AP21" s="23"/>
      <c r="AQ21" s="23"/>
      <c r="AR21" s="23"/>
    </row>
    <row r="22" spans="1:44" ht="15.6" hidden="1" customHeight="1" x14ac:dyDescent="0.2">
      <c r="A22" s="67" t="s">
        <v>89</v>
      </c>
      <c r="B22" s="8">
        <v>0.1</v>
      </c>
      <c r="C22" s="8">
        <v>0.2</v>
      </c>
      <c r="D22" s="97">
        <v>0.1</v>
      </c>
      <c r="E22" s="8">
        <v>0.4</v>
      </c>
      <c r="F22" s="8">
        <v>0.5</v>
      </c>
      <c r="G22" s="8">
        <f>'Caroço de Algodão'!B21</f>
        <v>1.5</v>
      </c>
      <c r="H22" s="8">
        <v>1.9</v>
      </c>
      <c r="I22" s="97">
        <f>'Caroço de Algodão'!C21</f>
        <v>1.5</v>
      </c>
      <c r="J22" s="97">
        <f t="shared" si="0"/>
        <v>-21.1</v>
      </c>
      <c r="K22" s="97">
        <f t="shared" si="1"/>
        <v>0</v>
      </c>
      <c r="L22" s="97">
        <f t="shared" si="2"/>
        <v>-0.39999999999999991</v>
      </c>
      <c r="M22" s="97">
        <f t="shared" si="3"/>
        <v>0</v>
      </c>
      <c r="N22" s="110"/>
      <c r="O22" s="67" t="s">
        <v>89</v>
      </c>
      <c r="P22" s="25">
        <v>429</v>
      </c>
      <c r="Q22" s="25">
        <v>787</v>
      </c>
      <c r="R22" s="108">
        <v>269</v>
      </c>
      <c r="S22" s="25">
        <v>524</v>
      </c>
      <c r="T22" s="25">
        <v>572.16</v>
      </c>
      <c r="U22" s="25">
        <f>'Caroço de Algodão'!E21</f>
        <v>708.48</v>
      </c>
      <c r="V22" s="25">
        <v>641.28</v>
      </c>
      <c r="W22" s="108">
        <f>'Caroço de Algodão'!F21</f>
        <v>778.24</v>
      </c>
      <c r="X22" s="97">
        <f t="shared" si="4"/>
        <v>21.4</v>
      </c>
      <c r="Y22" s="97">
        <f t="shared" si="5"/>
        <v>9.8000000000000007</v>
      </c>
      <c r="Z22" s="109"/>
      <c r="AA22" s="67" t="s">
        <v>89</v>
      </c>
      <c r="AB22" s="8">
        <v>0</v>
      </c>
      <c r="AC22" s="8">
        <v>0.1</v>
      </c>
      <c r="AD22" s="97">
        <v>0</v>
      </c>
      <c r="AE22" s="8">
        <v>0.2</v>
      </c>
      <c r="AF22" s="8">
        <v>0.2</v>
      </c>
      <c r="AG22" s="8">
        <f>'Caroço de Algodão'!H21</f>
        <v>1.1000000000000001</v>
      </c>
      <c r="AH22" s="8">
        <v>1.2</v>
      </c>
      <c r="AI22" s="97">
        <f>'Caroço de Algodão'!I21</f>
        <v>1.1000000000000001</v>
      </c>
      <c r="AJ22" s="97">
        <f t="shared" si="6"/>
        <v>-8.3000000000000007</v>
      </c>
      <c r="AK22" s="97">
        <f t="shared" si="7"/>
        <v>0</v>
      </c>
      <c r="AL22" s="97">
        <f t="shared" si="8"/>
        <v>-9.9999999999999867E-2</v>
      </c>
      <c r="AM22" s="97">
        <f t="shared" si="9"/>
        <v>0</v>
      </c>
      <c r="AN22" s="23"/>
      <c r="AO22" s="23"/>
      <c r="AP22" s="23"/>
      <c r="AQ22" s="23"/>
      <c r="AR22" s="23"/>
    </row>
    <row r="23" spans="1:44" ht="15.6" customHeight="1" x14ac:dyDescent="0.2">
      <c r="A23" s="67" t="s">
        <v>90</v>
      </c>
      <c r="B23" s="8">
        <v>0.3</v>
      </c>
      <c r="C23" s="8">
        <v>0.1</v>
      </c>
      <c r="D23" s="97">
        <v>0</v>
      </c>
      <c r="E23" s="8">
        <v>0</v>
      </c>
      <c r="F23" s="8">
        <v>0</v>
      </c>
      <c r="G23" s="8">
        <f>'Caroço de Algodão'!B22</f>
        <v>0</v>
      </c>
      <c r="H23" s="8">
        <v>0</v>
      </c>
      <c r="I23" s="97">
        <f>'Caroço de Algodão'!C22</f>
        <v>0</v>
      </c>
      <c r="J23" s="97">
        <f t="shared" si="0"/>
        <v>0</v>
      </c>
      <c r="K23" s="97">
        <f t="shared" si="1"/>
        <v>0</v>
      </c>
      <c r="L23" s="97">
        <f t="shared" si="2"/>
        <v>0</v>
      </c>
      <c r="M23" s="97">
        <f t="shared" si="3"/>
        <v>0</v>
      </c>
      <c r="N23" s="110"/>
      <c r="O23" s="67" t="s">
        <v>90</v>
      </c>
      <c r="P23" s="25">
        <v>351</v>
      </c>
      <c r="Q23" s="25">
        <v>333</v>
      </c>
      <c r="R23" s="108">
        <v>0</v>
      </c>
      <c r="S23" s="25">
        <v>0</v>
      </c>
      <c r="T23" s="25">
        <v>0</v>
      </c>
      <c r="U23" s="25">
        <f>'Caroço de Algodão'!E22</f>
        <v>0</v>
      </c>
      <c r="V23" s="25">
        <v>0</v>
      </c>
      <c r="W23" s="108">
        <f>'Caroço de Algodão'!F22</f>
        <v>0</v>
      </c>
      <c r="X23" s="97">
        <f t="shared" si="4"/>
        <v>0</v>
      </c>
      <c r="Y23" s="97">
        <f t="shared" si="5"/>
        <v>0</v>
      </c>
      <c r="Z23" s="109"/>
      <c r="AA23" s="67" t="s">
        <v>90</v>
      </c>
      <c r="AB23" s="8">
        <v>0.1</v>
      </c>
      <c r="AC23" s="8">
        <v>0.1</v>
      </c>
      <c r="AD23" s="97">
        <v>0</v>
      </c>
      <c r="AE23" s="8">
        <v>0</v>
      </c>
      <c r="AF23" s="8">
        <v>0</v>
      </c>
      <c r="AG23" s="8">
        <f>'Caroço de Algodão'!H22</f>
        <v>0</v>
      </c>
      <c r="AH23" s="8">
        <v>0</v>
      </c>
      <c r="AI23" s="97">
        <f>'Caroço de Algodão'!I22</f>
        <v>0</v>
      </c>
      <c r="AJ23" s="97">
        <f t="shared" si="6"/>
        <v>0</v>
      </c>
      <c r="AK23" s="97">
        <f t="shared" si="7"/>
        <v>0</v>
      </c>
      <c r="AL23" s="97">
        <f t="shared" si="8"/>
        <v>0</v>
      </c>
      <c r="AM23" s="97">
        <f t="shared" si="9"/>
        <v>0</v>
      </c>
      <c r="AN23" s="23"/>
      <c r="AO23" s="23"/>
      <c r="AP23" s="23"/>
      <c r="AQ23" s="23"/>
      <c r="AR23" s="23"/>
    </row>
    <row r="24" spans="1:44" ht="15.6" customHeight="1" x14ac:dyDescent="0.2">
      <c r="A24" s="67" t="s">
        <v>91</v>
      </c>
      <c r="B24" s="8">
        <v>0.1</v>
      </c>
      <c r="C24" s="8">
        <v>0.1</v>
      </c>
      <c r="D24" s="97">
        <v>0</v>
      </c>
      <c r="E24" s="8">
        <v>0</v>
      </c>
      <c r="F24" s="8">
        <v>0</v>
      </c>
      <c r="G24" s="8">
        <f>'Caroço de Algodão'!B23</f>
        <v>1</v>
      </c>
      <c r="H24" s="8">
        <v>0.5</v>
      </c>
      <c r="I24" s="97">
        <f>'Caroço de Algodão'!C23</f>
        <v>1</v>
      </c>
      <c r="J24" s="97">
        <f t="shared" si="0"/>
        <v>100</v>
      </c>
      <c r="K24" s="97">
        <f t="shared" si="1"/>
        <v>0</v>
      </c>
      <c r="L24" s="97">
        <f t="shared" si="2"/>
        <v>0.5</v>
      </c>
      <c r="M24" s="97">
        <f t="shared" si="3"/>
        <v>0</v>
      </c>
      <c r="N24" s="110"/>
      <c r="O24" s="67" t="s">
        <v>91</v>
      </c>
      <c r="P24" s="25">
        <v>312</v>
      </c>
      <c r="Q24" s="25">
        <v>319</v>
      </c>
      <c r="R24" s="108">
        <v>0</v>
      </c>
      <c r="S24" s="25">
        <v>0</v>
      </c>
      <c r="T24" s="25">
        <v>0</v>
      </c>
      <c r="U24" s="25">
        <f>'Caroço de Algodão'!E23</f>
        <v>1472</v>
      </c>
      <c r="V24" s="25">
        <v>2438</v>
      </c>
      <c r="W24" s="108">
        <f>'Caroço de Algodão'!F23</f>
        <v>1472</v>
      </c>
      <c r="X24" s="97">
        <f t="shared" si="4"/>
        <v>-39.6</v>
      </c>
      <c r="Y24" s="97">
        <f t="shared" si="5"/>
        <v>0</v>
      </c>
      <c r="Z24" s="109"/>
      <c r="AA24" s="67" t="s">
        <v>91</v>
      </c>
      <c r="AB24" s="8">
        <v>0</v>
      </c>
      <c r="AC24" s="8">
        <v>0</v>
      </c>
      <c r="AD24" s="97">
        <v>0</v>
      </c>
      <c r="AE24" s="8">
        <v>0</v>
      </c>
      <c r="AF24" s="8">
        <v>0</v>
      </c>
      <c r="AG24" s="8">
        <f>'Caroço de Algodão'!H23</f>
        <v>1.5</v>
      </c>
      <c r="AH24" s="8">
        <v>1.2</v>
      </c>
      <c r="AI24" s="97">
        <f>'Caroço de Algodão'!I23</f>
        <v>1.5</v>
      </c>
      <c r="AJ24" s="97">
        <f t="shared" si="6"/>
        <v>25</v>
      </c>
      <c r="AK24" s="97">
        <f t="shared" si="7"/>
        <v>0</v>
      </c>
      <c r="AL24" s="97">
        <f t="shared" si="8"/>
        <v>0.30000000000000004</v>
      </c>
      <c r="AM24" s="97">
        <f t="shared" si="9"/>
        <v>0</v>
      </c>
      <c r="AN24" s="23"/>
      <c r="AO24" s="23"/>
      <c r="AP24" s="23"/>
      <c r="AQ24" s="23"/>
      <c r="AR24" s="23"/>
    </row>
    <row r="25" spans="1:44" ht="15.6" customHeight="1" x14ac:dyDescent="0.2">
      <c r="A25" s="67" t="s">
        <v>92</v>
      </c>
      <c r="B25" s="8">
        <v>0</v>
      </c>
      <c r="C25" s="8">
        <v>0</v>
      </c>
      <c r="D25" s="97">
        <v>0</v>
      </c>
      <c r="E25" s="8">
        <v>0</v>
      </c>
      <c r="F25" s="8">
        <v>0</v>
      </c>
      <c r="G25" s="8">
        <f>'Caroço de Algodão'!B24</f>
        <v>0</v>
      </c>
      <c r="H25" s="8">
        <v>0</v>
      </c>
      <c r="I25" s="97">
        <f>'Caroço de Algodão'!C24</f>
        <v>0</v>
      </c>
      <c r="J25" s="97">
        <f t="shared" si="0"/>
        <v>0</v>
      </c>
      <c r="K25" s="97">
        <f t="shared" si="1"/>
        <v>0</v>
      </c>
      <c r="L25" s="97">
        <f t="shared" si="2"/>
        <v>0</v>
      </c>
      <c r="M25" s="97">
        <f t="shared" si="3"/>
        <v>0</v>
      </c>
      <c r="N25" s="110"/>
      <c r="O25" s="67" t="s">
        <v>92</v>
      </c>
      <c r="P25" s="25">
        <v>0</v>
      </c>
      <c r="Q25" s="25">
        <v>0</v>
      </c>
      <c r="R25" s="108">
        <v>0</v>
      </c>
      <c r="S25" s="25">
        <v>0</v>
      </c>
      <c r="T25" s="25">
        <v>0</v>
      </c>
      <c r="U25" s="25">
        <f>'Caroço de Algodão'!E24</f>
        <v>0</v>
      </c>
      <c r="V25" s="25">
        <v>0</v>
      </c>
      <c r="W25" s="108">
        <f>'Caroço de Algodão'!F24</f>
        <v>0</v>
      </c>
      <c r="X25" s="97">
        <f t="shared" si="4"/>
        <v>0</v>
      </c>
      <c r="Y25" s="97">
        <f t="shared" si="5"/>
        <v>0</v>
      </c>
      <c r="Z25" s="109"/>
      <c r="AA25" s="67" t="s">
        <v>92</v>
      </c>
      <c r="AB25" s="8">
        <v>0</v>
      </c>
      <c r="AC25" s="8">
        <v>0</v>
      </c>
      <c r="AD25" s="97">
        <v>0</v>
      </c>
      <c r="AE25" s="8">
        <v>0</v>
      </c>
      <c r="AF25" s="8">
        <v>0</v>
      </c>
      <c r="AG25" s="8">
        <f>'Caroço de Algodão'!H24</f>
        <v>0</v>
      </c>
      <c r="AH25" s="8">
        <v>0</v>
      </c>
      <c r="AI25" s="97">
        <f>'Caroço de Algodão'!I24</f>
        <v>0</v>
      </c>
      <c r="AJ25" s="97">
        <f t="shared" si="6"/>
        <v>0</v>
      </c>
      <c r="AK25" s="97">
        <f t="shared" si="7"/>
        <v>0</v>
      </c>
      <c r="AL25" s="97">
        <f t="shared" si="8"/>
        <v>0</v>
      </c>
      <c r="AM25" s="97">
        <f t="shared" si="9"/>
        <v>0</v>
      </c>
      <c r="AN25" s="23"/>
      <c r="AO25" s="23"/>
      <c r="AP25" s="23"/>
      <c r="AQ25" s="23"/>
      <c r="AR25" s="23"/>
    </row>
    <row r="26" spans="1:44" ht="15.6" customHeight="1" x14ac:dyDescent="0.2">
      <c r="A26" s="67" t="s">
        <v>93</v>
      </c>
      <c r="B26" s="8">
        <v>319.39999999999998</v>
      </c>
      <c r="C26" s="8">
        <v>281.10000000000002</v>
      </c>
      <c r="D26" s="97">
        <v>235.2</v>
      </c>
      <c r="E26" s="8">
        <v>201.6</v>
      </c>
      <c r="F26" s="8">
        <v>263.7</v>
      </c>
      <c r="G26" s="8">
        <f>'Caroço de Algodão'!B25</f>
        <v>266.60000000000002</v>
      </c>
      <c r="H26" s="8">
        <v>251</v>
      </c>
      <c r="I26" s="97">
        <f>'Caroço de Algodão'!C25</f>
        <v>290.10000000000002</v>
      </c>
      <c r="J26" s="97">
        <f t="shared" si="0"/>
        <v>15.6</v>
      </c>
      <c r="K26" s="97">
        <f t="shared" si="1"/>
        <v>8.8000000000000007</v>
      </c>
      <c r="L26" s="97">
        <f t="shared" si="2"/>
        <v>39.100000000000023</v>
      </c>
      <c r="M26" s="97">
        <f t="shared" si="3"/>
        <v>23.5</v>
      </c>
      <c r="N26" s="110"/>
      <c r="O26" s="67" t="s">
        <v>93</v>
      </c>
      <c r="P26" s="25">
        <v>2357</v>
      </c>
      <c r="Q26" s="25">
        <v>2319</v>
      </c>
      <c r="R26" s="108">
        <v>1577</v>
      </c>
      <c r="S26" s="25">
        <v>2576</v>
      </c>
      <c r="T26" s="25">
        <v>2835</v>
      </c>
      <c r="U26" s="25">
        <f>'Caroço de Algodão'!E25</f>
        <v>2850.6</v>
      </c>
      <c r="V26" s="25">
        <v>2721</v>
      </c>
      <c r="W26" s="108">
        <f>'Caroço de Algodão'!F25</f>
        <v>2866.2</v>
      </c>
      <c r="X26" s="97">
        <f t="shared" si="4"/>
        <v>5.3</v>
      </c>
      <c r="Y26" s="97">
        <f t="shared" si="5"/>
        <v>0.5</v>
      </c>
      <c r="Z26" s="109"/>
      <c r="AA26" s="67" t="s">
        <v>93</v>
      </c>
      <c r="AB26" s="8">
        <v>752.8</v>
      </c>
      <c r="AC26" s="8">
        <v>651.79999999999995</v>
      </c>
      <c r="AD26" s="97">
        <v>371</v>
      </c>
      <c r="AE26" s="8">
        <v>519.29999999999995</v>
      </c>
      <c r="AF26" s="8">
        <v>747.6</v>
      </c>
      <c r="AG26" s="8">
        <f>'Caroço de Algodão'!H25</f>
        <v>760</v>
      </c>
      <c r="AH26" s="8">
        <v>683</v>
      </c>
      <c r="AI26" s="97">
        <f>'Caroço de Algodão'!I25</f>
        <v>831.5</v>
      </c>
      <c r="AJ26" s="97">
        <f t="shared" si="6"/>
        <v>21.7</v>
      </c>
      <c r="AK26" s="97">
        <f t="shared" si="7"/>
        <v>9.4</v>
      </c>
      <c r="AL26" s="97">
        <f t="shared" si="8"/>
        <v>148.5</v>
      </c>
      <c r="AM26" s="97">
        <f t="shared" si="9"/>
        <v>71.5</v>
      </c>
      <c r="AN26" s="23"/>
      <c r="AO26" s="23"/>
      <c r="AP26" s="23"/>
      <c r="AQ26" s="23"/>
      <c r="AR26" s="23"/>
    </row>
    <row r="27" spans="1:44" ht="15.6" customHeight="1" x14ac:dyDescent="0.2">
      <c r="A27" s="120" t="s">
        <v>94</v>
      </c>
      <c r="B27" s="121">
        <v>734.2</v>
      </c>
      <c r="C27" s="121">
        <v>627.6</v>
      </c>
      <c r="D27" s="121">
        <v>660.4</v>
      </c>
      <c r="E27" s="121">
        <v>682.6</v>
      </c>
      <c r="F27" s="121">
        <v>841.2</v>
      </c>
      <c r="G27" s="121">
        <f>'Caroço de Algodão'!B26</f>
        <v>1011.1</v>
      </c>
      <c r="H27" s="121">
        <v>1212.7</v>
      </c>
      <c r="I27" s="121">
        <f>'Caroço de Algodão'!C26</f>
        <v>1120.9000000000001</v>
      </c>
      <c r="J27" s="121">
        <f t="shared" si="0"/>
        <v>-7.6</v>
      </c>
      <c r="K27" s="121">
        <f t="shared" si="1"/>
        <v>10.9</v>
      </c>
      <c r="L27" s="121">
        <f t="shared" si="2"/>
        <v>-91.799999999999955</v>
      </c>
      <c r="M27" s="121">
        <f t="shared" si="3"/>
        <v>109.80000000000007</v>
      </c>
      <c r="N27" s="104"/>
      <c r="O27" s="120" t="s">
        <v>94</v>
      </c>
      <c r="P27" s="122">
        <v>2404.4956830000001</v>
      </c>
      <c r="Q27" s="122">
        <v>2465.7357280000001</v>
      </c>
      <c r="R27" s="122">
        <v>2193.7906950000001</v>
      </c>
      <c r="S27" s="122">
        <v>2424.0993010000002</v>
      </c>
      <c r="T27" s="122">
        <v>2494.0867330000001</v>
      </c>
      <c r="U27" s="122">
        <f>'Caroço de Algodão'!E26</f>
        <v>2430.7943730000002</v>
      </c>
      <c r="V27" s="122">
        <v>2519.6345219999998</v>
      </c>
      <c r="W27" s="122">
        <f>'Caroço de Algodão'!F26</f>
        <v>2474.671695</v>
      </c>
      <c r="X27" s="121">
        <f t="shared" si="4"/>
        <v>-1.8</v>
      </c>
      <c r="Y27" s="121">
        <f t="shared" si="5"/>
        <v>1.8</v>
      </c>
      <c r="Z27" s="106"/>
      <c r="AA27" s="120" t="s">
        <v>94</v>
      </c>
      <c r="AB27" s="121">
        <v>1765.4</v>
      </c>
      <c r="AC27" s="121">
        <v>1547.6</v>
      </c>
      <c r="AD27" s="121">
        <v>1448.8</v>
      </c>
      <c r="AE27" s="121">
        <v>1656.6</v>
      </c>
      <c r="AF27" s="121">
        <v>2098</v>
      </c>
      <c r="AG27" s="121">
        <f>'Caroço de Algodão'!H26</f>
        <v>2457.6999999999998</v>
      </c>
      <c r="AH27" s="121">
        <v>3055.6</v>
      </c>
      <c r="AI27" s="121">
        <f>'Caroço de Algodão'!I26</f>
        <v>2773.8</v>
      </c>
      <c r="AJ27" s="121">
        <f t="shared" si="6"/>
        <v>-9.1999999999999993</v>
      </c>
      <c r="AK27" s="121">
        <f t="shared" si="7"/>
        <v>12.9</v>
      </c>
      <c r="AL27" s="121">
        <f t="shared" si="8"/>
        <v>-281.79999999999973</v>
      </c>
      <c r="AM27" s="121">
        <f t="shared" si="9"/>
        <v>316.10000000000036</v>
      </c>
      <c r="AN27" s="23"/>
      <c r="AO27" s="23"/>
      <c r="AP27" s="23"/>
      <c r="AQ27" s="23"/>
      <c r="AR27" s="23"/>
    </row>
    <row r="28" spans="1:44" ht="15.6" customHeight="1" x14ac:dyDescent="0.2">
      <c r="A28" s="67" t="s">
        <v>95</v>
      </c>
      <c r="B28" s="8">
        <v>643.1</v>
      </c>
      <c r="C28" s="8">
        <v>562.70000000000005</v>
      </c>
      <c r="D28" s="97">
        <v>600.79999999999995</v>
      </c>
      <c r="E28" s="8">
        <v>627.79999999999995</v>
      </c>
      <c r="F28" s="8">
        <v>777.8</v>
      </c>
      <c r="G28" s="8">
        <f>'Caroço de Algodão'!B27</f>
        <v>961.3</v>
      </c>
      <c r="H28" s="8">
        <v>1149.7</v>
      </c>
      <c r="I28" s="97">
        <f>'Caroço de Algodão'!C27</f>
        <v>1065.4000000000001</v>
      </c>
      <c r="J28" s="97">
        <f t="shared" si="0"/>
        <v>-7.3</v>
      </c>
      <c r="K28" s="97">
        <f t="shared" si="1"/>
        <v>10.8</v>
      </c>
      <c r="L28" s="97">
        <f t="shared" si="2"/>
        <v>-84.299999999999955</v>
      </c>
      <c r="M28" s="97">
        <f t="shared" si="3"/>
        <v>104.10000000000014</v>
      </c>
      <c r="N28" s="107"/>
      <c r="O28" s="67" t="s">
        <v>95</v>
      </c>
      <c r="P28" s="25">
        <v>2396</v>
      </c>
      <c r="Q28" s="25">
        <v>2457</v>
      </c>
      <c r="R28" s="108">
        <v>2198</v>
      </c>
      <c r="S28" s="25">
        <v>2416</v>
      </c>
      <c r="T28" s="25">
        <v>2488.1999999999998</v>
      </c>
      <c r="U28" s="25">
        <f>'Caroço de Algodão'!E27</f>
        <v>2420.77</v>
      </c>
      <c r="V28" s="25">
        <v>2518.12</v>
      </c>
      <c r="W28" s="108">
        <f>'Caroço de Algodão'!F27</f>
        <v>2466.79</v>
      </c>
      <c r="X28" s="97">
        <f t="shared" si="4"/>
        <v>-2</v>
      </c>
      <c r="Y28" s="97">
        <f t="shared" si="5"/>
        <v>1.9</v>
      </c>
      <c r="Z28" s="109"/>
      <c r="AA28" s="67" t="s">
        <v>95</v>
      </c>
      <c r="AB28" s="8">
        <v>1540.7</v>
      </c>
      <c r="AC28" s="8">
        <v>1382.6</v>
      </c>
      <c r="AD28" s="97">
        <v>1320.8</v>
      </c>
      <c r="AE28" s="8">
        <v>1516.9</v>
      </c>
      <c r="AF28" s="8">
        <v>1935.3</v>
      </c>
      <c r="AG28" s="8">
        <f>'Caroço de Algodão'!H27</f>
        <v>2327.1</v>
      </c>
      <c r="AH28" s="8">
        <v>2895.1</v>
      </c>
      <c r="AI28" s="97">
        <f>'Caroço de Algodão'!I27</f>
        <v>2628.1</v>
      </c>
      <c r="AJ28" s="97">
        <f t="shared" si="6"/>
        <v>-9.1999999999999993</v>
      </c>
      <c r="AK28" s="97">
        <f t="shared" si="7"/>
        <v>12.9</v>
      </c>
      <c r="AL28" s="97">
        <f t="shared" si="8"/>
        <v>-267</v>
      </c>
      <c r="AM28" s="97">
        <f t="shared" si="9"/>
        <v>301</v>
      </c>
      <c r="AN28" s="23"/>
      <c r="AO28" s="23"/>
      <c r="AP28" s="23"/>
      <c r="AQ28" s="23"/>
      <c r="AR28" s="23"/>
    </row>
    <row r="29" spans="1:44" ht="15.6" customHeight="1" x14ac:dyDescent="0.2">
      <c r="A29" s="67" t="s">
        <v>96</v>
      </c>
      <c r="B29" s="8">
        <v>37.5</v>
      </c>
      <c r="C29" s="8">
        <v>31.1</v>
      </c>
      <c r="D29" s="97">
        <v>29.9</v>
      </c>
      <c r="E29" s="8">
        <v>28.6</v>
      </c>
      <c r="F29" s="8">
        <v>30.4</v>
      </c>
      <c r="G29" s="8">
        <f>'Caroço de Algodão'!B28</f>
        <v>22.5</v>
      </c>
      <c r="H29" s="8">
        <v>27.5</v>
      </c>
      <c r="I29" s="97">
        <f>'Caroço de Algodão'!C28</f>
        <v>22.5</v>
      </c>
      <c r="J29" s="97">
        <f t="shared" si="0"/>
        <v>-18.2</v>
      </c>
      <c r="K29" s="97">
        <f t="shared" si="1"/>
        <v>0</v>
      </c>
      <c r="L29" s="97">
        <f t="shared" si="2"/>
        <v>-5</v>
      </c>
      <c r="M29" s="97">
        <f t="shared" si="3"/>
        <v>0</v>
      </c>
      <c r="N29" s="107"/>
      <c r="O29" s="67" t="s">
        <v>96</v>
      </c>
      <c r="P29" s="25">
        <v>2586</v>
      </c>
      <c r="Q29" s="25">
        <v>2723</v>
      </c>
      <c r="R29" s="108">
        <v>2474</v>
      </c>
      <c r="S29" s="25">
        <v>2567</v>
      </c>
      <c r="T29" s="25">
        <v>2655</v>
      </c>
      <c r="U29" s="25">
        <f>'Caroço de Algodão'!E28</f>
        <v>2646.74</v>
      </c>
      <c r="V29" s="25">
        <v>2614.88</v>
      </c>
      <c r="W29" s="108">
        <f>'Caroço de Algodão'!F28</f>
        <v>2594.23</v>
      </c>
      <c r="X29" s="97">
        <f t="shared" si="4"/>
        <v>-0.8</v>
      </c>
      <c r="Y29" s="97">
        <f t="shared" si="5"/>
        <v>-2</v>
      </c>
      <c r="Z29" s="109"/>
      <c r="AA29" s="67" t="s">
        <v>96</v>
      </c>
      <c r="AB29" s="8">
        <v>97</v>
      </c>
      <c r="AC29" s="8">
        <v>84.7</v>
      </c>
      <c r="AD29" s="97">
        <v>74</v>
      </c>
      <c r="AE29" s="8">
        <v>75.3</v>
      </c>
      <c r="AF29" s="8">
        <v>80.7</v>
      </c>
      <c r="AG29" s="8">
        <f>'Caroço de Algodão'!H28</f>
        <v>59.5</v>
      </c>
      <c r="AH29" s="8">
        <v>71.900000000000006</v>
      </c>
      <c r="AI29" s="97">
        <f>'Caroço de Algodão'!I28</f>
        <v>58.3</v>
      </c>
      <c r="AJ29" s="97">
        <f t="shared" si="6"/>
        <v>-18.899999999999999</v>
      </c>
      <c r="AK29" s="97">
        <f t="shared" si="7"/>
        <v>-2</v>
      </c>
      <c r="AL29" s="97">
        <f t="shared" si="8"/>
        <v>-13.600000000000009</v>
      </c>
      <c r="AM29" s="97">
        <f t="shared" si="9"/>
        <v>-1.2000000000000028</v>
      </c>
      <c r="AN29" s="23"/>
      <c r="AO29" s="23"/>
      <c r="AP29" s="23"/>
      <c r="AQ29" s="23"/>
      <c r="AR29" s="23"/>
    </row>
    <row r="30" spans="1:44" ht="15.6" customHeight="1" x14ac:dyDescent="0.2">
      <c r="A30" s="67" t="s">
        <v>97</v>
      </c>
      <c r="B30" s="8">
        <v>53.6</v>
      </c>
      <c r="C30" s="8">
        <v>33.799999999999997</v>
      </c>
      <c r="D30" s="97">
        <v>29.7</v>
      </c>
      <c r="E30" s="8">
        <v>26.2</v>
      </c>
      <c r="F30" s="8">
        <v>33</v>
      </c>
      <c r="G30" s="8">
        <f>'Caroço de Algodão'!B29</f>
        <v>27.3</v>
      </c>
      <c r="H30" s="8">
        <v>35.5</v>
      </c>
      <c r="I30" s="97">
        <f>'Caroço de Algodão'!C29</f>
        <v>33</v>
      </c>
      <c r="J30" s="97">
        <f t="shared" si="0"/>
        <v>-7</v>
      </c>
      <c r="K30" s="97">
        <f t="shared" si="1"/>
        <v>20.9</v>
      </c>
      <c r="L30" s="97">
        <f t="shared" si="2"/>
        <v>-2.5</v>
      </c>
      <c r="M30" s="97">
        <f t="shared" si="3"/>
        <v>5.6999999999999993</v>
      </c>
      <c r="N30" s="107"/>
      <c r="O30" s="67" t="s">
        <v>97</v>
      </c>
      <c r="P30" s="25">
        <v>2382</v>
      </c>
      <c r="Q30" s="25">
        <v>2375</v>
      </c>
      <c r="R30" s="108">
        <v>1818</v>
      </c>
      <c r="S30" s="25">
        <v>2458</v>
      </c>
      <c r="T30" s="25">
        <v>2484.6</v>
      </c>
      <c r="U30" s="25">
        <f>'Caroço de Algodão'!E29</f>
        <v>2605.8000000000002</v>
      </c>
      <c r="V30" s="25">
        <v>2494.902</v>
      </c>
      <c r="W30" s="108">
        <f>'Caroço de Algodão'!F29</f>
        <v>2647.614</v>
      </c>
      <c r="X30" s="97">
        <f t="shared" si="4"/>
        <v>6.1</v>
      </c>
      <c r="Y30" s="97">
        <f t="shared" si="5"/>
        <v>1.6</v>
      </c>
      <c r="Z30" s="109"/>
      <c r="AA30" s="67" t="s">
        <v>97</v>
      </c>
      <c r="AB30" s="8">
        <v>127.7</v>
      </c>
      <c r="AC30" s="8">
        <v>80.3</v>
      </c>
      <c r="AD30" s="97">
        <v>54</v>
      </c>
      <c r="AE30" s="8">
        <v>64.400000000000006</v>
      </c>
      <c r="AF30" s="8">
        <v>82</v>
      </c>
      <c r="AG30" s="8">
        <f>'Caroço de Algodão'!H29</f>
        <v>71.099999999999994</v>
      </c>
      <c r="AH30" s="8">
        <v>88.6</v>
      </c>
      <c r="AI30" s="97">
        <f>'Caroço de Algodão'!I29</f>
        <v>87.4</v>
      </c>
      <c r="AJ30" s="97">
        <f t="shared" si="6"/>
        <v>-1.4</v>
      </c>
      <c r="AK30" s="97">
        <f t="shared" si="7"/>
        <v>22.9</v>
      </c>
      <c r="AL30" s="97">
        <f t="shared" si="8"/>
        <v>-1.1999999999999886</v>
      </c>
      <c r="AM30" s="97">
        <f t="shared" si="9"/>
        <v>16.300000000000011</v>
      </c>
      <c r="AN30" s="23"/>
      <c r="AO30" s="23"/>
      <c r="AP30" s="23"/>
      <c r="AQ30" s="23"/>
      <c r="AR30" s="23"/>
    </row>
    <row r="31" spans="1:44" ht="15.6" hidden="1" customHeight="1" x14ac:dyDescent="0.2">
      <c r="A31" s="67" t="s">
        <v>98</v>
      </c>
      <c r="B31" s="8">
        <v>0</v>
      </c>
      <c r="C31" s="8">
        <v>0</v>
      </c>
      <c r="D31" s="97">
        <v>0</v>
      </c>
      <c r="E31" s="8">
        <v>0</v>
      </c>
      <c r="F31" s="8">
        <v>0</v>
      </c>
      <c r="G31" s="8">
        <f>'Caroço de Algodão'!B30</f>
        <v>0</v>
      </c>
      <c r="H31" s="8">
        <v>0</v>
      </c>
      <c r="I31" s="97">
        <f>'Caroço de Algodão'!C30</f>
        <v>0</v>
      </c>
      <c r="J31" s="97">
        <f t="shared" si="0"/>
        <v>0</v>
      </c>
      <c r="K31" s="97">
        <f t="shared" si="1"/>
        <v>0</v>
      </c>
      <c r="L31" s="97">
        <f t="shared" si="2"/>
        <v>0</v>
      </c>
      <c r="M31" s="97">
        <f t="shared" si="3"/>
        <v>0</v>
      </c>
      <c r="N31" s="107"/>
      <c r="O31" s="67" t="s">
        <v>98</v>
      </c>
      <c r="P31" s="25">
        <v>0</v>
      </c>
      <c r="Q31" s="25">
        <v>0</v>
      </c>
      <c r="R31" s="108">
        <v>0</v>
      </c>
      <c r="S31" s="25">
        <v>0</v>
      </c>
      <c r="T31" s="25">
        <v>0</v>
      </c>
      <c r="U31" s="25">
        <f>'Caroço de Algodão'!E30</f>
        <v>0</v>
      </c>
      <c r="V31" s="25">
        <v>0</v>
      </c>
      <c r="W31" s="108">
        <f>'Caroço de Algodão'!F30</f>
        <v>0</v>
      </c>
      <c r="X31" s="97">
        <f t="shared" si="4"/>
        <v>0</v>
      </c>
      <c r="Y31" s="97">
        <f t="shared" si="5"/>
        <v>0</v>
      </c>
      <c r="Z31" s="109"/>
      <c r="AA31" s="67" t="s">
        <v>98</v>
      </c>
      <c r="AB31" s="8">
        <v>0</v>
      </c>
      <c r="AC31" s="8">
        <v>0</v>
      </c>
      <c r="AD31" s="97">
        <v>0</v>
      </c>
      <c r="AE31" s="8">
        <v>0</v>
      </c>
      <c r="AF31" s="8">
        <v>0</v>
      </c>
      <c r="AG31" s="8">
        <f>'Caroço de Algodão'!H30</f>
        <v>0</v>
      </c>
      <c r="AH31" s="8">
        <v>0</v>
      </c>
      <c r="AI31" s="97">
        <f>'Caroço de Algodão'!I30</f>
        <v>0</v>
      </c>
      <c r="AJ31" s="97">
        <f t="shared" si="6"/>
        <v>0</v>
      </c>
      <c r="AK31" s="97">
        <f t="shared" si="7"/>
        <v>0</v>
      </c>
      <c r="AL31" s="97">
        <f t="shared" si="8"/>
        <v>0</v>
      </c>
      <c r="AM31" s="97">
        <f t="shared" si="9"/>
        <v>0</v>
      </c>
      <c r="AN31" s="23"/>
      <c r="AO31" s="23"/>
      <c r="AP31" s="23"/>
      <c r="AQ31" s="23"/>
      <c r="AR31" s="23"/>
    </row>
    <row r="32" spans="1:44" ht="15.6" customHeight="1" x14ac:dyDescent="0.2">
      <c r="A32" s="120" t="s">
        <v>99</v>
      </c>
      <c r="B32" s="121">
        <v>28.9</v>
      </c>
      <c r="C32" s="121">
        <v>22.2</v>
      </c>
      <c r="D32" s="121">
        <v>23.8</v>
      </c>
      <c r="E32" s="121">
        <v>18.399999999999999</v>
      </c>
      <c r="F32" s="121">
        <v>30.7</v>
      </c>
      <c r="G32" s="121">
        <f>'Caroço de Algodão'!B31</f>
        <v>36.5</v>
      </c>
      <c r="H32" s="121">
        <v>45.6</v>
      </c>
      <c r="I32" s="121">
        <f>'Caroço de Algodão'!C31</f>
        <v>38.700000000000003</v>
      </c>
      <c r="J32" s="121">
        <f t="shared" si="0"/>
        <v>-15.1</v>
      </c>
      <c r="K32" s="121">
        <f t="shared" si="1"/>
        <v>6</v>
      </c>
      <c r="L32" s="121">
        <f t="shared" si="2"/>
        <v>-6.8999999999999986</v>
      </c>
      <c r="M32" s="121">
        <f t="shared" si="3"/>
        <v>2.2000000000000028</v>
      </c>
      <c r="N32" s="104"/>
      <c r="O32" s="120" t="s">
        <v>99</v>
      </c>
      <c r="P32" s="122">
        <v>2095.5460549999998</v>
      </c>
      <c r="Q32" s="122">
        <v>2147.1902700000001</v>
      </c>
      <c r="R32" s="122">
        <v>2042.7397060000001</v>
      </c>
      <c r="S32" s="122">
        <v>2215.4867389999999</v>
      </c>
      <c r="T32" s="122">
        <v>2368.276124</v>
      </c>
      <c r="U32" s="122">
        <f>'Caroço de Algodão'!E31</f>
        <v>2258.7808220000002</v>
      </c>
      <c r="V32" s="122">
        <v>2473.0904609999998</v>
      </c>
      <c r="W32" s="122">
        <f>'Caroço de Algodão'!F31</f>
        <v>2440.717674</v>
      </c>
      <c r="X32" s="121">
        <f t="shared" si="4"/>
        <v>-1.3</v>
      </c>
      <c r="Y32" s="121">
        <f t="shared" si="5"/>
        <v>8.1</v>
      </c>
      <c r="Z32" s="106"/>
      <c r="AA32" s="120" t="s">
        <v>99</v>
      </c>
      <c r="AB32" s="121">
        <v>60.5</v>
      </c>
      <c r="AC32" s="121">
        <v>47.7</v>
      </c>
      <c r="AD32" s="121">
        <v>48.6</v>
      </c>
      <c r="AE32" s="121">
        <v>41.4</v>
      </c>
      <c r="AF32" s="121">
        <v>72.8</v>
      </c>
      <c r="AG32" s="121">
        <f>'Caroço de Algodão'!H31</f>
        <v>82.4</v>
      </c>
      <c r="AH32" s="121">
        <v>112.8</v>
      </c>
      <c r="AI32" s="121">
        <f>'Caroço de Algodão'!I31</f>
        <v>94.3</v>
      </c>
      <c r="AJ32" s="121">
        <f t="shared" si="6"/>
        <v>-16.399999999999999</v>
      </c>
      <c r="AK32" s="121">
        <f t="shared" si="7"/>
        <v>14.4</v>
      </c>
      <c r="AL32" s="121">
        <f t="shared" si="8"/>
        <v>-18.5</v>
      </c>
      <c r="AM32" s="121">
        <f t="shared" si="9"/>
        <v>11.899999999999991</v>
      </c>
      <c r="AN32" s="23"/>
      <c r="AO32" s="23"/>
      <c r="AP32" s="23"/>
      <c r="AQ32" s="23"/>
      <c r="AR32" s="23"/>
    </row>
    <row r="33" spans="1:44" ht="15.6" customHeight="1" x14ac:dyDescent="0.2">
      <c r="A33" s="67" t="s">
        <v>100</v>
      </c>
      <c r="B33" s="8">
        <v>20.9</v>
      </c>
      <c r="C33" s="8">
        <v>18.8</v>
      </c>
      <c r="D33" s="97">
        <v>19.600000000000001</v>
      </c>
      <c r="E33" s="8">
        <v>15.6</v>
      </c>
      <c r="F33" s="8">
        <v>25</v>
      </c>
      <c r="G33" s="8">
        <f>'Caroço de Algodão'!B32</f>
        <v>31.8</v>
      </c>
      <c r="H33" s="8">
        <v>35.1</v>
      </c>
      <c r="I33" s="97">
        <f>'Caroço de Algodão'!C32</f>
        <v>33.299999999999997</v>
      </c>
      <c r="J33" s="97">
        <f t="shared" si="0"/>
        <v>-5.0999999999999996</v>
      </c>
      <c r="K33" s="97">
        <f t="shared" si="1"/>
        <v>4.7</v>
      </c>
      <c r="L33" s="97">
        <f t="shared" si="2"/>
        <v>-1.8000000000000043</v>
      </c>
      <c r="M33" s="97">
        <f t="shared" si="3"/>
        <v>1.4999999999999964</v>
      </c>
      <c r="N33" s="107"/>
      <c r="O33" s="67" t="s">
        <v>100</v>
      </c>
      <c r="P33" s="25">
        <v>2116</v>
      </c>
      <c r="Q33" s="25">
        <v>2160</v>
      </c>
      <c r="R33" s="108">
        <v>2052</v>
      </c>
      <c r="S33" s="25">
        <v>2243</v>
      </c>
      <c r="T33" s="25">
        <v>2379.6</v>
      </c>
      <c r="U33" s="25">
        <f>'Caroço de Algodão'!E32</f>
        <v>2233.8000000000002</v>
      </c>
      <c r="V33" s="25">
        <v>2455.8000000000002</v>
      </c>
      <c r="W33" s="108">
        <f>'Caroço de Algodão'!F32</f>
        <v>2434.8000000000002</v>
      </c>
      <c r="X33" s="97">
        <f t="shared" si="4"/>
        <v>-0.9</v>
      </c>
      <c r="Y33" s="97">
        <f t="shared" si="5"/>
        <v>9</v>
      </c>
      <c r="Z33" s="109"/>
      <c r="AA33" s="67" t="s">
        <v>100</v>
      </c>
      <c r="AB33" s="8">
        <v>44.2</v>
      </c>
      <c r="AC33" s="8">
        <v>40.6</v>
      </c>
      <c r="AD33" s="97">
        <v>40.200000000000003</v>
      </c>
      <c r="AE33" s="8">
        <v>35.6</v>
      </c>
      <c r="AF33" s="8">
        <v>59.5</v>
      </c>
      <c r="AG33" s="8">
        <f>'Caroço de Algodão'!H32</f>
        <v>71</v>
      </c>
      <c r="AH33" s="8">
        <v>86.2</v>
      </c>
      <c r="AI33" s="97">
        <f>'Caroço de Algodão'!I32</f>
        <v>81</v>
      </c>
      <c r="AJ33" s="97">
        <f t="shared" si="6"/>
        <v>-6</v>
      </c>
      <c r="AK33" s="97">
        <f t="shared" si="7"/>
        <v>14.1</v>
      </c>
      <c r="AL33" s="97">
        <f t="shared" si="8"/>
        <v>-5.2000000000000028</v>
      </c>
      <c r="AM33" s="97">
        <f t="shared" si="9"/>
        <v>10</v>
      </c>
      <c r="AN33" s="23"/>
      <c r="AO33" s="23"/>
      <c r="AP33" s="23"/>
      <c r="AQ33" s="23"/>
      <c r="AR33" s="23"/>
    </row>
    <row r="34" spans="1:44" ht="15.6" hidden="1" customHeight="1" x14ac:dyDescent="0.2">
      <c r="A34" s="67" t="s">
        <v>101</v>
      </c>
      <c r="B34" s="8">
        <v>0</v>
      </c>
      <c r="C34" s="8">
        <v>0</v>
      </c>
      <c r="D34" s="97">
        <v>0</v>
      </c>
      <c r="E34" s="8">
        <v>0</v>
      </c>
      <c r="F34" s="8">
        <v>0</v>
      </c>
      <c r="G34" s="8">
        <f>'Caroço de Algodão'!B33</f>
        <v>0</v>
      </c>
      <c r="H34" s="8">
        <v>0</v>
      </c>
      <c r="I34" s="97">
        <f>'Caroço de Algodão'!C33</f>
        <v>0</v>
      </c>
      <c r="J34" s="97">
        <f t="shared" si="0"/>
        <v>0</v>
      </c>
      <c r="K34" s="97">
        <f t="shared" si="1"/>
        <v>0</v>
      </c>
      <c r="L34" s="97">
        <f t="shared" si="2"/>
        <v>0</v>
      </c>
      <c r="M34" s="97">
        <f t="shared" si="3"/>
        <v>0</v>
      </c>
      <c r="N34" s="107"/>
      <c r="O34" s="67" t="s">
        <v>101</v>
      </c>
      <c r="P34" s="25">
        <v>0</v>
      </c>
      <c r="Q34" s="25">
        <v>0</v>
      </c>
      <c r="R34" s="108">
        <v>0</v>
      </c>
      <c r="S34" s="25">
        <v>0</v>
      </c>
      <c r="T34" s="25">
        <v>0</v>
      </c>
      <c r="U34" s="25">
        <f>'Caroço de Algodão'!E33</f>
        <v>0</v>
      </c>
      <c r="V34" s="25">
        <v>0</v>
      </c>
      <c r="W34" s="108">
        <f>'Caroço de Algodão'!F33</f>
        <v>0</v>
      </c>
      <c r="X34" s="97">
        <f t="shared" si="4"/>
        <v>0</v>
      </c>
      <c r="Y34" s="97">
        <f t="shared" si="5"/>
        <v>0</v>
      </c>
      <c r="Z34" s="109"/>
      <c r="AA34" s="67" t="s">
        <v>101</v>
      </c>
      <c r="AB34" s="8">
        <v>0</v>
      </c>
      <c r="AC34" s="8">
        <v>0</v>
      </c>
      <c r="AD34" s="97">
        <v>0</v>
      </c>
      <c r="AE34" s="8">
        <v>0</v>
      </c>
      <c r="AF34" s="8">
        <v>0</v>
      </c>
      <c r="AG34" s="8">
        <f>'Caroço de Algodão'!H33</f>
        <v>0</v>
      </c>
      <c r="AH34" s="8">
        <v>0</v>
      </c>
      <c r="AI34" s="97">
        <f>'Caroço de Algodão'!I33</f>
        <v>0</v>
      </c>
      <c r="AJ34" s="97">
        <f t="shared" si="6"/>
        <v>0</v>
      </c>
      <c r="AK34" s="97">
        <f t="shared" si="7"/>
        <v>0</v>
      </c>
      <c r="AL34" s="97">
        <f t="shared" si="8"/>
        <v>0</v>
      </c>
      <c r="AM34" s="97">
        <f t="shared" si="9"/>
        <v>0</v>
      </c>
      <c r="AN34" s="23"/>
      <c r="AO34" s="23"/>
      <c r="AP34" s="23"/>
      <c r="AQ34" s="23"/>
      <c r="AR34" s="23"/>
    </row>
    <row r="35" spans="1:44" ht="15.6" hidden="1" customHeight="1" x14ac:dyDescent="0.2">
      <c r="A35" s="67" t="s">
        <v>102</v>
      </c>
      <c r="B35" s="8">
        <v>0</v>
      </c>
      <c r="C35" s="8">
        <v>0</v>
      </c>
      <c r="D35" s="97">
        <v>0</v>
      </c>
      <c r="E35" s="8">
        <v>0</v>
      </c>
      <c r="F35" s="8">
        <v>0</v>
      </c>
      <c r="G35" s="8">
        <f>'Caroço de Algodão'!B34</f>
        <v>0</v>
      </c>
      <c r="H35" s="8">
        <v>0</v>
      </c>
      <c r="I35" s="97">
        <f>'Caroço de Algodão'!C34</f>
        <v>0</v>
      </c>
      <c r="J35" s="97">
        <f t="shared" si="0"/>
        <v>0</v>
      </c>
      <c r="K35" s="97">
        <f t="shared" si="1"/>
        <v>0</v>
      </c>
      <c r="L35" s="97">
        <f t="shared" si="2"/>
        <v>0</v>
      </c>
      <c r="M35" s="97">
        <f t="shared" si="3"/>
        <v>0</v>
      </c>
      <c r="N35" s="107"/>
      <c r="O35" s="67" t="s">
        <v>102</v>
      </c>
      <c r="P35" s="25">
        <v>0</v>
      </c>
      <c r="Q35" s="25">
        <v>0</v>
      </c>
      <c r="R35" s="108">
        <v>0</v>
      </c>
      <c r="S35" s="25">
        <v>0</v>
      </c>
      <c r="T35" s="25">
        <v>0</v>
      </c>
      <c r="U35" s="25">
        <f>'Caroço de Algodão'!E34</f>
        <v>0</v>
      </c>
      <c r="V35" s="25">
        <v>0</v>
      </c>
      <c r="W35" s="108">
        <f>'Caroço de Algodão'!F34</f>
        <v>0</v>
      </c>
      <c r="X35" s="97">
        <f t="shared" si="4"/>
        <v>0</v>
      </c>
      <c r="Y35" s="97">
        <f t="shared" si="5"/>
        <v>0</v>
      </c>
      <c r="Z35" s="109"/>
      <c r="AA35" s="67" t="s">
        <v>102</v>
      </c>
      <c r="AB35" s="8">
        <v>0</v>
      </c>
      <c r="AC35" s="8">
        <v>0</v>
      </c>
      <c r="AD35" s="97">
        <v>0</v>
      </c>
      <c r="AE35" s="8">
        <v>0</v>
      </c>
      <c r="AF35" s="8">
        <v>0</v>
      </c>
      <c r="AG35" s="8">
        <f>'Caroço de Algodão'!H34</f>
        <v>0</v>
      </c>
      <c r="AH35" s="8">
        <v>0</v>
      </c>
      <c r="AI35" s="97">
        <f>'Caroço de Algodão'!I34</f>
        <v>0</v>
      </c>
      <c r="AJ35" s="97">
        <f t="shared" si="6"/>
        <v>0</v>
      </c>
      <c r="AK35" s="97">
        <f t="shared" si="7"/>
        <v>0</v>
      </c>
      <c r="AL35" s="97">
        <f t="shared" si="8"/>
        <v>0</v>
      </c>
      <c r="AM35" s="97">
        <f t="shared" si="9"/>
        <v>0</v>
      </c>
      <c r="AN35" s="23"/>
      <c r="AO35" s="23"/>
      <c r="AP35" s="23"/>
      <c r="AQ35" s="23"/>
      <c r="AR35" s="23"/>
    </row>
    <row r="36" spans="1:44" ht="15.6" customHeight="1" x14ac:dyDescent="0.2">
      <c r="A36" s="67" t="s">
        <v>103</v>
      </c>
      <c r="B36" s="8">
        <v>8</v>
      </c>
      <c r="C36" s="8">
        <v>3.4</v>
      </c>
      <c r="D36" s="97">
        <v>4.2</v>
      </c>
      <c r="E36" s="8">
        <v>2.8</v>
      </c>
      <c r="F36" s="8">
        <v>5.7</v>
      </c>
      <c r="G36" s="8">
        <f>'Caroço de Algodão'!B35</f>
        <v>4.7</v>
      </c>
      <c r="H36" s="8">
        <v>10.5</v>
      </c>
      <c r="I36" s="97">
        <f>'Caroço de Algodão'!C35</f>
        <v>5.4</v>
      </c>
      <c r="J36" s="97">
        <f t="shared" si="0"/>
        <v>-48.6</v>
      </c>
      <c r="K36" s="97">
        <f t="shared" si="1"/>
        <v>14.9</v>
      </c>
      <c r="L36" s="97">
        <f t="shared" si="2"/>
        <v>-5.0999999999999996</v>
      </c>
      <c r="M36" s="97">
        <f t="shared" si="3"/>
        <v>0.70000000000000018</v>
      </c>
      <c r="N36" s="107"/>
      <c r="O36" s="67" t="s">
        <v>103</v>
      </c>
      <c r="P36" s="25">
        <v>2042</v>
      </c>
      <c r="Q36" s="25">
        <v>2076</v>
      </c>
      <c r="R36" s="108">
        <v>2000</v>
      </c>
      <c r="S36" s="25">
        <v>2060</v>
      </c>
      <c r="T36" s="25">
        <v>2318.61</v>
      </c>
      <c r="U36" s="25">
        <f>'Caroço de Algodão'!E35</f>
        <v>2427.8000000000002</v>
      </c>
      <c r="V36" s="25">
        <v>2530.89</v>
      </c>
      <c r="W36" s="108">
        <f>'Caroço de Algodão'!F35</f>
        <v>2477.21</v>
      </c>
      <c r="X36" s="97">
        <f t="shared" si="4"/>
        <v>-2.1</v>
      </c>
      <c r="Y36" s="97">
        <f t="shared" si="5"/>
        <v>2</v>
      </c>
      <c r="Z36" s="109"/>
      <c r="AA36" s="67" t="s">
        <v>103</v>
      </c>
      <c r="AB36" s="8">
        <v>16.3</v>
      </c>
      <c r="AC36" s="8">
        <v>7.1</v>
      </c>
      <c r="AD36" s="97">
        <v>8.4</v>
      </c>
      <c r="AE36" s="8">
        <v>5.8</v>
      </c>
      <c r="AF36" s="8">
        <v>13.3</v>
      </c>
      <c r="AG36" s="8">
        <f>'Caroço de Algodão'!H35</f>
        <v>11.4</v>
      </c>
      <c r="AH36" s="8">
        <v>26.6</v>
      </c>
      <c r="AI36" s="97">
        <f>'Caroço de Algodão'!I35</f>
        <v>13.3</v>
      </c>
      <c r="AJ36" s="97">
        <f t="shared" si="6"/>
        <v>-50</v>
      </c>
      <c r="AK36" s="97">
        <f t="shared" si="7"/>
        <v>16.7</v>
      </c>
      <c r="AL36" s="97">
        <f t="shared" si="8"/>
        <v>-13.3</v>
      </c>
      <c r="AM36" s="97">
        <f t="shared" si="9"/>
        <v>1.9000000000000004</v>
      </c>
      <c r="AN36" s="23"/>
      <c r="AO36" s="23"/>
      <c r="AP36" s="23"/>
      <c r="AQ36" s="23"/>
      <c r="AR36" s="23"/>
    </row>
    <row r="37" spans="1:44" ht="15.6" customHeight="1" x14ac:dyDescent="0.2">
      <c r="A37" s="120" t="s">
        <v>104</v>
      </c>
      <c r="B37" s="121">
        <v>0.9</v>
      </c>
      <c r="C37" s="121">
        <v>0.9</v>
      </c>
      <c r="D37" s="121">
        <v>0.9</v>
      </c>
      <c r="E37" s="121">
        <v>0</v>
      </c>
      <c r="F37" s="121">
        <v>0</v>
      </c>
      <c r="G37" s="121">
        <f>'Caroço de Algodão'!B36</f>
        <v>0.8</v>
      </c>
      <c r="H37" s="121">
        <v>1.1000000000000001</v>
      </c>
      <c r="I37" s="121">
        <f>'Caroço de Algodão'!C36</f>
        <v>1.2</v>
      </c>
      <c r="J37" s="121">
        <f t="shared" si="0"/>
        <v>9.1</v>
      </c>
      <c r="K37" s="121">
        <f t="shared" si="1"/>
        <v>50</v>
      </c>
      <c r="L37" s="121">
        <f t="shared" si="2"/>
        <v>9.9999999999999867E-2</v>
      </c>
      <c r="M37" s="121">
        <f t="shared" si="3"/>
        <v>0.39999999999999991</v>
      </c>
      <c r="N37" s="104"/>
      <c r="O37" s="120" t="s">
        <v>104</v>
      </c>
      <c r="P37" s="122">
        <v>1472.5</v>
      </c>
      <c r="Q37" s="122">
        <v>1350.98</v>
      </c>
      <c r="R37" s="122">
        <v>1350.98</v>
      </c>
      <c r="S37" s="122">
        <v>0</v>
      </c>
      <c r="T37" s="122">
        <v>0</v>
      </c>
      <c r="U37" s="122">
        <f>'Caroço de Algodão'!E36</f>
        <v>1830</v>
      </c>
      <c r="V37" s="122">
        <v>1718.98</v>
      </c>
      <c r="W37" s="122">
        <f>'Caroço de Algodão'!F36</f>
        <v>1771.44</v>
      </c>
      <c r="X37" s="121">
        <f t="shared" si="4"/>
        <v>3.1</v>
      </c>
      <c r="Y37" s="121">
        <f t="shared" si="5"/>
        <v>-3.2</v>
      </c>
      <c r="Z37" s="106"/>
      <c r="AA37" s="120" t="s">
        <v>104</v>
      </c>
      <c r="AB37" s="121">
        <v>1.3</v>
      </c>
      <c r="AC37" s="121">
        <v>1.3</v>
      </c>
      <c r="AD37" s="121">
        <v>1.3</v>
      </c>
      <c r="AE37" s="121">
        <v>0</v>
      </c>
      <c r="AF37" s="121">
        <v>0</v>
      </c>
      <c r="AG37" s="121">
        <f>'Caroço de Algodão'!H36</f>
        <v>1.5</v>
      </c>
      <c r="AH37" s="121">
        <v>1.9</v>
      </c>
      <c r="AI37" s="121">
        <f>'Caroço de Algodão'!I36</f>
        <v>2.1</v>
      </c>
      <c r="AJ37" s="121">
        <f t="shared" si="6"/>
        <v>10.5</v>
      </c>
      <c r="AK37" s="121">
        <f t="shared" si="7"/>
        <v>40</v>
      </c>
      <c r="AL37" s="121">
        <f t="shared" si="8"/>
        <v>0.20000000000000018</v>
      </c>
      <c r="AM37" s="121">
        <f t="shared" si="9"/>
        <v>0.60000000000000009</v>
      </c>
      <c r="AN37" s="23"/>
      <c r="AO37" s="23"/>
      <c r="AP37" s="23"/>
      <c r="AQ37" s="23"/>
      <c r="AR37" s="23"/>
    </row>
    <row r="38" spans="1:44" ht="15.6" customHeight="1" x14ac:dyDescent="0.2">
      <c r="A38" s="67" t="s">
        <v>105</v>
      </c>
      <c r="B38" s="8">
        <v>0.9</v>
      </c>
      <c r="C38" s="8">
        <v>0.9</v>
      </c>
      <c r="D38" s="97">
        <v>0.9</v>
      </c>
      <c r="E38" s="8">
        <v>0</v>
      </c>
      <c r="F38" s="8">
        <v>0</v>
      </c>
      <c r="G38" s="8">
        <f>'Caroço de Algodão'!B37</f>
        <v>0.8</v>
      </c>
      <c r="H38" s="8">
        <v>1.1000000000000001</v>
      </c>
      <c r="I38" s="97">
        <f>'Caroço de Algodão'!C37</f>
        <v>1.2</v>
      </c>
      <c r="J38" s="97">
        <f t="shared" si="0"/>
        <v>9.1</v>
      </c>
      <c r="K38" s="97">
        <f t="shared" si="1"/>
        <v>50</v>
      </c>
      <c r="L38" s="97">
        <f t="shared" si="2"/>
        <v>9.9999999999999867E-2</v>
      </c>
      <c r="M38" s="97">
        <f t="shared" si="3"/>
        <v>0.39999999999999991</v>
      </c>
      <c r="N38" s="107"/>
      <c r="O38" s="67" t="s">
        <v>105</v>
      </c>
      <c r="P38" s="25">
        <v>1473</v>
      </c>
      <c r="Q38" s="25">
        <v>1351</v>
      </c>
      <c r="R38" s="108">
        <v>1351</v>
      </c>
      <c r="S38" s="25">
        <v>0</v>
      </c>
      <c r="T38" s="25">
        <v>0</v>
      </c>
      <c r="U38" s="25">
        <f>'Caroço de Algodão'!E37</f>
        <v>1830</v>
      </c>
      <c r="V38" s="25">
        <v>1718.98</v>
      </c>
      <c r="W38" s="108">
        <f>'Caroço de Algodão'!F37</f>
        <v>1771.44</v>
      </c>
      <c r="X38" s="97">
        <f t="shared" si="4"/>
        <v>3.1</v>
      </c>
      <c r="Y38" s="97">
        <f t="shared" si="5"/>
        <v>-3.2</v>
      </c>
      <c r="Z38" s="109"/>
      <c r="AA38" s="67" t="s">
        <v>105</v>
      </c>
      <c r="AB38" s="8">
        <v>1.3</v>
      </c>
      <c r="AC38" s="8">
        <v>1.3</v>
      </c>
      <c r="AD38" s="97">
        <v>1.3</v>
      </c>
      <c r="AE38" s="8">
        <v>0</v>
      </c>
      <c r="AF38" s="8">
        <v>0</v>
      </c>
      <c r="AG38" s="8">
        <f>'Caroço de Algodão'!H37</f>
        <v>1.5</v>
      </c>
      <c r="AH38" s="8">
        <v>1.9</v>
      </c>
      <c r="AI38" s="97">
        <f>'Caroço de Algodão'!I37</f>
        <v>2.1</v>
      </c>
      <c r="AJ38" s="97">
        <f t="shared" si="6"/>
        <v>10.5</v>
      </c>
      <c r="AK38" s="97">
        <f t="shared" si="7"/>
        <v>40</v>
      </c>
      <c r="AL38" s="97">
        <f t="shared" si="8"/>
        <v>0.20000000000000018</v>
      </c>
      <c r="AM38" s="97">
        <f t="shared" si="9"/>
        <v>0.60000000000000009</v>
      </c>
      <c r="AN38" s="23"/>
      <c r="AO38" s="23"/>
      <c r="AP38" s="23"/>
      <c r="AQ38" s="23"/>
      <c r="AR38" s="23"/>
    </row>
    <row r="39" spans="1:44" ht="15.6" hidden="1" customHeight="1" x14ac:dyDescent="0.2">
      <c r="A39" s="67" t="s">
        <v>106</v>
      </c>
      <c r="B39" s="8">
        <v>0</v>
      </c>
      <c r="C39" s="8">
        <v>0</v>
      </c>
      <c r="D39" s="97">
        <v>0</v>
      </c>
      <c r="E39" s="8">
        <v>0</v>
      </c>
      <c r="F39" s="8">
        <v>0</v>
      </c>
      <c r="G39" s="8">
        <f>'Caroço de Algodão'!B38</f>
        <v>0</v>
      </c>
      <c r="H39" s="8">
        <v>0</v>
      </c>
      <c r="I39" s="97">
        <f>'Caroço de Algodão'!C38</f>
        <v>0</v>
      </c>
      <c r="J39" s="97">
        <f t="shared" si="0"/>
        <v>0</v>
      </c>
      <c r="K39" s="97">
        <f t="shared" si="1"/>
        <v>0</v>
      </c>
      <c r="L39" s="97">
        <f t="shared" si="2"/>
        <v>0</v>
      </c>
      <c r="M39" s="97">
        <f t="shared" si="3"/>
        <v>0</v>
      </c>
      <c r="N39" s="107"/>
      <c r="O39" s="67" t="s">
        <v>106</v>
      </c>
      <c r="P39" s="25">
        <v>0</v>
      </c>
      <c r="Q39" s="25">
        <v>0</v>
      </c>
      <c r="R39" s="108">
        <v>0</v>
      </c>
      <c r="S39" s="25">
        <v>0</v>
      </c>
      <c r="T39" s="25">
        <v>0</v>
      </c>
      <c r="U39" s="25">
        <f>'Caroço de Algodão'!E38</f>
        <v>0</v>
      </c>
      <c r="V39" s="25">
        <v>0</v>
      </c>
      <c r="W39" s="108">
        <f>'Caroço de Algodão'!F38</f>
        <v>0</v>
      </c>
      <c r="X39" s="97">
        <f t="shared" si="4"/>
        <v>0</v>
      </c>
      <c r="Y39" s="97">
        <f t="shared" si="5"/>
        <v>0</v>
      </c>
      <c r="Z39" s="109"/>
      <c r="AA39" s="67" t="s">
        <v>106</v>
      </c>
      <c r="AB39" s="8">
        <v>0</v>
      </c>
      <c r="AC39" s="8">
        <v>0</v>
      </c>
      <c r="AD39" s="97">
        <v>0</v>
      </c>
      <c r="AE39" s="8">
        <v>0</v>
      </c>
      <c r="AF39" s="8">
        <v>0</v>
      </c>
      <c r="AG39" s="8">
        <f>'Caroço de Algodão'!H38</f>
        <v>0</v>
      </c>
      <c r="AH39" s="8">
        <v>0</v>
      </c>
      <c r="AI39" s="97">
        <f>'Caroço de Algodão'!I38</f>
        <v>0</v>
      </c>
      <c r="AJ39" s="97">
        <f t="shared" si="6"/>
        <v>0</v>
      </c>
      <c r="AK39" s="97">
        <f t="shared" si="7"/>
        <v>0</v>
      </c>
      <c r="AL39" s="97">
        <f t="shared" si="8"/>
        <v>0</v>
      </c>
      <c r="AM39" s="97">
        <f t="shared" si="9"/>
        <v>0</v>
      </c>
      <c r="AN39" s="23"/>
      <c r="AO39" s="23"/>
      <c r="AP39" s="23"/>
      <c r="AQ39" s="23"/>
      <c r="AR39" s="23"/>
    </row>
    <row r="40" spans="1:44" ht="15.6" hidden="1" customHeight="1" x14ac:dyDescent="0.2">
      <c r="A40" s="67" t="s">
        <v>107</v>
      </c>
      <c r="B40" s="8">
        <v>0</v>
      </c>
      <c r="C40" s="8">
        <v>0</v>
      </c>
      <c r="D40" s="97">
        <v>0</v>
      </c>
      <c r="E40" s="8">
        <v>0</v>
      </c>
      <c r="F40" s="8">
        <v>0</v>
      </c>
      <c r="G40" s="8">
        <f>'Caroço de Algodão'!B39</f>
        <v>0</v>
      </c>
      <c r="H40" s="8">
        <v>0</v>
      </c>
      <c r="I40" s="97">
        <f>'Caroço de Algodão'!C39</f>
        <v>0</v>
      </c>
      <c r="J40" s="97">
        <f t="shared" si="0"/>
        <v>0</v>
      </c>
      <c r="K40" s="97">
        <f t="shared" si="1"/>
        <v>0</v>
      </c>
      <c r="L40" s="97">
        <f t="shared" si="2"/>
        <v>0</v>
      </c>
      <c r="M40" s="97">
        <f t="shared" si="3"/>
        <v>0</v>
      </c>
      <c r="N40" s="107"/>
      <c r="O40" s="67" t="s">
        <v>107</v>
      </c>
      <c r="P40" s="25">
        <v>0</v>
      </c>
      <c r="Q40" s="25">
        <v>0</v>
      </c>
      <c r="R40" s="108">
        <v>0</v>
      </c>
      <c r="S40" s="25">
        <v>0</v>
      </c>
      <c r="T40" s="25">
        <v>0</v>
      </c>
      <c r="U40" s="25">
        <f>'Caroço de Algodão'!E39</f>
        <v>0</v>
      </c>
      <c r="V40" s="25">
        <v>0</v>
      </c>
      <c r="W40" s="108">
        <f>'Caroço de Algodão'!F39</f>
        <v>0</v>
      </c>
      <c r="X40" s="97">
        <f t="shared" si="4"/>
        <v>0</v>
      </c>
      <c r="Y40" s="97">
        <f t="shared" si="5"/>
        <v>0</v>
      </c>
      <c r="Z40" s="109"/>
      <c r="AA40" s="67" t="s">
        <v>107</v>
      </c>
      <c r="AB40" s="8">
        <v>0</v>
      </c>
      <c r="AC40" s="8">
        <v>0</v>
      </c>
      <c r="AD40" s="97">
        <v>0</v>
      </c>
      <c r="AE40" s="8">
        <v>0</v>
      </c>
      <c r="AF40" s="8">
        <v>0</v>
      </c>
      <c r="AG40" s="8">
        <f>'Caroço de Algodão'!H39</f>
        <v>0</v>
      </c>
      <c r="AH40" s="8">
        <v>0</v>
      </c>
      <c r="AI40" s="97">
        <f>'Caroço de Algodão'!I39</f>
        <v>0</v>
      </c>
      <c r="AJ40" s="97">
        <f t="shared" si="6"/>
        <v>0</v>
      </c>
      <c r="AK40" s="97">
        <f t="shared" si="7"/>
        <v>0</v>
      </c>
      <c r="AL40" s="97">
        <f t="shared" si="8"/>
        <v>0</v>
      </c>
      <c r="AM40" s="97">
        <f t="shared" si="9"/>
        <v>0</v>
      </c>
      <c r="AN40" s="23"/>
      <c r="AO40" s="23"/>
      <c r="AP40" s="23"/>
      <c r="AQ40" s="23"/>
      <c r="AR40" s="23"/>
    </row>
    <row r="41" spans="1:44" ht="15.6" customHeight="1" x14ac:dyDescent="0.2">
      <c r="A41" s="120" t="s">
        <v>108</v>
      </c>
      <c r="B41" s="121">
        <v>357.6</v>
      </c>
      <c r="C41" s="121">
        <v>325.5</v>
      </c>
      <c r="D41" s="121">
        <v>270.10000000000002</v>
      </c>
      <c r="E41" s="121">
        <v>238.1</v>
      </c>
      <c r="F41" s="121">
        <v>302.8</v>
      </c>
      <c r="G41" s="121">
        <f>'Caroço de Algodão'!B40</f>
        <v>322.2</v>
      </c>
      <c r="H41" s="121">
        <v>310.2</v>
      </c>
      <c r="I41" s="121">
        <f>'Caroço de Algodão'!C40</f>
        <v>350.1</v>
      </c>
      <c r="J41" s="121">
        <f t="shared" si="0"/>
        <v>12.9</v>
      </c>
      <c r="K41" s="121">
        <f t="shared" si="1"/>
        <v>8.6999999999999993</v>
      </c>
      <c r="L41" s="121">
        <f t="shared" si="2"/>
        <v>39.900000000000034</v>
      </c>
      <c r="M41" s="121">
        <f t="shared" si="3"/>
        <v>27.900000000000034</v>
      </c>
      <c r="N41" s="104"/>
      <c r="O41" s="120" t="s">
        <v>108</v>
      </c>
      <c r="P41" s="122">
        <v>2359</v>
      </c>
      <c r="Q41" s="122">
        <v>2310</v>
      </c>
      <c r="R41" s="122">
        <v>1623</v>
      </c>
      <c r="S41" s="122">
        <v>2522</v>
      </c>
      <c r="T41" s="122">
        <v>2761.8828469999999</v>
      </c>
      <c r="U41" s="122">
        <f>'Caroço de Algodão'!E40</f>
        <v>2770.3210800000002</v>
      </c>
      <c r="V41" s="122">
        <v>2624.4794710000001</v>
      </c>
      <c r="W41" s="122">
        <f>'Caroço de Algodão'!F40</f>
        <v>2951.710043</v>
      </c>
      <c r="X41" s="121">
        <f t="shared" si="4"/>
        <v>12.5</v>
      </c>
      <c r="Y41" s="121">
        <f t="shared" si="5"/>
        <v>6.5</v>
      </c>
      <c r="Z41" s="106"/>
      <c r="AA41" s="120" t="s">
        <v>108</v>
      </c>
      <c r="AB41" s="121">
        <v>843.4</v>
      </c>
      <c r="AC41" s="121">
        <v>752</v>
      </c>
      <c r="AD41" s="121">
        <v>438.4</v>
      </c>
      <c r="AE41" s="121">
        <v>600.29999999999995</v>
      </c>
      <c r="AF41" s="121">
        <v>836.3</v>
      </c>
      <c r="AG41" s="121">
        <f>'Caroço de Algodão'!H40</f>
        <v>892.8</v>
      </c>
      <c r="AH41" s="121">
        <v>814.1</v>
      </c>
      <c r="AI41" s="121">
        <f>'Caroço de Algodão'!I40</f>
        <v>1033.5</v>
      </c>
      <c r="AJ41" s="121">
        <f t="shared" si="6"/>
        <v>27</v>
      </c>
      <c r="AK41" s="121">
        <f t="shared" si="7"/>
        <v>15.8</v>
      </c>
      <c r="AL41" s="121">
        <f t="shared" si="8"/>
        <v>219.39999999999998</v>
      </c>
      <c r="AM41" s="121">
        <f t="shared" si="9"/>
        <v>140.70000000000005</v>
      </c>
      <c r="AN41" s="23"/>
      <c r="AO41" s="23"/>
      <c r="AP41" s="23"/>
      <c r="AQ41" s="23"/>
      <c r="AR41" s="23"/>
    </row>
    <row r="42" spans="1:44" ht="15.6" customHeight="1" x14ac:dyDescent="0.2">
      <c r="A42" s="123" t="s">
        <v>109</v>
      </c>
      <c r="B42" s="124">
        <v>764</v>
      </c>
      <c r="C42" s="124">
        <v>650.70000000000005</v>
      </c>
      <c r="D42" s="124">
        <v>685.1</v>
      </c>
      <c r="E42" s="124">
        <v>701</v>
      </c>
      <c r="F42" s="124">
        <v>871.9</v>
      </c>
      <c r="G42" s="124">
        <f>'Caroço de Algodão'!B41</f>
        <v>1048.4000000000001</v>
      </c>
      <c r="H42" s="124">
        <v>1259.4000000000001</v>
      </c>
      <c r="I42" s="124">
        <f>'Caroço de Algodão'!C41</f>
        <v>1160.8</v>
      </c>
      <c r="J42" s="124">
        <f t="shared" si="0"/>
        <v>-7.8</v>
      </c>
      <c r="K42" s="124">
        <f t="shared" si="1"/>
        <v>10.7</v>
      </c>
      <c r="L42" s="124">
        <f t="shared" si="2"/>
        <v>-98.600000000000136</v>
      </c>
      <c r="M42" s="124">
        <f t="shared" si="3"/>
        <v>112.39999999999986</v>
      </c>
      <c r="N42" s="104"/>
      <c r="O42" s="123" t="s">
        <v>109</v>
      </c>
      <c r="P42" s="125">
        <v>2392</v>
      </c>
      <c r="Q42" s="125">
        <v>2453</v>
      </c>
      <c r="R42" s="125">
        <v>2187</v>
      </c>
      <c r="S42" s="125">
        <v>2419</v>
      </c>
      <c r="T42" s="125">
        <v>2489.656884</v>
      </c>
      <c r="U42" s="125">
        <f>'Caroço de Algodão'!E41</f>
        <v>2424.3472830000001</v>
      </c>
      <c r="V42" s="125">
        <v>2517.2499509999998</v>
      </c>
      <c r="W42" s="125">
        <f>'Caroço de Algodão'!F41</f>
        <v>2472.8127199999999</v>
      </c>
      <c r="X42" s="124">
        <f t="shared" si="4"/>
        <v>-1.8</v>
      </c>
      <c r="Y42" s="124">
        <f t="shared" si="5"/>
        <v>2</v>
      </c>
      <c r="Z42" s="106"/>
      <c r="AA42" s="123" t="s">
        <v>109</v>
      </c>
      <c r="AB42" s="124">
        <v>1827.2</v>
      </c>
      <c r="AC42" s="124">
        <v>1596.6</v>
      </c>
      <c r="AD42" s="124">
        <v>1498.7</v>
      </c>
      <c r="AE42" s="124">
        <v>1698</v>
      </c>
      <c r="AF42" s="124">
        <v>2170.8000000000002</v>
      </c>
      <c r="AG42" s="124">
        <f>'Caroço de Algodão'!H41</f>
        <v>2541.6</v>
      </c>
      <c r="AH42" s="124">
        <v>3170.3</v>
      </c>
      <c r="AI42" s="124">
        <f>'Caroço de Algodão'!I41</f>
        <v>2870.2</v>
      </c>
      <c r="AJ42" s="124">
        <f t="shared" si="6"/>
        <v>-9.5</v>
      </c>
      <c r="AK42" s="124">
        <f t="shared" si="7"/>
        <v>12.9</v>
      </c>
      <c r="AL42" s="124">
        <f t="shared" si="8"/>
        <v>-300.10000000000036</v>
      </c>
      <c r="AM42" s="124">
        <f t="shared" si="9"/>
        <v>328.59999999999991</v>
      </c>
      <c r="AN42" s="23"/>
      <c r="AO42" s="23"/>
      <c r="AP42" s="23"/>
      <c r="AQ42" s="23"/>
      <c r="AR42" s="23"/>
    </row>
    <row r="43" spans="1:44" ht="15.6" customHeight="1" x14ac:dyDescent="0.2">
      <c r="A43" s="117" t="s">
        <v>51</v>
      </c>
      <c r="B43" s="87">
        <v>1121.5999999999999</v>
      </c>
      <c r="C43" s="87">
        <v>976.2</v>
      </c>
      <c r="D43" s="87">
        <v>955.2</v>
      </c>
      <c r="E43" s="87">
        <v>939.1</v>
      </c>
      <c r="F43" s="87">
        <v>1174.7</v>
      </c>
      <c r="G43" s="87">
        <f>'Caroço de Algodão'!B42</f>
        <v>1370.6</v>
      </c>
      <c r="H43" s="87">
        <v>1569.6</v>
      </c>
      <c r="I43" s="87">
        <f>'Caroço de Algodão'!C42</f>
        <v>1510.9</v>
      </c>
      <c r="J43" s="87">
        <f t="shared" si="0"/>
        <v>-3.7</v>
      </c>
      <c r="K43" s="87">
        <f t="shared" si="1"/>
        <v>10.199999999999999</v>
      </c>
      <c r="L43" s="87">
        <f t="shared" si="2"/>
        <v>-58.699999999999818</v>
      </c>
      <c r="M43" s="87">
        <f t="shared" si="3"/>
        <v>140.30000000000018</v>
      </c>
      <c r="N43" s="104"/>
      <c r="O43" s="117" t="s">
        <v>51</v>
      </c>
      <c r="P43" s="118">
        <v>2381</v>
      </c>
      <c r="Q43" s="118">
        <v>2406</v>
      </c>
      <c r="R43" s="118">
        <v>2028</v>
      </c>
      <c r="S43" s="118">
        <v>2445</v>
      </c>
      <c r="T43" s="118">
        <v>2559.8280100000002</v>
      </c>
      <c r="U43" s="118">
        <f>'Caroço de Algodão'!E42</f>
        <v>2505.6786390000002</v>
      </c>
      <c r="V43" s="118">
        <v>2538.441718</v>
      </c>
      <c r="W43" s="118">
        <f>'Caroço de Algodão'!F42</f>
        <v>2583.7809860000002</v>
      </c>
      <c r="X43" s="87">
        <f t="shared" si="4"/>
        <v>1.8</v>
      </c>
      <c r="Y43" s="87">
        <f t="shared" si="5"/>
        <v>3.1</v>
      </c>
      <c r="Z43" s="106"/>
      <c r="AA43" s="117" t="s">
        <v>51</v>
      </c>
      <c r="AB43" s="87">
        <v>2670.6</v>
      </c>
      <c r="AC43" s="87">
        <v>2348.6</v>
      </c>
      <c r="AD43" s="87">
        <v>1937.1</v>
      </c>
      <c r="AE43" s="87">
        <v>2298.3000000000002</v>
      </c>
      <c r="AF43" s="87">
        <v>3007.1</v>
      </c>
      <c r="AG43" s="87">
        <f>'Caroço de Algodão'!H42</f>
        <v>3434.4</v>
      </c>
      <c r="AH43" s="87">
        <v>3984.4</v>
      </c>
      <c r="AI43" s="87">
        <f>'Caroço de Algodão'!I42</f>
        <v>3903.7</v>
      </c>
      <c r="AJ43" s="87">
        <f t="shared" si="6"/>
        <v>-2</v>
      </c>
      <c r="AK43" s="87">
        <f t="shared" si="7"/>
        <v>13.7</v>
      </c>
      <c r="AL43" s="87">
        <f t="shared" si="8"/>
        <v>-80.700000000000273</v>
      </c>
      <c r="AM43" s="87">
        <f t="shared" si="9"/>
        <v>469.29999999999973</v>
      </c>
      <c r="AN43" s="23"/>
      <c r="AO43" s="23"/>
      <c r="AP43" s="23"/>
      <c r="AQ43" s="23"/>
      <c r="AR43" s="23"/>
    </row>
    <row r="44" spans="1:44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19.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9.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9.5" customHeight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90" workbookViewId="0">
      <pane xSplit="1" ySplit="7" topLeftCell="B8" activePane="bottomRight" state="frozen"/>
      <selection activeCell="F18" sqref="F18"/>
      <selection pane="topRight"/>
      <selection pane="bottomLeft"/>
      <selection pane="bottomRight" activeCell="M6" sqref="M6"/>
    </sheetView>
  </sheetViews>
  <sheetFormatPr defaultColWidth="11.42578125" defaultRowHeight="20.100000000000001" customHeight="1" x14ac:dyDescent="0.2"/>
  <cols>
    <col min="1" max="1" width="20.28515625" style="9" customWidth="1"/>
    <col min="2" max="3" width="12.7109375" style="9" customWidth="1"/>
    <col min="4" max="4" width="7.85546875" style="9" customWidth="1"/>
    <col min="5" max="6" width="12.7109375" style="9" customWidth="1"/>
    <col min="7" max="7" width="7.85546875" style="9" customWidth="1"/>
    <col min="8" max="9" width="11.42578125" style="9" customWidth="1"/>
    <col min="10" max="10" width="7.42578125" style="9" customWidth="1"/>
    <col min="11" max="257" width="11.42578125" style="9" customWidth="1"/>
  </cols>
  <sheetData>
    <row r="1" spans="1:23" ht="24.75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.6" customHeight="1" x14ac:dyDescent="0.2">
      <c r="A2" s="550" t="s">
        <v>15</v>
      </c>
      <c r="B2" s="550"/>
      <c r="C2" s="550"/>
      <c r="D2" s="550"/>
      <c r="E2" s="550"/>
      <c r="F2" s="550"/>
      <c r="G2" s="550"/>
      <c r="H2" s="550"/>
      <c r="I2" s="550"/>
      <c r="J2" s="550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4" customHeight="1" x14ac:dyDescent="0.2">
      <c r="A3" s="525" t="s">
        <v>136</v>
      </c>
      <c r="B3" s="525"/>
      <c r="C3" s="525"/>
      <c r="D3" s="525"/>
      <c r="E3" s="525"/>
      <c r="F3" s="525"/>
      <c r="G3" s="525"/>
      <c r="H3" s="525"/>
      <c r="I3" s="525"/>
      <c r="J3" s="525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6.5" customHeight="1" x14ac:dyDescent="0.2">
      <c r="A4" s="525" t="s">
        <v>135</v>
      </c>
      <c r="B4" s="525"/>
      <c r="C4" s="525"/>
      <c r="D4" s="525"/>
      <c r="E4" s="525"/>
      <c r="F4" s="525"/>
      <c r="G4" s="525"/>
      <c r="H4" s="525"/>
      <c r="I4" s="525"/>
      <c r="J4" s="52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9.5" customHeight="1" x14ac:dyDescent="0.2">
      <c r="A5" s="551" t="s">
        <v>60</v>
      </c>
      <c r="B5" s="547" t="s">
        <v>137</v>
      </c>
      <c r="C5" s="547"/>
      <c r="D5" s="547"/>
      <c r="E5" s="547"/>
      <c r="F5" s="547"/>
      <c r="G5" s="547"/>
      <c r="H5" s="547" t="s">
        <v>138</v>
      </c>
      <c r="I5" s="547"/>
      <c r="J5" s="54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9.5" customHeight="1" x14ac:dyDescent="0.2">
      <c r="A6" s="552"/>
      <c r="B6" s="547" t="s">
        <v>139</v>
      </c>
      <c r="C6" s="547"/>
      <c r="D6" s="547"/>
      <c r="E6" s="547" t="s">
        <v>55</v>
      </c>
      <c r="F6" s="547"/>
      <c r="G6" s="547"/>
      <c r="H6" s="547"/>
      <c r="I6" s="547"/>
      <c r="J6" s="547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9.5" customHeight="1" x14ac:dyDescent="0.2">
      <c r="A7" s="552"/>
      <c r="B7" s="93" t="s">
        <v>64</v>
      </c>
      <c r="C7" s="93" t="s">
        <v>65</v>
      </c>
      <c r="D7" s="93" t="s">
        <v>66</v>
      </c>
      <c r="E7" s="93" t="s">
        <v>64</v>
      </c>
      <c r="F7" s="93" t="s">
        <v>65</v>
      </c>
      <c r="G7" s="93" t="s">
        <v>66</v>
      </c>
      <c r="H7" s="93" t="s">
        <v>64</v>
      </c>
      <c r="I7" s="93" t="s">
        <v>65</v>
      </c>
      <c r="J7" s="93" t="s">
        <v>66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" customHeight="1" x14ac:dyDescent="0.2">
      <c r="A8" s="553"/>
      <c r="B8" s="94" t="s">
        <v>68</v>
      </c>
      <c r="C8" s="94" t="s">
        <v>68</v>
      </c>
      <c r="D8" s="94" t="s">
        <v>69</v>
      </c>
      <c r="E8" s="94" t="s">
        <v>72</v>
      </c>
      <c r="F8" s="94" t="s">
        <v>72</v>
      </c>
      <c r="G8" s="94" t="s">
        <v>73</v>
      </c>
      <c r="H8" s="94" t="s">
        <v>74</v>
      </c>
      <c r="I8" s="94" t="s">
        <v>74</v>
      </c>
      <c r="J8" s="94" t="s">
        <v>75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5.6" customHeight="1" x14ac:dyDescent="0.2">
      <c r="A9" s="126" t="s">
        <v>76</v>
      </c>
      <c r="B9" s="121">
        <v>54.3</v>
      </c>
      <c r="C9" s="121">
        <v>55.5</v>
      </c>
      <c r="D9" s="121">
        <v>2.2000000000000002</v>
      </c>
      <c r="E9" s="121">
        <v>21.1</v>
      </c>
      <c r="F9" s="121">
        <v>21.6</v>
      </c>
      <c r="G9" s="121">
        <v>2.4</v>
      </c>
      <c r="H9" s="121">
        <v>38.9</v>
      </c>
      <c r="I9" s="121">
        <v>38.9</v>
      </c>
      <c r="J9" s="121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5.6" customHeight="1" x14ac:dyDescent="0.2">
      <c r="A10" s="67" t="s">
        <v>77</v>
      </c>
      <c r="B10" s="97">
        <v>0</v>
      </c>
      <c r="C10" s="97">
        <v>0</v>
      </c>
      <c r="D10" s="8">
        <v>0</v>
      </c>
      <c r="E10" s="97">
        <v>0</v>
      </c>
      <c r="F10" s="97">
        <v>0</v>
      </c>
      <c r="G10" s="97">
        <v>0</v>
      </c>
      <c r="H10" s="97">
        <v>38</v>
      </c>
      <c r="I10" s="97">
        <v>38</v>
      </c>
      <c r="J10" s="97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5.6" customHeight="1" x14ac:dyDescent="0.2">
      <c r="A11" s="67" t="s">
        <v>78</v>
      </c>
      <c r="B11" s="97">
        <v>30</v>
      </c>
      <c r="C11" s="97">
        <v>30</v>
      </c>
      <c r="D11" s="8">
        <v>0</v>
      </c>
      <c r="E11" s="97">
        <v>11.4</v>
      </c>
      <c r="F11" s="97">
        <v>11.4</v>
      </c>
      <c r="G11" s="8">
        <v>0</v>
      </c>
      <c r="H11" s="97">
        <v>38</v>
      </c>
      <c r="I11" s="97">
        <v>38</v>
      </c>
      <c r="J11" s="97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5.6" hidden="1" customHeight="1" x14ac:dyDescent="0.2">
      <c r="A12" s="67" t="s">
        <v>79</v>
      </c>
      <c r="B12" s="97">
        <v>0</v>
      </c>
      <c r="C12" s="97">
        <v>0</v>
      </c>
      <c r="D12" s="8">
        <v>0</v>
      </c>
      <c r="E12" s="97">
        <v>0</v>
      </c>
      <c r="F12" s="97">
        <v>0</v>
      </c>
      <c r="G12" s="8">
        <v>0</v>
      </c>
      <c r="H12" s="97">
        <v>0</v>
      </c>
      <c r="I12" s="97">
        <v>0</v>
      </c>
      <c r="J12" s="97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5.6" hidden="1" customHeight="1" x14ac:dyDescent="0.2">
      <c r="A13" s="67" t="s">
        <v>80</v>
      </c>
      <c r="B13" s="97">
        <v>0</v>
      </c>
      <c r="C13" s="97">
        <v>0</v>
      </c>
      <c r="D13" s="8">
        <v>0</v>
      </c>
      <c r="E13" s="97">
        <v>0</v>
      </c>
      <c r="F13" s="97">
        <v>0</v>
      </c>
      <c r="G13" s="8">
        <v>0</v>
      </c>
      <c r="H13" s="97">
        <v>0</v>
      </c>
      <c r="I13" s="97">
        <v>0</v>
      </c>
      <c r="J13" s="97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5.6" hidden="1" customHeight="1" x14ac:dyDescent="0.2">
      <c r="A14" s="67" t="s">
        <v>81</v>
      </c>
      <c r="B14" s="97">
        <v>0</v>
      </c>
      <c r="C14" s="97">
        <v>0</v>
      </c>
      <c r="D14" s="8">
        <v>0</v>
      </c>
      <c r="E14" s="97">
        <v>0</v>
      </c>
      <c r="F14" s="97">
        <v>0</v>
      </c>
      <c r="G14" s="8">
        <v>0</v>
      </c>
      <c r="H14" s="97">
        <v>0</v>
      </c>
      <c r="I14" s="97">
        <v>0</v>
      </c>
      <c r="J14" s="97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5.6" hidden="1" customHeight="1" x14ac:dyDescent="0.2">
      <c r="A15" s="67" t="s">
        <v>82</v>
      </c>
      <c r="B15" s="97">
        <v>0</v>
      </c>
      <c r="C15" s="97">
        <v>0</v>
      </c>
      <c r="D15" s="8">
        <v>0</v>
      </c>
      <c r="E15" s="97">
        <v>0</v>
      </c>
      <c r="F15" s="97">
        <v>0</v>
      </c>
      <c r="G15" s="8">
        <v>0</v>
      </c>
      <c r="H15" s="97">
        <v>0</v>
      </c>
      <c r="I15" s="97">
        <v>0</v>
      </c>
      <c r="J15" s="97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5.6" customHeight="1" x14ac:dyDescent="0.2">
      <c r="A16" s="67" t="s">
        <v>83</v>
      </c>
      <c r="B16" s="97">
        <v>24.3</v>
      </c>
      <c r="C16" s="97">
        <v>25.5</v>
      </c>
      <c r="D16" s="8">
        <v>4.9000000000000004</v>
      </c>
      <c r="E16" s="97">
        <v>9.6999999999999993</v>
      </c>
      <c r="F16" s="97">
        <v>10.199999999999999</v>
      </c>
      <c r="G16" s="97">
        <v>5.2</v>
      </c>
      <c r="H16" s="97">
        <v>40</v>
      </c>
      <c r="I16" s="97">
        <v>40</v>
      </c>
      <c r="J16" s="97"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5.6" customHeight="1" x14ac:dyDescent="0.2">
      <c r="A17" s="120" t="s">
        <v>84</v>
      </c>
      <c r="B17" s="121">
        <v>1435.5</v>
      </c>
      <c r="C17" s="121">
        <v>1668.2</v>
      </c>
      <c r="D17" s="121">
        <v>16.2</v>
      </c>
      <c r="E17" s="121">
        <v>574.9</v>
      </c>
      <c r="F17" s="121">
        <v>668.6</v>
      </c>
      <c r="G17" s="121">
        <v>16.3</v>
      </c>
      <c r="H17" s="121">
        <v>40.1</v>
      </c>
      <c r="I17" s="121">
        <v>40.1</v>
      </c>
      <c r="J17" s="121">
        <v>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5.6" customHeight="1" x14ac:dyDescent="0.2">
      <c r="A18" s="67" t="s">
        <v>85</v>
      </c>
      <c r="B18" s="97">
        <v>112.9</v>
      </c>
      <c r="C18" s="97">
        <v>210.4</v>
      </c>
      <c r="D18" s="8">
        <v>86.4</v>
      </c>
      <c r="E18" s="97">
        <v>45.2</v>
      </c>
      <c r="F18" s="97">
        <v>84.2</v>
      </c>
      <c r="G18" s="97">
        <v>86.3</v>
      </c>
      <c r="H18" s="97">
        <v>40</v>
      </c>
      <c r="I18" s="97">
        <v>40</v>
      </c>
      <c r="J18" s="97"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5.6" customHeight="1" x14ac:dyDescent="0.2">
      <c r="A19" s="67" t="s">
        <v>86</v>
      </c>
      <c r="B19" s="97">
        <v>44.3</v>
      </c>
      <c r="C19" s="97">
        <v>61.3</v>
      </c>
      <c r="D19" s="8">
        <v>38.4</v>
      </c>
      <c r="E19" s="97">
        <v>19</v>
      </c>
      <c r="F19" s="97">
        <v>26.3</v>
      </c>
      <c r="G19" s="97">
        <v>38.4</v>
      </c>
      <c r="H19" s="97">
        <v>43</v>
      </c>
      <c r="I19" s="97">
        <v>43</v>
      </c>
      <c r="J19" s="97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5.6" customHeight="1" x14ac:dyDescent="0.2">
      <c r="A20" s="67" t="s">
        <v>87</v>
      </c>
      <c r="B20" s="97">
        <v>6.6</v>
      </c>
      <c r="C20" s="97">
        <v>5.4</v>
      </c>
      <c r="D20" s="8">
        <v>-18.2</v>
      </c>
      <c r="E20" s="97">
        <v>2.2999999999999998</v>
      </c>
      <c r="F20" s="97">
        <v>1.9</v>
      </c>
      <c r="G20" s="97">
        <v>-17.399999999999999</v>
      </c>
      <c r="H20" s="97">
        <v>35</v>
      </c>
      <c r="I20" s="97">
        <v>35</v>
      </c>
      <c r="J20" s="97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.6" customHeight="1" x14ac:dyDescent="0.2">
      <c r="A21" s="67" t="s">
        <v>88</v>
      </c>
      <c r="B21" s="97">
        <v>1.1000000000000001</v>
      </c>
      <c r="C21" s="97">
        <v>1.2</v>
      </c>
      <c r="D21" s="8">
        <v>9.1</v>
      </c>
      <c r="E21" s="97">
        <v>0.4</v>
      </c>
      <c r="F21" s="97">
        <v>0.4</v>
      </c>
      <c r="G21" s="97">
        <v>0</v>
      </c>
      <c r="H21" s="97">
        <v>38</v>
      </c>
      <c r="I21" s="97">
        <v>38</v>
      </c>
      <c r="J21" s="97">
        <v>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5.6" customHeight="1" x14ac:dyDescent="0.2">
      <c r="A22" s="67" t="s">
        <v>89</v>
      </c>
      <c r="B22" s="97">
        <v>1.7</v>
      </c>
      <c r="C22" s="97">
        <v>1.8</v>
      </c>
      <c r="D22" s="8">
        <v>5.9</v>
      </c>
      <c r="E22" s="97">
        <v>0.6</v>
      </c>
      <c r="F22" s="97">
        <v>0.7</v>
      </c>
      <c r="G22" s="97">
        <v>16.7</v>
      </c>
      <c r="H22" s="97">
        <v>36</v>
      </c>
      <c r="I22" s="97">
        <v>36</v>
      </c>
      <c r="J22" s="97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5.6" hidden="1" customHeight="1" x14ac:dyDescent="0.2">
      <c r="A23" s="67" t="s">
        <v>90</v>
      </c>
      <c r="B23" s="97">
        <v>0</v>
      </c>
      <c r="C23" s="97">
        <v>0</v>
      </c>
      <c r="D23" s="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5.6" customHeight="1" x14ac:dyDescent="0.2">
      <c r="A24" s="67" t="s">
        <v>91</v>
      </c>
      <c r="B24" s="97">
        <v>2.2999999999999998</v>
      </c>
      <c r="C24" s="97">
        <v>2.2999999999999998</v>
      </c>
      <c r="D24" s="8">
        <v>0</v>
      </c>
      <c r="E24" s="97">
        <v>0.8</v>
      </c>
      <c r="F24" s="97">
        <v>0.8</v>
      </c>
      <c r="G24" s="97">
        <v>0</v>
      </c>
      <c r="H24" s="97">
        <v>35</v>
      </c>
      <c r="I24" s="97">
        <v>35</v>
      </c>
      <c r="J24" s="97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5.6" hidden="1" customHeight="1" x14ac:dyDescent="0.2">
      <c r="A25" s="67" t="s">
        <v>92</v>
      </c>
      <c r="B25" s="97">
        <v>0</v>
      </c>
      <c r="C25" s="97">
        <v>0</v>
      </c>
      <c r="D25" s="8">
        <v>0</v>
      </c>
      <c r="E25" s="97">
        <v>0</v>
      </c>
      <c r="F25" s="97">
        <v>0</v>
      </c>
      <c r="G25" s="8">
        <v>0</v>
      </c>
      <c r="H25" s="97">
        <v>0</v>
      </c>
      <c r="I25" s="97">
        <v>0</v>
      </c>
      <c r="J25" s="97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5.6" customHeight="1" x14ac:dyDescent="0.2">
      <c r="A26" s="67" t="s">
        <v>93</v>
      </c>
      <c r="B26" s="97">
        <v>1266.5999999999999</v>
      </c>
      <c r="C26" s="97">
        <v>1385.8</v>
      </c>
      <c r="D26" s="8">
        <v>9.4</v>
      </c>
      <c r="E26" s="97">
        <v>506.6</v>
      </c>
      <c r="F26" s="97">
        <v>554.29999999999995</v>
      </c>
      <c r="G26" s="97">
        <v>9.4</v>
      </c>
      <c r="H26" s="97">
        <v>40</v>
      </c>
      <c r="I26" s="97">
        <v>40</v>
      </c>
      <c r="J26" s="97">
        <v>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5.6" customHeight="1" x14ac:dyDescent="0.2">
      <c r="A27" s="120" t="s">
        <v>94</v>
      </c>
      <c r="B27" s="121">
        <v>4171.1000000000004</v>
      </c>
      <c r="C27" s="121">
        <v>4697.5</v>
      </c>
      <c r="D27" s="121">
        <v>12.6</v>
      </c>
      <c r="E27" s="121">
        <v>1708.3</v>
      </c>
      <c r="F27" s="121">
        <v>1923.7</v>
      </c>
      <c r="G27" s="121">
        <v>12.6</v>
      </c>
      <c r="H27" s="121">
        <v>41</v>
      </c>
      <c r="I27" s="121">
        <v>41</v>
      </c>
      <c r="J27" s="121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5.6" customHeight="1" x14ac:dyDescent="0.2">
      <c r="A28" s="67" t="s">
        <v>95</v>
      </c>
      <c r="B28" s="97">
        <v>3944.2</v>
      </c>
      <c r="C28" s="97">
        <v>4454.3999999999996</v>
      </c>
      <c r="D28" s="8">
        <v>12.9</v>
      </c>
      <c r="E28" s="97">
        <v>1617.1</v>
      </c>
      <c r="F28" s="97">
        <v>1826.3</v>
      </c>
      <c r="G28" s="97">
        <v>12.9</v>
      </c>
      <c r="H28" s="97">
        <v>41</v>
      </c>
      <c r="I28" s="97">
        <v>41</v>
      </c>
      <c r="J28" s="97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5.6" customHeight="1" x14ac:dyDescent="0.2">
      <c r="A29" s="67" t="s">
        <v>96</v>
      </c>
      <c r="B29" s="97">
        <v>109.5</v>
      </c>
      <c r="C29" s="97">
        <v>98.9</v>
      </c>
      <c r="D29" s="8">
        <v>-9.6999999999999993</v>
      </c>
      <c r="E29" s="97">
        <v>44.9</v>
      </c>
      <c r="F29" s="97">
        <v>40.6</v>
      </c>
      <c r="G29" s="97">
        <v>-9.6</v>
      </c>
      <c r="H29" s="97">
        <v>41</v>
      </c>
      <c r="I29" s="97">
        <v>41</v>
      </c>
      <c r="J29" s="97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15.6" customHeight="1" x14ac:dyDescent="0.2">
      <c r="A30" s="67" t="s">
        <v>97</v>
      </c>
      <c r="B30" s="97">
        <v>117.4</v>
      </c>
      <c r="C30" s="97">
        <v>144.19999999999999</v>
      </c>
      <c r="D30" s="8">
        <v>22.8</v>
      </c>
      <c r="E30" s="97">
        <v>46.3</v>
      </c>
      <c r="F30" s="97">
        <v>56.8</v>
      </c>
      <c r="G30" s="97">
        <v>22.7</v>
      </c>
      <c r="H30" s="97">
        <v>39.4</v>
      </c>
      <c r="I30" s="97">
        <v>39.4</v>
      </c>
      <c r="J30" s="97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5.6" hidden="1" customHeight="1" x14ac:dyDescent="0.2">
      <c r="A31" s="67" t="s">
        <v>98</v>
      </c>
      <c r="B31" s="113">
        <v>0</v>
      </c>
      <c r="C31" s="113">
        <v>0</v>
      </c>
      <c r="D31" s="8">
        <v>0</v>
      </c>
      <c r="E31" s="113">
        <v>0</v>
      </c>
      <c r="F31" s="113">
        <v>0</v>
      </c>
      <c r="G31" s="8">
        <v>0</v>
      </c>
      <c r="H31" s="113">
        <v>0</v>
      </c>
      <c r="I31" s="113">
        <v>0</v>
      </c>
      <c r="J31" s="113">
        <v>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5.6" customHeight="1" x14ac:dyDescent="0.2">
      <c r="A32" s="120" t="s">
        <v>99</v>
      </c>
      <c r="B32" s="121">
        <v>131.1</v>
      </c>
      <c r="C32" s="121">
        <v>157</v>
      </c>
      <c r="D32" s="121">
        <v>19.8</v>
      </c>
      <c r="E32" s="121">
        <v>52.3</v>
      </c>
      <c r="F32" s="121">
        <v>62.7</v>
      </c>
      <c r="G32" s="121">
        <v>19.899999999999999</v>
      </c>
      <c r="H32" s="121">
        <v>39.9</v>
      </c>
      <c r="I32" s="121">
        <v>39.9</v>
      </c>
      <c r="J32" s="121">
        <v>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15.6" customHeight="1" x14ac:dyDescent="0.2">
      <c r="A33" s="67" t="s">
        <v>100</v>
      </c>
      <c r="B33" s="97">
        <v>112.4</v>
      </c>
      <c r="C33" s="97">
        <v>135.1</v>
      </c>
      <c r="D33" s="8">
        <v>20.2</v>
      </c>
      <c r="E33" s="97">
        <v>45</v>
      </c>
      <c r="F33" s="97">
        <v>54.1</v>
      </c>
      <c r="G33" s="97">
        <v>20.2</v>
      </c>
      <c r="H33" s="97">
        <v>40</v>
      </c>
      <c r="I33" s="97">
        <v>40</v>
      </c>
      <c r="J33" s="97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5.6" hidden="1" customHeight="1" x14ac:dyDescent="0.2">
      <c r="A34" s="67" t="s">
        <v>101</v>
      </c>
      <c r="B34" s="97">
        <v>0</v>
      </c>
      <c r="C34" s="97">
        <v>0</v>
      </c>
      <c r="D34" s="8">
        <v>0</v>
      </c>
      <c r="E34" s="97">
        <v>0</v>
      </c>
      <c r="F34" s="97">
        <v>0</v>
      </c>
      <c r="G34" s="8">
        <v>0</v>
      </c>
      <c r="H34" s="97">
        <v>0</v>
      </c>
      <c r="I34" s="97">
        <v>0</v>
      </c>
      <c r="J34" s="97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5.6" hidden="1" customHeight="1" x14ac:dyDescent="0.2">
      <c r="A35" s="67" t="s">
        <v>102</v>
      </c>
      <c r="B35" s="97">
        <v>0</v>
      </c>
      <c r="C35" s="97">
        <v>0</v>
      </c>
      <c r="D35" s="8">
        <v>0</v>
      </c>
      <c r="E35" s="97">
        <v>0</v>
      </c>
      <c r="F35" s="97">
        <v>0</v>
      </c>
      <c r="G35" s="8">
        <v>0</v>
      </c>
      <c r="H35" s="97">
        <v>0</v>
      </c>
      <c r="I35" s="97">
        <v>0</v>
      </c>
      <c r="J35" s="97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5.6" customHeight="1" x14ac:dyDescent="0.2">
      <c r="A36" s="67" t="s">
        <v>103</v>
      </c>
      <c r="B36" s="97">
        <v>18.7</v>
      </c>
      <c r="C36" s="97">
        <v>21.9</v>
      </c>
      <c r="D36" s="8">
        <v>17.100000000000001</v>
      </c>
      <c r="E36" s="97">
        <v>7.3</v>
      </c>
      <c r="F36" s="97">
        <v>8.6</v>
      </c>
      <c r="G36" s="97">
        <v>17.8</v>
      </c>
      <c r="H36" s="97">
        <v>39</v>
      </c>
      <c r="I36" s="97">
        <v>39</v>
      </c>
      <c r="J36" s="97">
        <v>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5.6" customHeight="1" x14ac:dyDescent="0.2">
      <c r="A37" s="120" t="s">
        <v>104</v>
      </c>
      <c r="B37" s="121">
        <v>2.4</v>
      </c>
      <c r="C37" s="121">
        <v>3.5</v>
      </c>
      <c r="D37" s="121">
        <v>45.8</v>
      </c>
      <c r="E37" s="121">
        <v>0.9</v>
      </c>
      <c r="F37" s="121">
        <v>1.4</v>
      </c>
      <c r="G37" s="121">
        <v>55.6</v>
      </c>
      <c r="H37" s="127">
        <v>39</v>
      </c>
      <c r="I37" s="128">
        <v>39</v>
      </c>
      <c r="J37" s="128">
        <v>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15.6" customHeight="1" x14ac:dyDescent="0.2">
      <c r="A38" s="67" t="s">
        <v>105</v>
      </c>
      <c r="B38" s="97">
        <v>2.4</v>
      </c>
      <c r="C38" s="97">
        <v>3.5</v>
      </c>
      <c r="D38" s="8">
        <v>45.8</v>
      </c>
      <c r="E38" s="97">
        <v>0.9</v>
      </c>
      <c r="F38" s="97">
        <v>1.4</v>
      </c>
      <c r="G38" s="97">
        <v>55.6</v>
      </c>
      <c r="H38" s="97">
        <v>39</v>
      </c>
      <c r="I38" s="97">
        <v>39</v>
      </c>
      <c r="J38" s="97">
        <v>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15.6" hidden="1" customHeight="1" x14ac:dyDescent="0.2">
      <c r="A39" s="67" t="s">
        <v>106</v>
      </c>
      <c r="B39" s="97">
        <v>0</v>
      </c>
      <c r="C39" s="97">
        <v>0</v>
      </c>
      <c r="D39" s="8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5.6" hidden="1" customHeight="1" x14ac:dyDescent="0.2">
      <c r="A40" s="67" t="s">
        <v>107</v>
      </c>
      <c r="B40" s="97">
        <v>0</v>
      </c>
      <c r="C40" s="97">
        <v>0</v>
      </c>
      <c r="D40" s="8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ht="15.6" customHeight="1" x14ac:dyDescent="0.2">
      <c r="A41" s="120" t="s">
        <v>108</v>
      </c>
      <c r="B41" s="121">
        <v>1489.8</v>
      </c>
      <c r="C41" s="121">
        <v>1723.7</v>
      </c>
      <c r="D41" s="121">
        <v>15.7</v>
      </c>
      <c r="E41" s="121">
        <v>596</v>
      </c>
      <c r="F41" s="121">
        <v>690.2</v>
      </c>
      <c r="G41" s="121">
        <v>15.8</v>
      </c>
      <c r="H41" s="121">
        <v>40</v>
      </c>
      <c r="I41" s="121">
        <v>40</v>
      </c>
      <c r="J41" s="121">
        <v>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5.6" customHeight="1" x14ac:dyDescent="0.2">
      <c r="A42" s="120" t="s">
        <v>109</v>
      </c>
      <c r="B42" s="121">
        <v>4304.6000000000004</v>
      </c>
      <c r="C42" s="121">
        <v>4858</v>
      </c>
      <c r="D42" s="121">
        <v>12.9</v>
      </c>
      <c r="E42" s="121">
        <v>1761.5</v>
      </c>
      <c r="F42" s="121">
        <v>1987.8</v>
      </c>
      <c r="G42" s="121">
        <v>12.8</v>
      </c>
      <c r="H42" s="121">
        <v>40.9</v>
      </c>
      <c r="I42" s="121">
        <v>40.9</v>
      </c>
      <c r="J42" s="121">
        <v>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5.6" customHeight="1" x14ac:dyDescent="0.2">
      <c r="A43" s="98" t="s">
        <v>51</v>
      </c>
      <c r="B43" s="15">
        <v>5794.4</v>
      </c>
      <c r="C43" s="15">
        <v>6581.7</v>
      </c>
      <c r="D43" s="15">
        <v>13.6</v>
      </c>
      <c r="E43" s="15">
        <v>2357.5</v>
      </c>
      <c r="F43" s="15">
        <v>2678</v>
      </c>
      <c r="G43" s="15">
        <v>13.6</v>
      </c>
      <c r="H43" s="15">
        <v>40.700000000000003</v>
      </c>
      <c r="I43" s="15">
        <v>40.700000000000003</v>
      </c>
      <c r="J43" s="15">
        <v>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5.6" customHeight="1" x14ac:dyDescent="0.2">
      <c r="A44" s="17" t="s">
        <v>52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5.6" customHeight="1" x14ac:dyDescent="0.2">
      <c r="A45" s="17" t="s">
        <v>53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 gridLinesSet="0"/>
  <pageMargins left="0.27569399999999999" right="0.23611099999999999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7"/>
  <sheetViews>
    <sheetView zoomScale="90" workbookViewId="0">
      <pane ySplit="7" topLeftCell="A8" activePane="bottomLeft" state="frozen"/>
      <selection activeCell="L32" sqref="L32"/>
      <selection pane="bottomLeft" activeCell="M8" sqref="M8"/>
    </sheetView>
  </sheetViews>
  <sheetFormatPr defaultColWidth="11.42578125" defaultRowHeight="20.100000000000001" customHeight="1" x14ac:dyDescent="0.2"/>
  <cols>
    <col min="1" max="1" width="30.28515625" style="129" customWidth="1"/>
    <col min="2" max="3" width="11.28515625" style="129" customWidth="1"/>
    <col min="4" max="4" width="7.85546875" style="129" bestFit="1" customWidth="1"/>
    <col min="5" max="6" width="11.28515625" style="129" customWidth="1"/>
    <col min="7" max="7" width="8.140625" style="129" bestFit="1" customWidth="1"/>
    <col min="8" max="9" width="11.28515625" style="129" customWidth="1"/>
    <col min="10" max="10" width="10.28515625" style="129" customWidth="1"/>
    <col min="11" max="11" width="25.28515625" style="129" customWidth="1"/>
    <col min="12" max="12" width="8.7109375" style="129" customWidth="1"/>
    <col min="13" max="13" width="16.85546875" style="129" customWidth="1"/>
    <col min="14" max="17" width="15.28515625" style="129" customWidth="1"/>
    <col min="18" max="28" width="8.7109375" style="129" customWidth="1"/>
    <col min="29" max="257" width="11.42578125" style="129" customWidth="1"/>
  </cols>
  <sheetData>
    <row r="1" spans="1:28" ht="40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6" customHeight="1" x14ac:dyDescent="0.2">
      <c r="A2" s="554" t="s">
        <v>140</v>
      </c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15.6" customHeight="1" x14ac:dyDescent="0.2">
      <c r="A3" s="554" t="s">
        <v>134</v>
      </c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15.6" customHeight="1" x14ac:dyDescent="0.2">
      <c r="A4" s="554" t="s">
        <v>135</v>
      </c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41.45" customHeight="1" x14ac:dyDescent="0.2">
      <c r="A5" s="555" t="s">
        <v>60</v>
      </c>
      <c r="B5" s="557" t="s">
        <v>61</v>
      </c>
      <c r="C5" s="557"/>
      <c r="D5" s="557"/>
      <c r="E5" s="555" t="s">
        <v>62</v>
      </c>
      <c r="F5" s="555"/>
      <c r="G5" s="555"/>
      <c r="H5" s="557" t="s">
        <v>63</v>
      </c>
      <c r="I5" s="557"/>
      <c r="J5" s="55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8" ht="19.899999999999999" customHeight="1" x14ac:dyDescent="0.2">
      <c r="A6" s="555"/>
      <c r="B6" s="131" t="s">
        <v>64</v>
      </c>
      <c r="C6" s="131" t="s">
        <v>65</v>
      </c>
      <c r="D6" s="131" t="s">
        <v>66</v>
      </c>
      <c r="E6" s="131" t="s">
        <v>64</v>
      </c>
      <c r="F6" s="131" t="s">
        <v>65</v>
      </c>
      <c r="G6" s="131" t="s">
        <v>66</v>
      </c>
      <c r="H6" s="131" t="s">
        <v>64</v>
      </c>
      <c r="I6" s="131" t="s">
        <v>65</v>
      </c>
      <c r="J6" s="131" t="s">
        <v>66</v>
      </c>
      <c r="K6" s="133"/>
      <c r="L6" s="134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</row>
    <row r="7" spans="1:28" ht="20.100000000000001" customHeight="1" x14ac:dyDescent="0.2">
      <c r="A7" s="556"/>
      <c r="B7" s="135" t="s">
        <v>67</v>
      </c>
      <c r="C7" s="135" t="s">
        <v>68</v>
      </c>
      <c r="D7" s="135" t="s">
        <v>69</v>
      </c>
      <c r="E7" s="135" t="s">
        <v>70</v>
      </c>
      <c r="F7" s="135" t="s">
        <v>71</v>
      </c>
      <c r="G7" s="135" t="s">
        <v>72</v>
      </c>
      <c r="H7" s="135" t="s">
        <v>73</v>
      </c>
      <c r="I7" s="135" t="s">
        <v>74</v>
      </c>
      <c r="J7" s="135" t="s">
        <v>75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5.6" customHeight="1" x14ac:dyDescent="0.2">
      <c r="A8" s="111" t="s">
        <v>76</v>
      </c>
      <c r="B8" s="136">
        <v>0</v>
      </c>
      <c r="C8" s="136">
        <v>0</v>
      </c>
      <c r="D8" s="136">
        <v>0</v>
      </c>
      <c r="E8" s="137">
        <v>0</v>
      </c>
      <c r="F8" s="137">
        <v>0</v>
      </c>
      <c r="G8" s="136">
        <v>0</v>
      </c>
      <c r="H8" s="136">
        <v>0</v>
      </c>
      <c r="I8" s="136">
        <v>0</v>
      </c>
      <c r="J8" s="136">
        <v>0</v>
      </c>
      <c r="K8" s="138"/>
      <c r="L8" s="139"/>
      <c r="M8" s="138"/>
      <c r="N8" s="138"/>
      <c r="O8" s="138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</row>
    <row r="9" spans="1:28" ht="15.6" hidden="1" customHeight="1" x14ac:dyDescent="0.2">
      <c r="A9" s="67" t="s">
        <v>77</v>
      </c>
      <c r="B9" s="141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144"/>
      <c r="L9" s="144"/>
      <c r="M9" s="138"/>
      <c r="N9" s="138"/>
      <c r="O9" s="138"/>
      <c r="P9" s="140"/>
      <c r="Q9" s="140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8" ht="15.6" hidden="1" customHeight="1" x14ac:dyDescent="0.2">
      <c r="A10" s="67" t="s">
        <v>78</v>
      </c>
      <c r="B10" s="141">
        <v>0</v>
      </c>
      <c r="C10" s="141">
        <v>0</v>
      </c>
      <c r="D10" s="142">
        <v>0</v>
      </c>
      <c r="E10" s="143">
        <v>0</v>
      </c>
      <c r="F10" s="143">
        <v>0</v>
      </c>
      <c r="G10" s="142">
        <v>0</v>
      </c>
      <c r="H10" s="141">
        <v>0</v>
      </c>
      <c r="I10" s="141">
        <v>0</v>
      </c>
      <c r="J10" s="141">
        <v>0</v>
      </c>
      <c r="K10" s="144"/>
      <c r="L10" s="144"/>
      <c r="M10" s="138"/>
      <c r="N10" s="138"/>
      <c r="O10" s="138"/>
      <c r="P10" s="140"/>
      <c r="Q10" s="140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</row>
    <row r="11" spans="1:28" ht="15.6" hidden="1" customHeight="1" x14ac:dyDescent="0.2">
      <c r="A11" s="67" t="s">
        <v>79</v>
      </c>
      <c r="B11" s="141">
        <v>0</v>
      </c>
      <c r="C11" s="141">
        <v>0</v>
      </c>
      <c r="D11" s="142">
        <v>0</v>
      </c>
      <c r="E11" s="143">
        <v>0</v>
      </c>
      <c r="F11" s="143">
        <v>0</v>
      </c>
      <c r="G11" s="142">
        <v>0</v>
      </c>
      <c r="H11" s="141">
        <v>0</v>
      </c>
      <c r="I11" s="141">
        <v>0</v>
      </c>
      <c r="J11" s="141">
        <v>0</v>
      </c>
      <c r="K11" s="144"/>
      <c r="L11" s="144"/>
      <c r="M11" s="138"/>
      <c r="N11" s="138"/>
      <c r="O11" s="138"/>
      <c r="P11" s="140"/>
      <c r="Q11" s="140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</row>
    <row r="12" spans="1:28" ht="15.6" hidden="1" customHeight="1" x14ac:dyDescent="0.2">
      <c r="A12" s="67" t="s">
        <v>80</v>
      </c>
      <c r="B12" s="141">
        <v>0</v>
      </c>
      <c r="C12" s="141">
        <v>0</v>
      </c>
      <c r="D12" s="142">
        <v>0</v>
      </c>
      <c r="E12" s="143">
        <v>0</v>
      </c>
      <c r="F12" s="143">
        <v>0</v>
      </c>
      <c r="G12" s="142">
        <v>0</v>
      </c>
      <c r="H12" s="141">
        <v>0</v>
      </c>
      <c r="I12" s="141">
        <v>0</v>
      </c>
      <c r="J12" s="141">
        <v>0</v>
      </c>
      <c r="K12" s="144"/>
      <c r="L12" s="144"/>
      <c r="M12" s="138"/>
      <c r="N12" s="138"/>
      <c r="O12" s="138"/>
      <c r="P12" s="140"/>
      <c r="Q12" s="140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</row>
    <row r="13" spans="1:28" ht="15.6" hidden="1" customHeight="1" x14ac:dyDescent="0.2">
      <c r="A13" s="67" t="s">
        <v>81</v>
      </c>
      <c r="B13" s="141">
        <v>0</v>
      </c>
      <c r="C13" s="141">
        <v>0</v>
      </c>
      <c r="D13" s="142">
        <v>0</v>
      </c>
      <c r="E13" s="143">
        <v>0</v>
      </c>
      <c r="F13" s="143">
        <v>0</v>
      </c>
      <c r="G13" s="142">
        <v>0</v>
      </c>
      <c r="H13" s="141">
        <v>0</v>
      </c>
      <c r="I13" s="141">
        <v>0</v>
      </c>
      <c r="J13" s="141">
        <v>0</v>
      </c>
      <c r="K13" s="144"/>
      <c r="L13" s="144"/>
      <c r="M13" s="138"/>
      <c r="N13" s="138"/>
      <c r="O13" s="138"/>
      <c r="P13" s="140"/>
      <c r="Q13" s="140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</row>
    <row r="14" spans="1:28" ht="15.6" hidden="1" customHeight="1" x14ac:dyDescent="0.2">
      <c r="A14" s="67" t="s">
        <v>82</v>
      </c>
      <c r="B14" s="141">
        <v>0</v>
      </c>
      <c r="C14" s="141">
        <v>0</v>
      </c>
      <c r="D14" s="142">
        <v>0</v>
      </c>
      <c r="E14" s="143">
        <v>0</v>
      </c>
      <c r="F14" s="143">
        <v>0</v>
      </c>
      <c r="G14" s="142">
        <v>0</v>
      </c>
      <c r="H14" s="141">
        <v>0</v>
      </c>
      <c r="I14" s="141">
        <v>0</v>
      </c>
      <c r="J14" s="141">
        <v>0</v>
      </c>
      <c r="K14" s="144"/>
      <c r="L14" s="144"/>
      <c r="M14" s="138"/>
      <c r="N14" s="138"/>
      <c r="O14" s="138"/>
      <c r="P14" s="140"/>
      <c r="Q14" s="140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</row>
    <row r="15" spans="1:28" ht="15.6" customHeight="1" x14ac:dyDescent="0.2">
      <c r="A15" s="67" t="s">
        <v>83</v>
      </c>
      <c r="B15" s="141">
        <v>0</v>
      </c>
      <c r="C15" s="141">
        <v>0</v>
      </c>
      <c r="D15" s="142">
        <v>0</v>
      </c>
      <c r="E15" s="143">
        <v>0</v>
      </c>
      <c r="F15" s="143">
        <v>0</v>
      </c>
      <c r="G15" s="142">
        <v>0</v>
      </c>
      <c r="H15" s="141">
        <v>0</v>
      </c>
      <c r="I15" s="141">
        <v>0</v>
      </c>
      <c r="J15" s="141">
        <v>0</v>
      </c>
      <c r="K15" s="144"/>
      <c r="L15" s="144"/>
      <c r="M15" s="138"/>
      <c r="N15" s="138"/>
      <c r="O15" s="138"/>
      <c r="P15" s="140"/>
      <c r="Q15" s="140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28" ht="15.6" hidden="1" customHeight="1" x14ac:dyDescent="0.2">
      <c r="A16" s="111" t="s">
        <v>84</v>
      </c>
      <c r="B16" s="146">
        <v>0</v>
      </c>
      <c r="C16" s="146">
        <v>0</v>
      </c>
      <c r="D16" s="146">
        <v>0</v>
      </c>
      <c r="E16" s="147">
        <v>0</v>
      </c>
      <c r="F16" s="147">
        <v>0</v>
      </c>
      <c r="G16" s="146">
        <v>0</v>
      </c>
      <c r="H16" s="146">
        <v>0</v>
      </c>
      <c r="I16" s="146">
        <v>0</v>
      </c>
      <c r="J16" s="146">
        <v>0</v>
      </c>
      <c r="K16" s="138"/>
      <c r="L16" s="138"/>
      <c r="M16" s="138"/>
      <c r="N16" s="138"/>
      <c r="O16" s="138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</row>
    <row r="17" spans="1:28" ht="15.6" hidden="1" customHeight="1" x14ac:dyDescent="0.2">
      <c r="A17" s="67" t="s">
        <v>85</v>
      </c>
      <c r="B17" s="141">
        <v>0</v>
      </c>
      <c r="C17" s="141">
        <v>0</v>
      </c>
      <c r="D17" s="142">
        <v>0</v>
      </c>
      <c r="E17" s="143">
        <v>0</v>
      </c>
      <c r="F17" s="143">
        <v>0</v>
      </c>
      <c r="G17" s="142">
        <v>0</v>
      </c>
      <c r="H17" s="141">
        <v>0</v>
      </c>
      <c r="I17" s="141">
        <v>0</v>
      </c>
      <c r="J17" s="141">
        <v>0</v>
      </c>
      <c r="K17" s="144"/>
      <c r="L17" s="144"/>
      <c r="M17" s="138"/>
      <c r="N17" s="138"/>
      <c r="O17" s="138"/>
      <c r="P17" s="140"/>
      <c r="Q17" s="140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</row>
    <row r="18" spans="1:28" ht="15.6" hidden="1" customHeight="1" x14ac:dyDescent="0.2">
      <c r="A18" s="67" t="s">
        <v>86</v>
      </c>
      <c r="B18" s="141">
        <v>0</v>
      </c>
      <c r="C18" s="141">
        <v>0</v>
      </c>
      <c r="D18" s="142">
        <v>0</v>
      </c>
      <c r="E18" s="143">
        <v>0</v>
      </c>
      <c r="F18" s="143">
        <v>0</v>
      </c>
      <c r="G18" s="142">
        <v>0</v>
      </c>
      <c r="H18" s="141">
        <v>0</v>
      </c>
      <c r="I18" s="141">
        <v>0</v>
      </c>
      <c r="J18" s="141">
        <v>0</v>
      </c>
      <c r="K18" s="144"/>
      <c r="L18" s="144"/>
      <c r="M18" s="138"/>
      <c r="N18" s="138"/>
      <c r="O18" s="138"/>
      <c r="P18" s="140"/>
      <c r="Q18" s="140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</row>
    <row r="19" spans="1:28" ht="15.6" hidden="1" customHeight="1" x14ac:dyDescent="0.2">
      <c r="A19" s="67" t="s">
        <v>87</v>
      </c>
      <c r="B19" s="141">
        <v>0</v>
      </c>
      <c r="C19" s="141">
        <v>0</v>
      </c>
      <c r="D19" s="142">
        <v>0</v>
      </c>
      <c r="E19" s="143">
        <v>0</v>
      </c>
      <c r="F19" s="143">
        <v>0</v>
      </c>
      <c r="G19" s="142">
        <v>0</v>
      </c>
      <c r="H19" s="141">
        <v>0</v>
      </c>
      <c r="I19" s="141">
        <v>0</v>
      </c>
      <c r="J19" s="141">
        <v>0</v>
      </c>
      <c r="K19" s="144"/>
      <c r="L19" s="144"/>
      <c r="M19" s="138"/>
      <c r="N19" s="138"/>
      <c r="O19" s="138"/>
      <c r="P19" s="140"/>
      <c r="Q19" s="140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</row>
    <row r="20" spans="1:28" ht="15.6" hidden="1" customHeight="1" x14ac:dyDescent="0.2">
      <c r="A20" s="67" t="s">
        <v>88</v>
      </c>
      <c r="B20" s="141">
        <v>0</v>
      </c>
      <c r="C20" s="141">
        <v>0</v>
      </c>
      <c r="D20" s="142">
        <v>0</v>
      </c>
      <c r="E20" s="143">
        <v>0</v>
      </c>
      <c r="F20" s="143">
        <v>0</v>
      </c>
      <c r="G20" s="142">
        <v>0</v>
      </c>
      <c r="H20" s="141">
        <v>0</v>
      </c>
      <c r="I20" s="141">
        <v>0</v>
      </c>
      <c r="J20" s="141">
        <v>0</v>
      </c>
      <c r="K20" s="144"/>
      <c r="L20" s="144"/>
      <c r="M20" s="138"/>
      <c r="N20" s="138"/>
      <c r="O20" s="138"/>
      <c r="P20" s="140"/>
      <c r="Q20" s="140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</row>
    <row r="21" spans="1:28" ht="15.6" hidden="1" customHeight="1" x14ac:dyDescent="0.2">
      <c r="A21" s="67" t="s">
        <v>89</v>
      </c>
      <c r="B21" s="141">
        <v>0</v>
      </c>
      <c r="C21" s="141">
        <v>0</v>
      </c>
      <c r="D21" s="142">
        <v>0</v>
      </c>
      <c r="E21" s="143">
        <v>0</v>
      </c>
      <c r="F21" s="143">
        <v>0</v>
      </c>
      <c r="G21" s="142">
        <v>0</v>
      </c>
      <c r="H21" s="141">
        <v>0</v>
      </c>
      <c r="I21" s="141">
        <v>0</v>
      </c>
      <c r="J21" s="141">
        <v>0</v>
      </c>
      <c r="K21" s="144"/>
      <c r="L21" s="144"/>
      <c r="M21" s="138"/>
      <c r="N21" s="138"/>
      <c r="O21" s="138"/>
      <c r="P21" s="140"/>
      <c r="Q21" s="140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</row>
    <row r="22" spans="1:28" ht="15.6" hidden="1" customHeight="1" x14ac:dyDescent="0.2">
      <c r="A22" s="67" t="s">
        <v>90</v>
      </c>
      <c r="B22" s="141">
        <v>0</v>
      </c>
      <c r="C22" s="141">
        <v>0</v>
      </c>
      <c r="D22" s="142">
        <v>0</v>
      </c>
      <c r="E22" s="143">
        <v>0</v>
      </c>
      <c r="F22" s="143">
        <v>0</v>
      </c>
      <c r="G22" s="142">
        <v>0</v>
      </c>
      <c r="H22" s="141">
        <v>0</v>
      </c>
      <c r="I22" s="141">
        <v>0</v>
      </c>
      <c r="J22" s="141">
        <v>0</v>
      </c>
      <c r="K22" s="144"/>
      <c r="L22" s="144"/>
      <c r="M22" s="138"/>
      <c r="N22" s="138"/>
      <c r="O22" s="138"/>
      <c r="P22" s="140"/>
      <c r="Q22" s="140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</row>
    <row r="23" spans="1:28" ht="15.6" hidden="1" customHeight="1" x14ac:dyDescent="0.2">
      <c r="A23" s="67" t="s">
        <v>91</v>
      </c>
      <c r="B23" s="141">
        <v>0</v>
      </c>
      <c r="C23" s="141">
        <v>0</v>
      </c>
      <c r="D23" s="142">
        <v>0</v>
      </c>
      <c r="E23" s="143">
        <v>0</v>
      </c>
      <c r="F23" s="143">
        <v>0</v>
      </c>
      <c r="G23" s="142">
        <v>0</v>
      </c>
      <c r="H23" s="141">
        <v>0</v>
      </c>
      <c r="I23" s="141">
        <v>0</v>
      </c>
      <c r="J23" s="141">
        <v>0</v>
      </c>
      <c r="K23" s="144"/>
      <c r="L23" s="144"/>
      <c r="M23" s="138"/>
      <c r="N23" s="138"/>
      <c r="O23" s="138"/>
      <c r="P23" s="140"/>
      <c r="Q23" s="140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</row>
    <row r="24" spans="1:28" ht="15.6" hidden="1" customHeight="1" x14ac:dyDescent="0.2">
      <c r="A24" s="67" t="s">
        <v>92</v>
      </c>
      <c r="B24" s="141">
        <v>0</v>
      </c>
      <c r="C24" s="141">
        <v>0</v>
      </c>
      <c r="D24" s="142">
        <v>0</v>
      </c>
      <c r="E24" s="143">
        <v>0</v>
      </c>
      <c r="F24" s="143">
        <v>0</v>
      </c>
      <c r="G24" s="142">
        <v>0</v>
      </c>
      <c r="H24" s="141">
        <v>0</v>
      </c>
      <c r="I24" s="141">
        <v>0</v>
      </c>
      <c r="J24" s="141">
        <v>0</v>
      </c>
      <c r="K24" s="144"/>
      <c r="L24" s="144"/>
      <c r="M24" s="138"/>
      <c r="N24" s="138"/>
      <c r="O24" s="138"/>
      <c r="P24" s="140"/>
      <c r="Q24" s="140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</row>
    <row r="25" spans="1:28" ht="15.6" hidden="1" customHeight="1" x14ac:dyDescent="0.2">
      <c r="A25" s="67" t="s">
        <v>93</v>
      </c>
      <c r="B25" s="141">
        <v>0</v>
      </c>
      <c r="C25" s="141">
        <v>0</v>
      </c>
      <c r="D25" s="142">
        <v>0</v>
      </c>
      <c r="E25" s="143">
        <v>0</v>
      </c>
      <c r="F25" s="143">
        <v>0</v>
      </c>
      <c r="G25" s="142">
        <v>0</v>
      </c>
      <c r="H25" s="141">
        <v>0</v>
      </c>
      <c r="I25" s="141">
        <v>0</v>
      </c>
      <c r="J25" s="141">
        <v>0</v>
      </c>
      <c r="K25" s="144"/>
      <c r="L25" s="144"/>
      <c r="M25" s="138"/>
      <c r="N25" s="138"/>
      <c r="O25" s="138"/>
      <c r="P25" s="140"/>
      <c r="Q25" s="140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</row>
    <row r="26" spans="1:28" ht="15.6" customHeight="1" x14ac:dyDescent="0.2">
      <c r="A26" s="111" t="s">
        <v>94</v>
      </c>
      <c r="B26" s="136">
        <v>2</v>
      </c>
      <c r="C26" s="136">
        <v>2</v>
      </c>
      <c r="D26" s="136">
        <v>0</v>
      </c>
      <c r="E26" s="137">
        <v>4200</v>
      </c>
      <c r="F26" s="137">
        <v>4033</v>
      </c>
      <c r="G26" s="136">
        <v>-4</v>
      </c>
      <c r="H26" s="136">
        <v>8.4</v>
      </c>
      <c r="I26" s="136">
        <v>8.1</v>
      </c>
      <c r="J26" s="136">
        <v>-3.6</v>
      </c>
      <c r="K26" s="138"/>
      <c r="L26" s="138"/>
      <c r="M26" s="138"/>
      <c r="N26" s="138"/>
      <c r="O26" s="138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:28" ht="15.6" hidden="1" customHeight="1" x14ac:dyDescent="0.2">
      <c r="A27" s="67" t="s">
        <v>95</v>
      </c>
      <c r="B27" s="148">
        <v>0</v>
      </c>
      <c r="C27" s="149">
        <v>0</v>
      </c>
      <c r="D27" s="142">
        <v>0</v>
      </c>
      <c r="E27" s="143">
        <v>0</v>
      </c>
      <c r="F27" s="143">
        <v>0</v>
      </c>
      <c r="G27" s="142">
        <v>0</v>
      </c>
      <c r="H27" s="141">
        <v>0</v>
      </c>
      <c r="I27" s="141">
        <v>0</v>
      </c>
      <c r="J27" s="141">
        <v>0</v>
      </c>
      <c r="K27" s="144"/>
      <c r="L27" s="144"/>
      <c r="M27" s="138"/>
      <c r="N27" s="138"/>
      <c r="O27" s="138"/>
      <c r="P27" s="140"/>
      <c r="Q27" s="140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</row>
    <row r="28" spans="1:28" ht="15.6" customHeight="1" x14ac:dyDescent="0.2">
      <c r="A28" s="150" t="s">
        <v>96</v>
      </c>
      <c r="B28" s="141">
        <v>2</v>
      </c>
      <c r="C28" s="141">
        <v>2</v>
      </c>
      <c r="D28" s="142">
        <v>0</v>
      </c>
      <c r="E28" s="143">
        <v>4200</v>
      </c>
      <c r="F28" s="21">
        <v>4033</v>
      </c>
      <c r="G28" s="142">
        <v>-4</v>
      </c>
      <c r="H28" s="141">
        <v>8.4</v>
      </c>
      <c r="I28" s="141">
        <v>8.1</v>
      </c>
      <c r="J28" s="141">
        <v>-3.6</v>
      </c>
      <c r="K28" s="144"/>
      <c r="L28" s="144"/>
      <c r="M28" s="138"/>
      <c r="N28" s="138"/>
      <c r="O28" s="138"/>
      <c r="P28" s="140"/>
      <c r="Q28" s="140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</row>
    <row r="29" spans="1:28" ht="15.6" hidden="1" customHeight="1" x14ac:dyDescent="0.2">
      <c r="A29" s="67" t="s">
        <v>97</v>
      </c>
      <c r="B29" s="141">
        <v>0</v>
      </c>
      <c r="C29" s="141">
        <v>0</v>
      </c>
      <c r="D29" s="142">
        <v>0</v>
      </c>
      <c r="E29" s="143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144"/>
      <c r="L29" s="144"/>
      <c r="M29" s="138"/>
      <c r="N29" s="138"/>
      <c r="O29" s="138"/>
      <c r="P29" s="140"/>
      <c r="Q29" s="140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</row>
    <row r="30" spans="1:28" ht="15.6" hidden="1" customHeight="1" x14ac:dyDescent="0.2">
      <c r="A30" s="67" t="s">
        <v>98</v>
      </c>
      <c r="B30" s="149">
        <v>0</v>
      </c>
      <c r="C30" s="149">
        <v>0</v>
      </c>
      <c r="D30" s="142">
        <v>0</v>
      </c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144"/>
      <c r="L30" s="144"/>
      <c r="M30" s="138"/>
      <c r="N30" s="138"/>
      <c r="O30" s="138"/>
      <c r="P30" s="140"/>
      <c r="Q30" s="140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</row>
    <row r="31" spans="1:28" ht="15.6" customHeight="1" x14ac:dyDescent="0.2">
      <c r="A31" s="111" t="s">
        <v>99</v>
      </c>
      <c r="B31" s="136">
        <v>152.1</v>
      </c>
      <c r="C31" s="136">
        <v>158.6</v>
      </c>
      <c r="D31" s="136">
        <v>4.3</v>
      </c>
      <c r="E31" s="137">
        <v>3699.4339249999998</v>
      </c>
      <c r="F31" s="137">
        <v>3715.8682220000001</v>
      </c>
      <c r="G31" s="136">
        <v>0.4</v>
      </c>
      <c r="H31" s="136">
        <v>562.70000000000005</v>
      </c>
      <c r="I31" s="136">
        <v>589.4</v>
      </c>
      <c r="J31" s="136">
        <v>4.7</v>
      </c>
      <c r="K31" s="138"/>
      <c r="L31" s="151"/>
      <c r="M31" s="138"/>
      <c r="N31" s="138"/>
      <c r="O31" s="138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</row>
    <row r="32" spans="1:28" ht="15.6" customHeight="1" x14ac:dyDescent="0.2">
      <c r="A32" s="150" t="s">
        <v>100</v>
      </c>
      <c r="B32" s="141">
        <v>2.1</v>
      </c>
      <c r="C32" s="141">
        <v>2.1</v>
      </c>
      <c r="D32" s="142">
        <v>0</v>
      </c>
      <c r="E32" s="143">
        <v>3659</v>
      </c>
      <c r="F32" s="152">
        <v>3557</v>
      </c>
      <c r="G32" s="142">
        <v>-2.8</v>
      </c>
      <c r="H32" s="141">
        <v>7.7</v>
      </c>
      <c r="I32" s="141">
        <v>7.5</v>
      </c>
      <c r="J32" s="141">
        <v>-2.6</v>
      </c>
      <c r="K32" s="144"/>
      <c r="L32" s="153"/>
      <c r="M32" s="138"/>
      <c r="N32" s="138"/>
      <c r="O32" s="138"/>
      <c r="P32" s="140"/>
      <c r="Q32" s="140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</row>
    <row r="33" spans="1:28" ht="15.6" hidden="1" customHeight="1" x14ac:dyDescent="0.2">
      <c r="A33" s="67" t="s">
        <v>101</v>
      </c>
      <c r="B33" s="141">
        <v>0</v>
      </c>
      <c r="C33" s="141">
        <v>0</v>
      </c>
      <c r="D33" s="142">
        <v>0</v>
      </c>
      <c r="E33" s="143">
        <v>0</v>
      </c>
      <c r="F33" s="21">
        <v>0</v>
      </c>
      <c r="G33" s="142">
        <v>0</v>
      </c>
      <c r="H33" s="141">
        <v>0</v>
      </c>
      <c r="I33" s="141">
        <v>0</v>
      </c>
      <c r="J33" s="141">
        <v>0</v>
      </c>
      <c r="K33" s="144"/>
      <c r="L33" s="153"/>
      <c r="M33" s="138"/>
      <c r="N33" s="138"/>
      <c r="O33" s="138"/>
      <c r="P33" s="140"/>
      <c r="Q33" s="140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</row>
    <row r="34" spans="1:28" ht="15.6" hidden="1" customHeight="1" x14ac:dyDescent="0.2">
      <c r="A34" s="67" t="s">
        <v>102</v>
      </c>
      <c r="B34" s="141">
        <v>0</v>
      </c>
      <c r="C34" s="141">
        <v>0</v>
      </c>
      <c r="D34" s="142">
        <v>0</v>
      </c>
      <c r="E34" s="143">
        <v>0</v>
      </c>
      <c r="F34" s="21">
        <v>0</v>
      </c>
      <c r="G34" s="142">
        <v>0</v>
      </c>
      <c r="H34" s="141">
        <v>0</v>
      </c>
      <c r="I34" s="141">
        <v>0</v>
      </c>
      <c r="J34" s="141">
        <v>0</v>
      </c>
      <c r="K34" s="144"/>
      <c r="L34" s="153"/>
      <c r="M34" s="138"/>
      <c r="N34" s="138"/>
      <c r="O34" s="138"/>
      <c r="P34" s="140"/>
      <c r="Q34" s="140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</row>
    <row r="35" spans="1:28" ht="15.6" customHeight="1" x14ac:dyDescent="0.2">
      <c r="A35" s="150" t="s">
        <v>103</v>
      </c>
      <c r="B35" s="141">
        <v>150</v>
      </c>
      <c r="C35" s="141">
        <v>156.5</v>
      </c>
      <c r="D35" s="142">
        <v>4.3</v>
      </c>
      <c r="E35" s="143">
        <v>3700</v>
      </c>
      <c r="F35" s="21">
        <v>3718</v>
      </c>
      <c r="G35" s="142">
        <v>0.5</v>
      </c>
      <c r="H35" s="141">
        <v>555</v>
      </c>
      <c r="I35" s="141">
        <v>581.9</v>
      </c>
      <c r="J35" s="141">
        <v>4.8</v>
      </c>
      <c r="K35" s="154"/>
      <c r="L35" s="153"/>
      <c r="M35" s="155"/>
      <c r="N35" s="156"/>
      <c r="O35" s="156"/>
      <c r="P35" s="157"/>
      <c r="Q35" s="157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</row>
    <row r="36" spans="1:28" ht="15.6" customHeight="1" x14ac:dyDescent="0.2">
      <c r="A36" s="111" t="s">
        <v>104</v>
      </c>
      <c r="B36" s="136">
        <v>5.7</v>
      </c>
      <c r="C36" s="136">
        <v>5</v>
      </c>
      <c r="D36" s="136">
        <v>-12.3</v>
      </c>
      <c r="E36" s="137">
        <v>3021.7017540000002</v>
      </c>
      <c r="F36" s="137">
        <v>3206.12</v>
      </c>
      <c r="G36" s="136">
        <v>6.1</v>
      </c>
      <c r="H36" s="136">
        <v>17.3</v>
      </c>
      <c r="I36" s="136">
        <v>16</v>
      </c>
      <c r="J36" s="136">
        <v>-7.5</v>
      </c>
      <c r="K36" s="138"/>
      <c r="L36" s="151"/>
      <c r="M36" s="138"/>
      <c r="N36" s="138"/>
      <c r="O36" s="138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1:28" ht="15.6" customHeight="1" x14ac:dyDescent="0.2">
      <c r="A37" s="150" t="s">
        <v>105</v>
      </c>
      <c r="B37" s="141">
        <v>2.2999999999999998</v>
      </c>
      <c r="C37" s="141">
        <v>1.6</v>
      </c>
      <c r="D37" s="142">
        <v>-29.2</v>
      </c>
      <c r="E37" s="143">
        <v>2631</v>
      </c>
      <c r="F37" s="21">
        <v>2758</v>
      </c>
      <c r="G37" s="142">
        <v>4.8</v>
      </c>
      <c r="H37" s="141">
        <v>6.1</v>
      </c>
      <c r="I37" s="141">
        <v>4.4000000000000004</v>
      </c>
      <c r="J37" s="141">
        <v>-27.9</v>
      </c>
      <c r="K37" s="144"/>
      <c r="L37" s="153"/>
      <c r="M37" s="138"/>
      <c r="N37" s="138"/>
      <c r="O37" s="138"/>
      <c r="P37" s="140"/>
      <c r="Q37" s="140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</row>
    <row r="38" spans="1:28" ht="15.6" hidden="1" customHeight="1" x14ac:dyDescent="0.2">
      <c r="A38" s="67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144"/>
      <c r="L38" s="153"/>
      <c r="M38" s="138"/>
      <c r="N38" s="138"/>
      <c r="O38" s="138"/>
      <c r="P38" s="140"/>
      <c r="Q38" s="140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</row>
    <row r="39" spans="1:28" ht="15.6" customHeight="1" x14ac:dyDescent="0.2">
      <c r="A39" s="67" t="s">
        <v>107</v>
      </c>
      <c r="B39" s="141">
        <v>3.4</v>
      </c>
      <c r="C39" s="141">
        <v>3.4</v>
      </c>
      <c r="D39" s="142">
        <v>0</v>
      </c>
      <c r="E39" s="143">
        <v>3286</v>
      </c>
      <c r="F39" s="143">
        <v>3417</v>
      </c>
      <c r="G39" s="142">
        <v>4</v>
      </c>
      <c r="H39" s="141">
        <v>11.2</v>
      </c>
      <c r="I39" s="141">
        <v>11.6</v>
      </c>
      <c r="J39" s="141">
        <v>3.6</v>
      </c>
      <c r="K39" s="144"/>
      <c r="L39" s="153"/>
      <c r="M39" s="138"/>
      <c r="N39" s="138"/>
      <c r="O39" s="138"/>
      <c r="P39" s="140"/>
      <c r="Q39" s="140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</row>
    <row r="40" spans="1:28" ht="15.6" customHeight="1" x14ac:dyDescent="0.2">
      <c r="A40" s="120" t="s">
        <v>108</v>
      </c>
      <c r="B40" s="136">
        <v>0</v>
      </c>
      <c r="C40" s="136">
        <v>0</v>
      </c>
      <c r="D40" s="136">
        <v>0</v>
      </c>
      <c r="E40" s="137">
        <v>0</v>
      </c>
      <c r="F40" s="137">
        <v>0</v>
      </c>
      <c r="G40" s="136">
        <v>0</v>
      </c>
      <c r="H40" s="136">
        <v>0</v>
      </c>
      <c r="I40" s="136">
        <v>0</v>
      </c>
      <c r="J40" s="136">
        <v>0</v>
      </c>
      <c r="K40" s="138"/>
      <c r="L40" s="153"/>
      <c r="M40" s="138"/>
      <c r="N40" s="138"/>
      <c r="O40" s="13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</row>
    <row r="41" spans="1:28" ht="15.6" customHeight="1" x14ac:dyDescent="0.2">
      <c r="A41" s="158" t="s">
        <v>109</v>
      </c>
      <c r="B41" s="159">
        <v>159.80000000000001</v>
      </c>
      <c r="C41" s="159">
        <v>165.6</v>
      </c>
      <c r="D41" s="159">
        <v>3.6</v>
      </c>
      <c r="E41" s="160">
        <v>3681.524406</v>
      </c>
      <c r="F41" s="160">
        <v>3704.3073669999999</v>
      </c>
      <c r="G41" s="159">
        <v>0.6</v>
      </c>
      <c r="H41" s="159">
        <v>588.4</v>
      </c>
      <c r="I41" s="159">
        <v>613.5</v>
      </c>
      <c r="J41" s="159">
        <v>4.3</v>
      </c>
      <c r="K41" s="138"/>
      <c r="L41" s="151"/>
      <c r="M41" s="138"/>
      <c r="N41" s="138"/>
      <c r="O41" s="138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:28" ht="15.6" customHeight="1" x14ac:dyDescent="0.2">
      <c r="A42" s="161" t="s">
        <v>51</v>
      </c>
      <c r="B42" s="162">
        <v>159.80000000000001</v>
      </c>
      <c r="C42" s="162">
        <v>165.6</v>
      </c>
      <c r="D42" s="162">
        <v>3.6</v>
      </c>
      <c r="E42" s="163">
        <v>3681.524406</v>
      </c>
      <c r="F42" s="163">
        <v>3704.3073669999999</v>
      </c>
      <c r="G42" s="162">
        <v>0.6</v>
      </c>
      <c r="H42" s="162">
        <v>588.4</v>
      </c>
      <c r="I42" s="162">
        <v>613.5</v>
      </c>
      <c r="J42" s="162">
        <v>4.3</v>
      </c>
      <c r="K42" s="138"/>
      <c r="L42" s="151"/>
      <c r="M42" s="138"/>
      <c r="N42" s="138"/>
      <c r="O42" s="138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</row>
    <row r="43" spans="1:28" ht="15.6" customHeight="1" x14ac:dyDescent="0.2">
      <c r="A43" s="164" t="s">
        <v>52</v>
      </c>
    </row>
    <row r="44" spans="1:28" ht="15.6" customHeight="1" x14ac:dyDescent="0.2">
      <c r="A44" s="164" t="s">
        <v>53</v>
      </c>
    </row>
    <row r="47" spans="1:28" ht="20.100000000000001" customHeight="1" x14ac:dyDescent="0.2">
      <c r="A47" s="165"/>
      <c r="H47" s="16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8"/>
  <sheetViews>
    <sheetView workbookViewId="0">
      <pane xSplit="1" ySplit="7" topLeftCell="B8" activePane="bottomRight" state="frozen"/>
      <selection activeCell="X57" sqref="X57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45" customWidth="1"/>
    <col min="4" max="4" width="7.28515625" style="129" customWidth="1"/>
    <col min="5" max="6" width="11.28515625" style="129" customWidth="1"/>
    <col min="7" max="7" width="8.7109375" style="129" customWidth="1"/>
    <col min="8" max="9" width="11.28515625" style="129" customWidth="1"/>
    <col min="10" max="10" width="9.85546875" style="129" customWidth="1"/>
    <col min="11" max="24" width="8.7109375" style="129" customWidth="1"/>
    <col min="25" max="257" width="11.42578125" style="129" customWidth="1"/>
  </cols>
  <sheetData>
    <row r="1" spans="1:24" ht="36.7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ht="15.6" customHeight="1" x14ac:dyDescent="0.2">
      <c r="A2" s="554" t="s">
        <v>141</v>
      </c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5.6" customHeight="1" x14ac:dyDescent="0.2">
      <c r="A3" s="554" t="s">
        <v>134</v>
      </c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5.6" customHeight="1" x14ac:dyDescent="0.2">
      <c r="A4" s="554" t="s">
        <v>135</v>
      </c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32.450000000000003" customHeight="1" x14ac:dyDescent="0.2">
      <c r="A5" s="555" t="s">
        <v>60</v>
      </c>
      <c r="B5" s="557" t="s">
        <v>61</v>
      </c>
      <c r="C5" s="557"/>
      <c r="D5" s="557"/>
      <c r="E5" s="555" t="s">
        <v>62</v>
      </c>
      <c r="F5" s="555"/>
      <c r="G5" s="555"/>
      <c r="H5" s="557" t="s">
        <v>63</v>
      </c>
      <c r="I5" s="557"/>
      <c r="J5" s="55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20.100000000000001" customHeight="1" x14ac:dyDescent="0.2">
      <c r="A6" s="555"/>
      <c r="B6" s="166" t="s">
        <v>64</v>
      </c>
      <c r="C6" s="166" t="s">
        <v>65</v>
      </c>
      <c r="D6" s="131" t="s">
        <v>66</v>
      </c>
      <c r="E6" s="131" t="s">
        <v>64</v>
      </c>
      <c r="F6" s="131" t="s">
        <v>65</v>
      </c>
      <c r="G6" s="131" t="s">
        <v>66</v>
      </c>
      <c r="H6" s="131" t="s">
        <v>64</v>
      </c>
      <c r="I6" s="166" t="s">
        <v>65</v>
      </c>
      <c r="J6" s="131" t="s">
        <v>66</v>
      </c>
      <c r="K6" s="134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4" ht="20.100000000000001" customHeight="1" x14ac:dyDescent="0.2">
      <c r="A7" s="555"/>
      <c r="B7" s="166" t="s">
        <v>67</v>
      </c>
      <c r="C7" s="166" t="s">
        <v>68</v>
      </c>
      <c r="D7" s="131" t="s">
        <v>69</v>
      </c>
      <c r="E7" s="131" t="s">
        <v>70</v>
      </c>
      <c r="F7" s="131" t="s">
        <v>71</v>
      </c>
      <c r="G7" s="131" t="s">
        <v>72</v>
      </c>
      <c r="H7" s="131" t="s">
        <v>73</v>
      </c>
      <c r="I7" s="131" t="s">
        <v>74</v>
      </c>
      <c r="J7" s="131" t="s">
        <v>75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</row>
    <row r="8" spans="1:24" ht="15.6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17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ht="15.6" hidden="1" customHeight="1" x14ac:dyDescent="0.2">
      <c r="A9" s="171" t="s">
        <v>77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175"/>
      <c r="L9" s="140"/>
      <c r="M9" s="140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ht="15.6" hidden="1" customHeight="1" x14ac:dyDescent="0.2">
      <c r="A10" s="171" t="s">
        <v>78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175"/>
      <c r="L10" s="140"/>
      <c r="M10" s="140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15.6" hidden="1" customHeight="1" x14ac:dyDescent="0.2">
      <c r="A11" s="171" t="s">
        <v>79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175"/>
      <c r="L11" s="140"/>
      <c r="M11" s="140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ht="15.6" hidden="1" customHeight="1" x14ac:dyDescent="0.2">
      <c r="A12" s="171" t="s">
        <v>80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175"/>
      <c r="L12" s="140"/>
      <c r="M12" s="14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15.6" hidden="1" customHeight="1" x14ac:dyDescent="0.2">
      <c r="A13" s="171" t="s">
        <v>81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175"/>
      <c r="L13" s="140"/>
      <c r="M13" s="14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15.6" hidden="1" customHeight="1" x14ac:dyDescent="0.2">
      <c r="A14" s="171" t="s">
        <v>82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175"/>
      <c r="L14" s="140"/>
      <c r="M14" s="14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ht="15.6" hidden="1" customHeight="1" x14ac:dyDescent="0.2">
      <c r="A15" s="176" t="s">
        <v>83</v>
      </c>
      <c r="B15" s="177">
        <v>0</v>
      </c>
      <c r="C15" s="177">
        <v>0</v>
      </c>
      <c r="D15" s="173">
        <v>0</v>
      </c>
      <c r="E15" s="178">
        <v>0</v>
      </c>
      <c r="F15" s="178">
        <v>0</v>
      </c>
      <c r="G15" s="179">
        <v>0</v>
      </c>
      <c r="H15" s="177">
        <v>0</v>
      </c>
      <c r="I15" s="177">
        <v>0</v>
      </c>
      <c r="J15" s="177">
        <v>0</v>
      </c>
      <c r="K15" s="175"/>
      <c r="L15" s="140"/>
      <c r="M15" s="140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ht="15.6" customHeight="1" x14ac:dyDescent="0.2">
      <c r="A16" s="111" t="s">
        <v>84</v>
      </c>
      <c r="B16" s="136">
        <v>2.5</v>
      </c>
      <c r="C16" s="136">
        <v>2.5</v>
      </c>
      <c r="D16" s="136">
        <v>0</v>
      </c>
      <c r="E16" s="137">
        <v>778.53846199999998</v>
      </c>
      <c r="F16" s="137">
        <v>879.96</v>
      </c>
      <c r="G16" s="136">
        <v>13</v>
      </c>
      <c r="H16" s="136">
        <v>1.9</v>
      </c>
      <c r="I16" s="136">
        <v>2.2000000000000002</v>
      </c>
      <c r="J16" s="136">
        <v>15.8</v>
      </c>
      <c r="K16" s="180"/>
      <c r="L16" s="181"/>
      <c r="M16" s="181"/>
      <c r="N16" s="181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ht="15.6" hidden="1" customHeight="1" x14ac:dyDescent="0.2">
      <c r="A17" s="7" t="s">
        <v>85</v>
      </c>
      <c r="B17" s="141">
        <v>0</v>
      </c>
      <c r="C17" s="141">
        <v>0</v>
      </c>
      <c r="D17" s="142">
        <v>0</v>
      </c>
      <c r="E17" s="143">
        <v>0</v>
      </c>
      <c r="F17" s="143">
        <v>0</v>
      </c>
      <c r="G17" s="142">
        <v>0</v>
      </c>
      <c r="H17" s="141">
        <v>0</v>
      </c>
      <c r="I17" s="141">
        <v>0</v>
      </c>
      <c r="J17" s="141">
        <v>0</v>
      </c>
      <c r="K17" s="139"/>
      <c r="L17" s="181"/>
      <c r="M17" s="181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ht="15.6" hidden="1" customHeight="1" x14ac:dyDescent="0.2">
      <c r="A18" s="7" t="s">
        <v>86</v>
      </c>
      <c r="B18" s="141">
        <v>0</v>
      </c>
      <c r="C18" s="141">
        <v>0</v>
      </c>
      <c r="D18" s="142">
        <v>0</v>
      </c>
      <c r="E18" s="143">
        <v>0</v>
      </c>
      <c r="F18" s="143">
        <v>0</v>
      </c>
      <c r="G18" s="142">
        <v>0</v>
      </c>
      <c r="H18" s="141">
        <v>0</v>
      </c>
      <c r="I18" s="141">
        <v>0</v>
      </c>
      <c r="J18" s="141">
        <v>0</v>
      </c>
      <c r="K18" s="139"/>
      <c r="L18" s="181"/>
      <c r="M18" s="181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5.6" customHeight="1" x14ac:dyDescent="0.2">
      <c r="A19" s="182" t="s">
        <v>87</v>
      </c>
      <c r="B19" s="141">
        <v>0.3</v>
      </c>
      <c r="C19" s="141">
        <v>0.3</v>
      </c>
      <c r="D19" s="142">
        <v>0</v>
      </c>
      <c r="E19" s="143">
        <v>1158</v>
      </c>
      <c r="F19" s="183">
        <v>1264</v>
      </c>
      <c r="G19" s="142">
        <v>9.1999999999999993</v>
      </c>
      <c r="H19" s="141">
        <v>0.3</v>
      </c>
      <c r="I19" s="141">
        <v>0.4</v>
      </c>
      <c r="J19" s="141">
        <v>33.299999999999997</v>
      </c>
      <c r="K19" s="139"/>
      <c r="L19" s="181"/>
      <c r="M19" s="18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5.6" hidden="1" customHeight="1" x14ac:dyDescent="0.2">
      <c r="A20" s="7" t="s">
        <v>88</v>
      </c>
      <c r="B20" s="141">
        <v>0</v>
      </c>
      <c r="C20" s="141">
        <v>0</v>
      </c>
      <c r="D20" s="142">
        <v>0</v>
      </c>
      <c r="E20" s="143">
        <v>0</v>
      </c>
      <c r="F20" s="143">
        <v>0</v>
      </c>
      <c r="G20" s="142">
        <v>0</v>
      </c>
      <c r="H20" s="141">
        <v>0</v>
      </c>
      <c r="I20" s="141">
        <v>0</v>
      </c>
      <c r="J20" s="141">
        <v>0</v>
      </c>
      <c r="K20" s="139"/>
      <c r="L20" s="181"/>
      <c r="M20" s="181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ht="15.6" customHeight="1" x14ac:dyDescent="0.2">
      <c r="A21" s="185" t="s">
        <v>89</v>
      </c>
      <c r="B21" s="141">
        <v>0.7</v>
      </c>
      <c r="C21" s="141">
        <v>0.7</v>
      </c>
      <c r="D21" s="142">
        <v>0</v>
      </c>
      <c r="E21" s="143">
        <v>341</v>
      </c>
      <c r="F21" s="183">
        <v>621</v>
      </c>
      <c r="G21" s="142">
        <v>82.1</v>
      </c>
      <c r="H21" s="141">
        <v>0.2</v>
      </c>
      <c r="I21" s="141">
        <v>0.4</v>
      </c>
      <c r="J21" s="141">
        <v>100</v>
      </c>
      <c r="K21" s="139"/>
      <c r="L21" s="186"/>
      <c r="M21" s="181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5.6" hidden="1" customHeight="1" x14ac:dyDescent="0.2">
      <c r="A22" s="7" t="s">
        <v>90</v>
      </c>
      <c r="B22" s="141">
        <v>0</v>
      </c>
      <c r="C22" s="141">
        <v>0</v>
      </c>
      <c r="D22" s="142">
        <v>0</v>
      </c>
      <c r="E22" s="143">
        <v>0</v>
      </c>
      <c r="F22" s="143">
        <v>0</v>
      </c>
      <c r="G22" s="142">
        <v>0</v>
      </c>
      <c r="H22" s="141">
        <v>0</v>
      </c>
      <c r="I22" s="141">
        <v>0</v>
      </c>
      <c r="J22" s="141">
        <v>0</v>
      </c>
      <c r="K22" s="139"/>
      <c r="L22" s="181"/>
      <c r="M22" s="181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5.6" hidden="1" customHeight="1" x14ac:dyDescent="0.2">
      <c r="A23" s="7" t="s">
        <v>91</v>
      </c>
      <c r="B23" s="141">
        <v>0</v>
      </c>
      <c r="C23" s="141">
        <v>0</v>
      </c>
      <c r="D23" s="142">
        <v>0</v>
      </c>
      <c r="E23" s="143">
        <v>0</v>
      </c>
      <c r="F23" s="143">
        <v>0</v>
      </c>
      <c r="G23" s="142">
        <v>0</v>
      </c>
      <c r="H23" s="141">
        <v>0</v>
      </c>
      <c r="I23" s="141">
        <v>0</v>
      </c>
      <c r="J23" s="141">
        <v>0</v>
      </c>
      <c r="K23" s="139"/>
      <c r="L23" s="181"/>
      <c r="M23" s="181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5.6" hidden="1" customHeight="1" x14ac:dyDescent="0.2">
      <c r="A24" s="7" t="s">
        <v>92</v>
      </c>
      <c r="B24" s="141">
        <v>0</v>
      </c>
      <c r="C24" s="141">
        <v>0</v>
      </c>
      <c r="D24" s="142">
        <v>0</v>
      </c>
      <c r="E24" s="143">
        <v>0</v>
      </c>
      <c r="F24" s="143">
        <v>0</v>
      </c>
      <c r="G24" s="142">
        <v>0</v>
      </c>
      <c r="H24" s="141">
        <v>0</v>
      </c>
      <c r="I24" s="141">
        <v>0</v>
      </c>
      <c r="J24" s="141">
        <v>0</v>
      </c>
      <c r="K24" s="139"/>
      <c r="L24" s="181"/>
      <c r="M24" s="181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5.6" customHeight="1" x14ac:dyDescent="0.2">
      <c r="A25" s="7" t="s">
        <v>93</v>
      </c>
      <c r="B25" s="141">
        <v>1.5</v>
      </c>
      <c r="C25" s="141">
        <v>1.5</v>
      </c>
      <c r="D25" s="142">
        <v>0</v>
      </c>
      <c r="E25" s="143">
        <v>936</v>
      </c>
      <c r="F25" s="143">
        <v>924</v>
      </c>
      <c r="G25" s="142">
        <v>-1.3</v>
      </c>
      <c r="H25" s="141">
        <v>1.4</v>
      </c>
      <c r="I25" s="141">
        <v>1.4</v>
      </c>
      <c r="J25" s="141">
        <v>0</v>
      </c>
      <c r="K25" s="139"/>
      <c r="L25" s="181"/>
      <c r="M25" s="181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ht="15.6" hidden="1" customHeight="1" x14ac:dyDescent="0.2">
      <c r="A26" s="111" t="s">
        <v>94</v>
      </c>
      <c r="B26" s="146">
        <v>0</v>
      </c>
      <c r="C26" s="146">
        <v>0</v>
      </c>
      <c r="D26" s="146">
        <v>0</v>
      </c>
      <c r="E26" s="147">
        <v>0</v>
      </c>
      <c r="F26" s="147">
        <v>0</v>
      </c>
      <c r="G26" s="146">
        <v>0</v>
      </c>
      <c r="H26" s="146">
        <v>0</v>
      </c>
      <c r="I26" s="146">
        <v>0</v>
      </c>
      <c r="J26" s="146">
        <v>0</v>
      </c>
      <c r="K26" s="180"/>
      <c r="L26" s="181"/>
      <c r="M26" s="181"/>
      <c r="N26" s="181"/>
      <c r="O26" s="138"/>
      <c r="P26" s="138"/>
      <c r="Q26" s="138"/>
      <c r="R26" s="138"/>
      <c r="S26" s="138"/>
      <c r="T26" s="138"/>
      <c r="U26" s="138"/>
      <c r="V26" s="138"/>
      <c r="W26" s="138"/>
      <c r="X26" s="138"/>
    </row>
    <row r="27" spans="1:24" ht="15.6" hidden="1" customHeight="1" x14ac:dyDescent="0.2">
      <c r="A27" s="7" t="s">
        <v>95</v>
      </c>
      <c r="B27" s="141">
        <v>0</v>
      </c>
      <c r="C27" s="141">
        <v>0</v>
      </c>
      <c r="D27" s="142">
        <v>0</v>
      </c>
      <c r="E27" s="143">
        <v>0</v>
      </c>
      <c r="F27" s="143">
        <v>0</v>
      </c>
      <c r="G27" s="142">
        <v>0</v>
      </c>
      <c r="H27" s="141">
        <v>0</v>
      </c>
      <c r="I27" s="141">
        <v>0</v>
      </c>
      <c r="J27" s="141">
        <v>0</v>
      </c>
      <c r="K27" s="139"/>
      <c r="L27" s="181"/>
      <c r="M27" s="181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5.6" hidden="1" customHeight="1" x14ac:dyDescent="0.2">
      <c r="A28" s="7" t="s">
        <v>96</v>
      </c>
      <c r="B28" s="141">
        <v>0</v>
      </c>
      <c r="C28" s="141">
        <v>0</v>
      </c>
      <c r="D28" s="142">
        <v>0</v>
      </c>
      <c r="E28" s="143">
        <v>4100</v>
      </c>
      <c r="F28" s="143">
        <v>4100</v>
      </c>
      <c r="G28" s="142">
        <v>0</v>
      </c>
      <c r="H28" s="141">
        <v>0</v>
      </c>
      <c r="I28" s="141">
        <v>0</v>
      </c>
      <c r="J28" s="141">
        <v>0</v>
      </c>
      <c r="K28" s="139"/>
      <c r="L28" s="181"/>
      <c r="M28" s="181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5.6" hidden="1" customHeight="1" x14ac:dyDescent="0.2">
      <c r="A29" s="7" t="s">
        <v>97</v>
      </c>
      <c r="B29" s="141">
        <v>0</v>
      </c>
      <c r="C29" s="141">
        <v>0</v>
      </c>
      <c r="D29" s="142">
        <v>0</v>
      </c>
      <c r="E29" s="187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139"/>
      <c r="L29" s="181"/>
      <c r="M29" s="181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ht="15.6" hidden="1" customHeight="1" x14ac:dyDescent="0.2">
      <c r="A30" s="7" t="s">
        <v>98</v>
      </c>
      <c r="B30" s="141">
        <v>0</v>
      </c>
      <c r="C30" s="141">
        <v>0</v>
      </c>
      <c r="D30" s="142">
        <v>0</v>
      </c>
      <c r="E30" s="187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139"/>
      <c r="L30" s="181"/>
      <c r="M30" s="181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ht="15.6" customHeight="1" x14ac:dyDescent="0.2">
      <c r="A31" s="111" t="s">
        <v>99</v>
      </c>
      <c r="B31" s="136">
        <v>3.3</v>
      </c>
      <c r="C31" s="136">
        <v>3.3</v>
      </c>
      <c r="D31" s="136">
        <v>0</v>
      </c>
      <c r="E31" s="137">
        <v>2000</v>
      </c>
      <c r="F31" s="137">
        <v>2218</v>
      </c>
      <c r="G31" s="136">
        <v>10.9</v>
      </c>
      <c r="H31" s="136">
        <v>6.6</v>
      </c>
      <c r="I31" s="136">
        <v>7.3</v>
      </c>
      <c r="J31" s="136">
        <v>10.6</v>
      </c>
      <c r="K31" s="180"/>
      <c r="L31" s="181"/>
      <c r="M31" s="181"/>
      <c r="N31" s="181"/>
      <c r="O31" s="138"/>
      <c r="P31" s="138"/>
      <c r="Q31" s="138"/>
      <c r="R31" s="138"/>
      <c r="S31" s="138"/>
      <c r="T31" s="138"/>
      <c r="U31" s="138"/>
      <c r="V31" s="138"/>
      <c r="W31" s="138"/>
      <c r="X31" s="138"/>
    </row>
    <row r="32" spans="1:24" ht="15.6" hidden="1" customHeight="1" x14ac:dyDescent="0.2">
      <c r="A32" s="7" t="s">
        <v>100</v>
      </c>
      <c r="B32" s="142">
        <v>0</v>
      </c>
      <c r="C32" s="141">
        <v>0</v>
      </c>
      <c r="D32" s="142">
        <v>0</v>
      </c>
      <c r="E32" s="188">
        <v>0</v>
      </c>
      <c r="F32" s="143">
        <v>0</v>
      </c>
      <c r="G32" s="142">
        <v>0</v>
      </c>
      <c r="H32" s="141">
        <v>0</v>
      </c>
      <c r="I32" s="141">
        <v>0</v>
      </c>
      <c r="J32" s="141">
        <v>0</v>
      </c>
      <c r="K32" s="139"/>
      <c r="L32" s="181"/>
      <c r="M32" s="181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5.6" hidden="1" customHeight="1" x14ac:dyDescent="0.2">
      <c r="A33" s="7" t="s">
        <v>101</v>
      </c>
      <c r="B33" s="141">
        <v>0</v>
      </c>
      <c r="C33" s="141">
        <v>0</v>
      </c>
      <c r="D33" s="142">
        <v>0</v>
      </c>
      <c r="E33" s="188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139"/>
      <c r="L33" s="181"/>
      <c r="M33" s="181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15.6" hidden="1" customHeight="1" x14ac:dyDescent="0.2">
      <c r="A34" s="7" t="s">
        <v>102</v>
      </c>
      <c r="B34" s="141">
        <v>0</v>
      </c>
      <c r="C34" s="141">
        <v>0</v>
      </c>
      <c r="D34" s="142">
        <v>0</v>
      </c>
      <c r="E34" s="188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139"/>
      <c r="L34" s="181"/>
      <c r="M34" s="181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ht="15.6" customHeight="1" x14ac:dyDescent="0.2">
      <c r="A35" s="7" t="s">
        <v>103</v>
      </c>
      <c r="B35" s="141">
        <v>3.3</v>
      </c>
      <c r="C35" s="141">
        <v>3.3</v>
      </c>
      <c r="D35" s="142">
        <v>0</v>
      </c>
      <c r="E35" s="143">
        <v>2000</v>
      </c>
      <c r="F35" s="143">
        <v>2218</v>
      </c>
      <c r="G35" s="142">
        <v>10.9</v>
      </c>
      <c r="H35" s="141">
        <v>6.6</v>
      </c>
      <c r="I35" s="141">
        <v>7.3</v>
      </c>
      <c r="J35" s="141">
        <v>10.6</v>
      </c>
      <c r="K35" s="189"/>
      <c r="L35" s="181"/>
      <c r="M35" s="181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15.6" hidden="1" customHeight="1" x14ac:dyDescent="0.2">
      <c r="A36" s="111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139"/>
      <c r="L36" s="181"/>
      <c r="M36" s="181"/>
      <c r="N36" s="181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4" ht="15.6" hidden="1" customHeight="1" x14ac:dyDescent="0.2">
      <c r="A37" s="7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139"/>
      <c r="L37" s="181"/>
      <c r="M37" s="181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</row>
    <row r="38" spans="1:24" ht="15.6" hidden="1" customHeight="1" x14ac:dyDescent="0.2">
      <c r="A38" s="7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139"/>
      <c r="L38" s="181"/>
      <c r="M38" s="181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5.6" hidden="1" customHeight="1" x14ac:dyDescent="0.2">
      <c r="A39" s="7" t="s">
        <v>107</v>
      </c>
      <c r="B39" s="141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139"/>
      <c r="L39" s="181"/>
      <c r="M39" s="181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5.6" customHeight="1" x14ac:dyDescent="0.2">
      <c r="A40" s="120" t="s">
        <v>108</v>
      </c>
      <c r="B40" s="136">
        <v>2.5</v>
      </c>
      <c r="C40" s="136">
        <v>2.5</v>
      </c>
      <c r="D40" s="136">
        <v>0</v>
      </c>
      <c r="E40" s="137">
        <v>796.04</v>
      </c>
      <c r="F40" s="137">
        <v>879.96</v>
      </c>
      <c r="G40" s="136">
        <v>10.5</v>
      </c>
      <c r="H40" s="136">
        <v>1.9</v>
      </c>
      <c r="I40" s="136">
        <v>2.2000000000000002</v>
      </c>
      <c r="J40" s="136">
        <v>15.8</v>
      </c>
      <c r="K40" s="180"/>
      <c r="L40" s="181"/>
      <c r="M40" s="181"/>
      <c r="N40" s="181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  <row r="41" spans="1:24" ht="15.6" customHeight="1" x14ac:dyDescent="0.2">
      <c r="A41" s="158" t="s">
        <v>109</v>
      </c>
      <c r="B41" s="159">
        <v>3.3</v>
      </c>
      <c r="C41" s="159">
        <v>3.3</v>
      </c>
      <c r="D41" s="159">
        <v>0</v>
      </c>
      <c r="E41" s="160">
        <v>2000</v>
      </c>
      <c r="F41" s="160">
        <v>2218</v>
      </c>
      <c r="G41" s="159">
        <v>10.9</v>
      </c>
      <c r="H41" s="159">
        <v>6.6</v>
      </c>
      <c r="I41" s="159">
        <v>7.3</v>
      </c>
      <c r="J41" s="159">
        <v>10.6</v>
      </c>
      <c r="K41" s="180"/>
      <c r="L41" s="181"/>
      <c r="M41" s="181"/>
      <c r="N41" s="181"/>
      <c r="O41" s="138"/>
      <c r="P41" s="138"/>
      <c r="Q41" s="138"/>
      <c r="R41" s="138"/>
      <c r="S41" s="138"/>
      <c r="T41" s="138"/>
      <c r="U41" s="138"/>
      <c r="V41" s="138"/>
      <c r="W41" s="138"/>
      <c r="X41" s="138"/>
    </row>
    <row r="42" spans="1:24" ht="15.6" customHeight="1" x14ac:dyDescent="0.2">
      <c r="A42" s="161" t="s">
        <v>51</v>
      </c>
      <c r="B42" s="162">
        <v>5.8</v>
      </c>
      <c r="C42" s="162">
        <v>5.8</v>
      </c>
      <c r="D42" s="162">
        <v>0</v>
      </c>
      <c r="E42" s="163">
        <v>1481.0517239999999</v>
      </c>
      <c r="F42" s="163">
        <v>1641.2586209999999</v>
      </c>
      <c r="G42" s="162">
        <v>10.8</v>
      </c>
      <c r="H42" s="162">
        <v>8.5</v>
      </c>
      <c r="I42" s="162">
        <v>9.5</v>
      </c>
      <c r="J42" s="162">
        <v>11.8</v>
      </c>
      <c r="K42" s="180"/>
      <c r="L42" s="181"/>
      <c r="M42" s="181"/>
      <c r="N42" s="181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43" spans="1:24" ht="15.6" customHeight="1" x14ac:dyDescent="0.2">
      <c r="A43" s="164" t="s">
        <v>52</v>
      </c>
      <c r="E43" s="190"/>
    </row>
    <row r="44" spans="1:24" ht="15.6" customHeight="1" x14ac:dyDescent="0.2">
      <c r="A44" s="164" t="s">
        <v>53</v>
      </c>
      <c r="E44" s="190"/>
    </row>
    <row r="45" spans="1:24" ht="20.100000000000001" customHeight="1" x14ac:dyDescent="0.2">
      <c r="C45" s="191"/>
      <c r="E45" s="190"/>
    </row>
    <row r="48" spans="1:24" ht="20.100000000000001" customHeight="1" x14ac:dyDescent="0.2">
      <c r="L48" s="14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workbookViewId="0">
      <pane xSplit="1" ySplit="7" topLeftCell="B8" activePane="bottomRight" state="frozen"/>
      <selection activeCell="V1" sqref="V1:AF16384"/>
      <selection pane="topRight"/>
      <selection pane="bottomLeft"/>
      <selection pane="bottomRight" activeCell="N7" sqref="N7"/>
    </sheetView>
  </sheetViews>
  <sheetFormatPr defaultColWidth="11.42578125" defaultRowHeight="20.100000000000001" customHeight="1" x14ac:dyDescent="0.2"/>
  <cols>
    <col min="1" max="1" width="21.5703125" style="9" customWidth="1"/>
    <col min="2" max="2" width="13.140625" style="9" customWidth="1"/>
    <col min="3" max="3" width="14.7109375" style="9" customWidth="1"/>
    <col min="4" max="4" width="10.7109375" style="9" customWidth="1"/>
    <col min="5" max="6" width="11.28515625" style="9" customWidth="1"/>
    <col min="7" max="7" width="10.5703125" style="9" customWidth="1"/>
    <col min="8" max="9" width="11.28515625" style="9" customWidth="1"/>
    <col min="10" max="10" width="9.7109375" style="9" customWidth="1"/>
    <col min="11" max="17" width="11.42578125" style="9" customWidth="1"/>
    <col min="18" max="21" width="8.85546875" style="9" customWidth="1"/>
    <col min="22" max="257" width="11.42578125" style="9" customWidth="1"/>
  </cols>
  <sheetData>
    <row r="1" spans="1:17" ht="30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192"/>
      <c r="L1" s="192"/>
      <c r="M1" s="192"/>
      <c r="N1" s="192"/>
      <c r="O1" s="192"/>
      <c r="P1" s="192"/>
      <c r="Q1" s="192"/>
    </row>
    <row r="2" spans="1:17" ht="15.6" customHeight="1" x14ac:dyDescent="0.2">
      <c r="A2" s="550" t="s">
        <v>142</v>
      </c>
      <c r="B2" s="550"/>
      <c r="C2" s="550"/>
      <c r="D2" s="550"/>
      <c r="E2" s="550"/>
      <c r="F2" s="550"/>
      <c r="G2" s="550"/>
      <c r="H2" s="550"/>
      <c r="I2" s="550"/>
      <c r="J2" s="550"/>
      <c r="K2" s="2"/>
      <c r="L2" s="2"/>
      <c r="M2" s="2"/>
      <c r="N2" s="2"/>
      <c r="O2" s="2"/>
      <c r="P2" s="2"/>
      <c r="Q2" s="2"/>
    </row>
    <row r="3" spans="1:17" ht="15.6" customHeight="1" x14ac:dyDescent="0.2">
      <c r="A3" s="550" t="s">
        <v>134</v>
      </c>
      <c r="B3" s="550"/>
      <c r="C3" s="550"/>
      <c r="D3" s="550"/>
      <c r="E3" s="550"/>
      <c r="F3" s="550"/>
      <c r="G3" s="550"/>
      <c r="H3" s="550"/>
      <c r="I3" s="550"/>
      <c r="J3" s="550"/>
      <c r="K3" s="2"/>
      <c r="L3" s="2"/>
      <c r="M3" s="2"/>
      <c r="N3" s="2"/>
      <c r="O3" s="2"/>
      <c r="P3" s="2"/>
      <c r="Q3" s="2"/>
    </row>
    <row r="4" spans="1:17" ht="15.6" customHeight="1" x14ac:dyDescent="0.2">
      <c r="A4" s="550" t="s">
        <v>135</v>
      </c>
      <c r="B4" s="550"/>
      <c r="C4" s="550"/>
      <c r="D4" s="550"/>
      <c r="E4" s="550"/>
      <c r="F4" s="550"/>
      <c r="G4" s="550"/>
      <c r="H4" s="550"/>
      <c r="I4" s="550"/>
      <c r="J4" s="550"/>
    </row>
    <row r="5" spans="1:17" ht="20.100000000000001" customHeight="1" x14ac:dyDescent="0.2">
      <c r="A5" s="558" t="s">
        <v>60</v>
      </c>
      <c r="B5" s="560" t="s">
        <v>61</v>
      </c>
      <c r="C5" s="560"/>
      <c r="D5" s="560"/>
      <c r="E5" s="558" t="s">
        <v>62</v>
      </c>
      <c r="F5" s="558"/>
      <c r="G5" s="558"/>
      <c r="H5" s="560" t="s">
        <v>63</v>
      </c>
      <c r="I5" s="560"/>
      <c r="J5" s="560"/>
    </row>
    <row r="6" spans="1:17" ht="20.100000000000001" customHeight="1" x14ac:dyDescent="0.2">
      <c r="A6" s="558"/>
      <c r="B6" s="193" t="s">
        <v>64</v>
      </c>
      <c r="C6" s="193" t="s">
        <v>65</v>
      </c>
      <c r="D6" s="193" t="s">
        <v>66</v>
      </c>
      <c r="E6" s="193" t="s">
        <v>64</v>
      </c>
      <c r="F6" s="193" t="s">
        <v>65</v>
      </c>
      <c r="G6" s="193" t="s">
        <v>66</v>
      </c>
      <c r="H6" s="193" t="s">
        <v>64</v>
      </c>
      <c r="I6" s="193" t="s">
        <v>65</v>
      </c>
      <c r="J6" s="193" t="s">
        <v>66</v>
      </c>
    </row>
    <row r="7" spans="1:17" ht="20.100000000000001" customHeight="1" x14ac:dyDescent="0.2">
      <c r="A7" s="559"/>
      <c r="B7" s="194" t="s">
        <v>67</v>
      </c>
      <c r="C7" s="194" t="s">
        <v>68</v>
      </c>
      <c r="D7" s="194" t="s">
        <v>69</v>
      </c>
      <c r="E7" s="194" t="s">
        <v>70</v>
      </c>
      <c r="F7" s="194" t="s">
        <v>71</v>
      </c>
      <c r="G7" s="194" t="s">
        <v>72</v>
      </c>
      <c r="H7" s="194" t="s">
        <v>73</v>
      </c>
      <c r="I7" s="194" t="s">
        <v>74</v>
      </c>
      <c r="J7" s="194" t="s">
        <v>75</v>
      </c>
    </row>
    <row r="8" spans="1:17" ht="15.6" customHeight="1" x14ac:dyDescent="0.2">
      <c r="A8" s="120" t="s">
        <v>76</v>
      </c>
      <c r="B8" s="121">
        <v>0</v>
      </c>
      <c r="C8" s="121">
        <v>0</v>
      </c>
      <c r="D8" s="121">
        <v>0</v>
      </c>
      <c r="E8" s="195">
        <v>0</v>
      </c>
      <c r="F8" s="195">
        <v>0</v>
      </c>
      <c r="G8" s="121">
        <v>0</v>
      </c>
      <c r="H8" s="121">
        <v>0</v>
      </c>
      <c r="I8" s="121">
        <v>0</v>
      </c>
      <c r="J8" s="121">
        <v>0</v>
      </c>
    </row>
    <row r="9" spans="1:17" ht="15.6" hidden="1" customHeight="1" x14ac:dyDescent="0.2">
      <c r="A9" s="67" t="s">
        <v>77</v>
      </c>
      <c r="B9" s="8">
        <v>0</v>
      </c>
      <c r="C9" s="8">
        <v>0</v>
      </c>
      <c r="D9" s="8">
        <v>0</v>
      </c>
      <c r="E9" s="196">
        <v>0</v>
      </c>
      <c r="F9" s="196">
        <v>0</v>
      </c>
      <c r="G9" s="97">
        <v>0</v>
      </c>
      <c r="H9" s="8">
        <v>0</v>
      </c>
      <c r="I9" s="8">
        <v>0</v>
      </c>
      <c r="J9" s="8">
        <v>0</v>
      </c>
    </row>
    <row r="10" spans="1:17" ht="15.6" hidden="1" customHeight="1" x14ac:dyDescent="0.2">
      <c r="A10" s="67" t="s">
        <v>78</v>
      </c>
      <c r="B10" s="8">
        <v>0</v>
      </c>
      <c r="C10" s="8">
        <v>0</v>
      </c>
      <c r="D10" s="8">
        <v>0</v>
      </c>
      <c r="E10" s="196">
        <v>0</v>
      </c>
      <c r="F10" s="196">
        <v>0</v>
      </c>
      <c r="G10" s="97">
        <v>0</v>
      </c>
      <c r="H10" s="8">
        <v>0</v>
      </c>
      <c r="I10" s="8">
        <v>0</v>
      </c>
      <c r="J10" s="8">
        <v>0</v>
      </c>
    </row>
    <row r="11" spans="1:17" ht="15.6" hidden="1" customHeight="1" x14ac:dyDescent="0.2">
      <c r="A11" s="67" t="s">
        <v>79</v>
      </c>
      <c r="B11" s="8">
        <v>0</v>
      </c>
      <c r="C11" s="8">
        <v>0</v>
      </c>
      <c r="D11" s="8">
        <v>0</v>
      </c>
      <c r="E11" s="196">
        <v>0</v>
      </c>
      <c r="F11" s="196">
        <v>0</v>
      </c>
      <c r="G11" s="97">
        <v>0</v>
      </c>
      <c r="H11" s="8">
        <v>0</v>
      </c>
      <c r="I11" s="8">
        <v>0</v>
      </c>
      <c r="J11" s="8">
        <v>0</v>
      </c>
    </row>
    <row r="12" spans="1:17" ht="15.6" hidden="1" customHeight="1" x14ac:dyDescent="0.2">
      <c r="A12" s="67" t="s">
        <v>80</v>
      </c>
      <c r="B12" s="8">
        <v>0</v>
      </c>
      <c r="C12" s="8">
        <v>0</v>
      </c>
      <c r="D12" s="8">
        <v>0</v>
      </c>
      <c r="E12" s="196">
        <v>0</v>
      </c>
      <c r="F12" s="196">
        <v>0</v>
      </c>
      <c r="G12" s="97">
        <v>0</v>
      </c>
      <c r="H12" s="8">
        <v>0</v>
      </c>
      <c r="I12" s="8">
        <v>0</v>
      </c>
      <c r="J12" s="8">
        <v>0</v>
      </c>
    </row>
    <row r="13" spans="1:17" ht="15.6" hidden="1" customHeight="1" x14ac:dyDescent="0.2">
      <c r="A13" s="67" t="s">
        <v>81</v>
      </c>
      <c r="B13" s="8">
        <v>0</v>
      </c>
      <c r="C13" s="8">
        <v>0</v>
      </c>
      <c r="D13" s="8">
        <v>0</v>
      </c>
      <c r="E13" s="196">
        <v>0</v>
      </c>
      <c r="F13" s="196">
        <v>0</v>
      </c>
      <c r="G13" s="97">
        <v>0</v>
      </c>
      <c r="H13" s="8">
        <v>0</v>
      </c>
      <c r="I13" s="8">
        <v>0</v>
      </c>
      <c r="J13" s="8">
        <v>0</v>
      </c>
    </row>
    <row r="14" spans="1:17" ht="15.6" hidden="1" customHeight="1" x14ac:dyDescent="0.2">
      <c r="A14" s="67" t="s">
        <v>82</v>
      </c>
      <c r="B14" s="8">
        <v>0</v>
      </c>
      <c r="C14" s="8">
        <v>0</v>
      </c>
      <c r="D14" s="8">
        <v>0</v>
      </c>
      <c r="E14" s="196">
        <v>0</v>
      </c>
      <c r="F14" s="196">
        <v>0</v>
      </c>
      <c r="G14" s="97">
        <v>0</v>
      </c>
      <c r="H14" s="8">
        <v>0</v>
      </c>
      <c r="I14" s="8">
        <v>0</v>
      </c>
      <c r="J14" s="8">
        <v>0</v>
      </c>
    </row>
    <row r="15" spans="1:17" ht="15.6" customHeight="1" x14ac:dyDescent="0.2">
      <c r="A15" s="67" t="s">
        <v>83</v>
      </c>
      <c r="B15" s="8">
        <v>0</v>
      </c>
      <c r="C15" s="8">
        <v>0</v>
      </c>
      <c r="D15" s="113">
        <v>0</v>
      </c>
      <c r="E15" s="196">
        <v>0</v>
      </c>
      <c r="F15" s="196">
        <v>0</v>
      </c>
      <c r="G15" s="97">
        <v>0</v>
      </c>
      <c r="H15" s="8">
        <v>0</v>
      </c>
      <c r="I15" s="8">
        <v>0</v>
      </c>
      <c r="J15" s="8">
        <v>0</v>
      </c>
    </row>
    <row r="16" spans="1:17" ht="15.6" customHeight="1" x14ac:dyDescent="0.2">
      <c r="A16" s="120" t="s">
        <v>84</v>
      </c>
      <c r="B16" s="121">
        <v>2.5</v>
      </c>
      <c r="C16" s="121">
        <v>2.5</v>
      </c>
      <c r="D16" s="121">
        <v>0</v>
      </c>
      <c r="E16" s="195">
        <v>796.04</v>
      </c>
      <c r="F16" s="195">
        <v>879.96</v>
      </c>
      <c r="G16" s="121">
        <v>10.5</v>
      </c>
      <c r="H16" s="121">
        <v>1.9</v>
      </c>
      <c r="I16" s="121">
        <v>2.2000000000000002</v>
      </c>
      <c r="J16" s="121">
        <v>15.8</v>
      </c>
    </row>
    <row r="17" spans="1:10" ht="15.6" hidden="1" customHeight="1" x14ac:dyDescent="0.2">
      <c r="A17" s="67" t="s">
        <v>85</v>
      </c>
      <c r="B17" s="8">
        <v>0</v>
      </c>
      <c r="C17" s="8">
        <v>0</v>
      </c>
      <c r="D17" s="8">
        <v>0</v>
      </c>
      <c r="E17" s="196">
        <v>0</v>
      </c>
      <c r="F17" s="196">
        <v>0</v>
      </c>
      <c r="G17" s="97">
        <v>0</v>
      </c>
      <c r="H17" s="8">
        <v>0</v>
      </c>
      <c r="I17" s="8">
        <v>0</v>
      </c>
      <c r="J17" s="8">
        <v>0</v>
      </c>
    </row>
    <row r="18" spans="1:10" ht="15.6" hidden="1" customHeight="1" x14ac:dyDescent="0.2">
      <c r="A18" s="67" t="s">
        <v>86</v>
      </c>
      <c r="B18" s="8">
        <v>0</v>
      </c>
      <c r="C18" s="8">
        <v>0</v>
      </c>
      <c r="D18" s="8">
        <v>0</v>
      </c>
      <c r="E18" s="196">
        <v>0</v>
      </c>
      <c r="F18" s="196">
        <v>0</v>
      </c>
      <c r="G18" s="97">
        <v>0</v>
      </c>
      <c r="H18" s="8">
        <v>0</v>
      </c>
      <c r="I18" s="8">
        <v>0</v>
      </c>
      <c r="J18" s="8">
        <v>0</v>
      </c>
    </row>
    <row r="19" spans="1:10" ht="15.6" customHeight="1" x14ac:dyDescent="0.2">
      <c r="A19" s="67" t="s">
        <v>87</v>
      </c>
      <c r="B19" s="8">
        <v>0.3</v>
      </c>
      <c r="C19" s="8">
        <v>0.3</v>
      </c>
      <c r="D19" s="8">
        <v>0</v>
      </c>
      <c r="E19" s="196">
        <v>1158</v>
      </c>
      <c r="F19" s="196">
        <v>1264</v>
      </c>
      <c r="G19" s="97">
        <v>9.1999999999999993</v>
      </c>
      <c r="H19" s="8">
        <v>0.3</v>
      </c>
      <c r="I19" s="8">
        <v>0.4</v>
      </c>
      <c r="J19" s="8">
        <v>33.299999999999997</v>
      </c>
    </row>
    <row r="20" spans="1:10" ht="15.6" hidden="1" customHeight="1" x14ac:dyDescent="0.2">
      <c r="A20" s="67" t="s">
        <v>88</v>
      </c>
      <c r="B20" s="8">
        <v>0</v>
      </c>
      <c r="C20" s="8">
        <v>0</v>
      </c>
      <c r="D20" s="8">
        <v>0</v>
      </c>
      <c r="E20" s="196">
        <v>0</v>
      </c>
      <c r="F20" s="196">
        <v>0</v>
      </c>
      <c r="G20" s="97">
        <v>0</v>
      </c>
      <c r="H20" s="8">
        <v>0</v>
      </c>
      <c r="I20" s="8">
        <v>0</v>
      </c>
      <c r="J20" s="8">
        <v>0</v>
      </c>
    </row>
    <row r="21" spans="1:10" ht="15.6" customHeight="1" x14ac:dyDescent="0.2">
      <c r="A21" s="67" t="s">
        <v>89</v>
      </c>
      <c r="B21" s="8">
        <v>0.7</v>
      </c>
      <c r="C21" s="8">
        <v>0.7</v>
      </c>
      <c r="D21" s="8">
        <v>0</v>
      </c>
      <c r="E21" s="196">
        <v>341</v>
      </c>
      <c r="F21" s="196">
        <v>621</v>
      </c>
      <c r="G21" s="97">
        <v>82.1</v>
      </c>
      <c r="H21" s="8">
        <v>0.2</v>
      </c>
      <c r="I21" s="8">
        <v>0.4</v>
      </c>
      <c r="J21" s="8">
        <v>100</v>
      </c>
    </row>
    <row r="22" spans="1:10" ht="15.6" hidden="1" customHeight="1" x14ac:dyDescent="0.2">
      <c r="A22" s="67" t="s">
        <v>90</v>
      </c>
      <c r="B22" s="8">
        <v>0</v>
      </c>
      <c r="C22" s="8">
        <v>0</v>
      </c>
      <c r="D22" s="8">
        <v>0</v>
      </c>
      <c r="E22" s="196">
        <v>0</v>
      </c>
      <c r="F22" s="196">
        <v>0</v>
      </c>
      <c r="G22" s="97">
        <v>0</v>
      </c>
      <c r="H22" s="8">
        <v>0</v>
      </c>
      <c r="I22" s="8">
        <v>0</v>
      </c>
      <c r="J22" s="8">
        <v>0</v>
      </c>
    </row>
    <row r="23" spans="1:10" ht="15.6" hidden="1" customHeight="1" x14ac:dyDescent="0.2">
      <c r="A23" s="67" t="s">
        <v>91</v>
      </c>
      <c r="B23" s="8">
        <v>0</v>
      </c>
      <c r="C23" s="8">
        <v>0</v>
      </c>
      <c r="D23" s="8">
        <v>0</v>
      </c>
      <c r="E23" s="196">
        <v>0</v>
      </c>
      <c r="F23" s="196">
        <v>0</v>
      </c>
      <c r="G23" s="97">
        <v>0</v>
      </c>
      <c r="H23" s="8">
        <v>0</v>
      </c>
      <c r="I23" s="8">
        <v>0</v>
      </c>
      <c r="J23" s="8">
        <v>0</v>
      </c>
    </row>
    <row r="24" spans="1:10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196">
        <v>0</v>
      </c>
      <c r="F24" s="196">
        <v>0</v>
      </c>
      <c r="G24" s="97">
        <v>0</v>
      </c>
      <c r="H24" s="8">
        <v>0</v>
      </c>
      <c r="I24" s="8">
        <v>0</v>
      </c>
      <c r="J24" s="8">
        <v>0</v>
      </c>
    </row>
    <row r="25" spans="1:10" ht="15" customHeight="1" x14ac:dyDescent="0.2">
      <c r="A25" s="67" t="s">
        <v>93</v>
      </c>
      <c r="B25" s="8">
        <v>1.5</v>
      </c>
      <c r="C25" s="8">
        <v>1.5</v>
      </c>
      <c r="D25" s="8">
        <v>0</v>
      </c>
      <c r="E25" s="196">
        <v>936</v>
      </c>
      <c r="F25" s="196">
        <v>924</v>
      </c>
      <c r="G25" s="97">
        <v>-1.3</v>
      </c>
      <c r="H25" s="8">
        <v>1.4</v>
      </c>
      <c r="I25" s="8">
        <v>1.4</v>
      </c>
      <c r="J25" s="8">
        <v>0</v>
      </c>
    </row>
    <row r="26" spans="1:10" ht="15.6" customHeight="1" x14ac:dyDescent="0.2">
      <c r="A26" s="120" t="s">
        <v>94</v>
      </c>
      <c r="B26" s="121">
        <v>2</v>
      </c>
      <c r="C26" s="121">
        <v>2</v>
      </c>
      <c r="D26" s="121">
        <v>0</v>
      </c>
      <c r="E26" s="195">
        <v>4200</v>
      </c>
      <c r="F26" s="195">
        <v>4033</v>
      </c>
      <c r="G26" s="121">
        <v>-4</v>
      </c>
      <c r="H26" s="121">
        <v>8.4</v>
      </c>
      <c r="I26" s="121">
        <v>8.1</v>
      </c>
      <c r="J26" s="121">
        <v>-3.6</v>
      </c>
    </row>
    <row r="27" spans="1:10" ht="15.6" hidden="1" customHeight="1" x14ac:dyDescent="0.2">
      <c r="A27" s="67" t="s">
        <v>95</v>
      </c>
      <c r="B27" s="8">
        <v>0</v>
      </c>
      <c r="C27" s="8">
        <v>0</v>
      </c>
      <c r="D27" s="8">
        <v>0</v>
      </c>
      <c r="E27" s="196">
        <v>0</v>
      </c>
      <c r="F27" s="196">
        <v>0</v>
      </c>
      <c r="G27" s="97">
        <v>0</v>
      </c>
      <c r="H27" s="8">
        <v>0</v>
      </c>
      <c r="I27" s="8">
        <v>0</v>
      </c>
      <c r="J27" s="8">
        <v>0</v>
      </c>
    </row>
    <row r="28" spans="1:10" ht="15.6" customHeight="1" x14ac:dyDescent="0.2">
      <c r="A28" s="67" t="s">
        <v>96</v>
      </c>
      <c r="B28" s="8">
        <v>2</v>
      </c>
      <c r="C28" s="8">
        <v>2</v>
      </c>
      <c r="D28" s="8">
        <v>0</v>
      </c>
      <c r="E28" s="196">
        <v>4200</v>
      </c>
      <c r="F28" s="196">
        <v>4033</v>
      </c>
      <c r="G28" s="97">
        <v>-4</v>
      </c>
      <c r="H28" s="8">
        <v>8.4</v>
      </c>
      <c r="I28" s="8">
        <v>8.1</v>
      </c>
      <c r="J28" s="8">
        <v>-3.6</v>
      </c>
    </row>
    <row r="29" spans="1:10" ht="15.6" hidden="1" customHeight="1" x14ac:dyDescent="0.2">
      <c r="A29" s="67" t="s">
        <v>97</v>
      </c>
      <c r="B29" s="8">
        <v>0</v>
      </c>
      <c r="C29" s="8">
        <v>0</v>
      </c>
      <c r="D29" s="8">
        <v>0</v>
      </c>
      <c r="E29" s="196">
        <v>0</v>
      </c>
      <c r="F29" s="196">
        <v>0</v>
      </c>
      <c r="G29" s="97">
        <v>0</v>
      </c>
      <c r="H29" s="8">
        <v>0</v>
      </c>
      <c r="I29" s="8">
        <v>0</v>
      </c>
      <c r="J29" s="8">
        <v>0</v>
      </c>
    </row>
    <row r="30" spans="1:10" ht="15.6" hidden="1" customHeight="1" x14ac:dyDescent="0.2">
      <c r="A30" s="67" t="s">
        <v>98</v>
      </c>
      <c r="B30" s="8">
        <v>0</v>
      </c>
      <c r="C30" s="8">
        <v>0</v>
      </c>
      <c r="D30" s="8">
        <v>0</v>
      </c>
      <c r="E30" s="196">
        <v>0</v>
      </c>
      <c r="F30" s="196">
        <v>0</v>
      </c>
      <c r="G30" s="97">
        <v>0</v>
      </c>
      <c r="H30" s="8">
        <v>0</v>
      </c>
      <c r="I30" s="8">
        <v>0</v>
      </c>
      <c r="J30" s="8">
        <v>0</v>
      </c>
    </row>
    <row r="31" spans="1:10" ht="15.6" customHeight="1" x14ac:dyDescent="0.2">
      <c r="A31" s="120" t="s">
        <v>99</v>
      </c>
      <c r="B31" s="121">
        <v>155.4</v>
      </c>
      <c r="C31" s="121">
        <v>161.9</v>
      </c>
      <c r="D31" s="121">
        <v>4.2</v>
      </c>
      <c r="E31" s="195">
        <v>3663.3455600000002</v>
      </c>
      <c r="F31" s="195">
        <v>3685.3372450000002</v>
      </c>
      <c r="G31" s="121">
        <v>0.6</v>
      </c>
      <c r="H31" s="121">
        <v>569.29999999999995</v>
      </c>
      <c r="I31" s="121">
        <v>596.70000000000005</v>
      </c>
      <c r="J31" s="121">
        <v>4.8</v>
      </c>
    </row>
    <row r="32" spans="1:10" ht="15.6" customHeight="1" x14ac:dyDescent="0.2">
      <c r="A32" s="67" t="s">
        <v>100</v>
      </c>
      <c r="B32" s="8">
        <v>2.1</v>
      </c>
      <c r="C32" s="8">
        <v>2.1</v>
      </c>
      <c r="D32" s="8">
        <v>0</v>
      </c>
      <c r="E32" s="196">
        <v>3659</v>
      </c>
      <c r="F32" s="196">
        <v>3557</v>
      </c>
      <c r="G32" s="97">
        <v>-2.8</v>
      </c>
      <c r="H32" s="8">
        <v>7.7</v>
      </c>
      <c r="I32" s="8">
        <v>7.5</v>
      </c>
      <c r="J32" s="8">
        <v>-2.6</v>
      </c>
    </row>
    <row r="33" spans="1:10" ht="15.6" hidden="1" customHeight="1" x14ac:dyDescent="0.2">
      <c r="A33" s="67" t="s">
        <v>101</v>
      </c>
      <c r="B33" s="8">
        <v>0</v>
      </c>
      <c r="C33" s="8">
        <v>0</v>
      </c>
      <c r="D33" s="8">
        <v>0</v>
      </c>
      <c r="E33" s="196">
        <v>0</v>
      </c>
      <c r="F33" s="196">
        <v>0</v>
      </c>
      <c r="G33" s="97">
        <v>0</v>
      </c>
      <c r="H33" s="8">
        <v>0</v>
      </c>
      <c r="I33" s="8">
        <v>0</v>
      </c>
      <c r="J33" s="8">
        <v>0</v>
      </c>
    </row>
    <row r="34" spans="1:10" ht="15.6" hidden="1" customHeight="1" x14ac:dyDescent="0.2">
      <c r="A34" s="67" t="s">
        <v>102</v>
      </c>
      <c r="B34" s="8">
        <v>0</v>
      </c>
      <c r="C34" s="8">
        <v>0</v>
      </c>
      <c r="D34" s="8">
        <v>0</v>
      </c>
      <c r="E34" s="196">
        <v>0</v>
      </c>
      <c r="F34" s="196">
        <v>0</v>
      </c>
      <c r="G34" s="97">
        <v>0</v>
      </c>
      <c r="H34" s="8">
        <v>0</v>
      </c>
      <c r="I34" s="8">
        <v>0</v>
      </c>
      <c r="J34" s="8">
        <v>0</v>
      </c>
    </row>
    <row r="35" spans="1:10" ht="15.6" customHeight="1" x14ac:dyDescent="0.2">
      <c r="A35" s="67" t="s">
        <v>103</v>
      </c>
      <c r="B35" s="8">
        <v>153.30000000000001</v>
      </c>
      <c r="C35" s="8">
        <v>159.80000000000001</v>
      </c>
      <c r="D35" s="8">
        <v>4.2</v>
      </c>
      <c r="E35" s="196">
        <v>3663.405088</v>
      </c>
      <c r="F35" s="196">
        <v>3687.02378</v>
      </c>
      <c r="G35" s="97">
        <v>0.6</v>
      </c>
      <c r="H35" s="8">
        <v>561.6</v>
      </c>
      <c r="I35" s="8">
        <v>589.20000000000005</v>
      </c>
      <c r="J35" s="8">
        <v>4.9000000000000004</v>
      </c>
    </row>
    <row r="36" spans="1:10" ht="15.6" customHeight="1" x14ac:dyDescent="0.2">
      <c r="A36" s="120" t="s">
        <v>104</v>
      </c>
      <c r="B36" s="121">
        <v>5.7</v>
      </c>
      <c r="C36" s="121">
        <v>5</v>
      </c>
      <c r="D36" s="121">
        <v>-12.3</v>
      </c>
      <c r="E36" s="195">
        <v>3021.7017540000002</v>
      </c>
      <c r="F36" s="195">
        <v>3206.12</v>
      </c>
      <c r="G36" s="121">
        <v>6.1</v>
      </c>
      <c r="H36" s="121">
        <v>17.3</v>
      </c>
      <c r="I36" s="121">
        <v>16</v>
      </c>
      <c r="J36" s="121">
        <v>-7.5</v>
      </c>
    </row>
    <row r="37" spans="1:10" ht="15.6" customHeight="1" x14ac:dyDescent="0.2">
      <c r="A37" s="67" t="s">
        <v>105</v>
      </c>
      <c r="B37" s="8">
        <v>2.2999999999999998</v>
      </c>
      <c r="C37" s="8">
        <v>1.6</v>
      </c>
      <c r="D37" s="8">
        <v>-30.4</v>
      </c>
      <c r="E37" s="196">
        <v>2631</v>
      </c>
      <c r="F37" s="196">
        <v>2758</v>
      </c>
      <c r="G37" s="97">
        <v>4.8</v>
      </c>
      <c r="H37" s="8">
        <v>6.1</v>
      </c>
      <c r="I37" s="8">
        <v>4.4000000000000004</v>
      </c>
      <c r="J37" s="8">
        <v>-27.9</v>
      </c>
    </row>
    <row r="38" spans="1:10" ht="15.6" hidden="1" customHeight="1" x14ac:dyDescent="0.2">
      <c r="A38" s="67" t="s">
        <v>106</v>
      </c>
      <c r="B38" s="8">
        <v>0</v>
      </c>
      <c r="C38" s="8">
        <v>0</v>
      </c>
      <c r="D38" s="8">
        <v>0</v>
      </c>
      <c r="E38" s="196">
        <v>0</v>
      </c>
      <c r="F38" s="196">
        <v>0</v>
      </c>
      <c r="G38" s="97">
        <v>0</v>
      </c>
      <c r="H38" s="8">
        <v>0</v>
      </c>
      <c r="I38" s="8">
        <v>0</v>
      </c>
      <c r="J38" s="8">
        <v>0</v>
      </c>
    </row>
    <row r="39" spans="1:10" ht="15.6" customHeight="1" x14ac:dyDescent="0.2">
      <c r="A39" s="67" t="s">
        <v>107</v>
      </c>
      <c r="B39" s="8">
        <v>3.4</v>
      </c>
      <c r="C39" s="8">
        <v>3.4</v>
      </c>
      <c r="D39" s="8">
        <v>0</v>
      </c>
      <c r="E39" s="196">
        <v>3286</v>
      </c>
      <c r="F39" s="196">
        <v>3417</v>
      </c>
      <c r="G39" s="97">
        <v>4</v>
      </c>
      <c r="H39" s="8">
        <v>11.2</v>
      </c>
      <c r="I39" s="8">
        <v>11.6</v>
      </c>
      <c r="J39" s="8">
        <v>3.6</v>
      </c>
    </row>
    <row r="40" spans="1:10" ht="15.6" customHeight="1" x14ac:dyDescent="0.2">
      <c r="A40" s="120" t="s">
        <v>108</v>
      </c>
      <c r="B40" s="121">
        <v>2.5</v>
      </c>
      <c r="C40" s="121">
        <v>2.5</v>
      </c>
      <c r="D40" s="121">
        <v>0</v>
      </c>
      <c r="E40" s="195">
        <v>796.04</v>
      </c>
      <c r="F40" s="195">
        <v>879.96</v>
      </c>
      <c r="G40" s="121">
        <v>10.5</v>
      </c>
      <c r="H40" s="121">
        <v>1.9</v>
      </c>
      <c r="I40" s="121">
        <v>2.2000000000000002</v>
      </c>
      <c r="J40" s="121">
        <v>15.8</v>
      </c>
    </row>
    <row r="41" spans="1:10" ht="15.6" customHeight="1" x14ac:dyDescent="0.2">
      <c r="A41" s="123" t="s">
        <v>109</v>
      </c>
      <c r="B41" s="124">
        <v>163.1</v>
      </c>
      <c r="C41" s="124">
        <v>168.9</v>
      </c>
      <c r="D41" s="124">
        <v>3.6</v>
      </c>
      <c r="E41" s="197">
        <v>3647.5021459999998</v>
      </c>
      <c r="F41" s="197">
        <v>3675.2676139999999</v>
      </c>
      <c r="G41" s="124">
        <v>0.8</v>
      </c>
      <c r="H41" s="124">
        <v>595</v>
      </c>
      <c r="I41" s="124">
        <v>620.79999999999995</v>
      </c>
      <c r="J41" s="124">
        <v>4.3</v>
      </c>
    </row>
    <row r="42" spans="1:10" ht="15.6" customHeight="1" x14ac:dyDescent="0.2">
      <c r="A42" s="117" t="s">
        <v>51</v>
      </c>
      <c r="B42" s="87">
        <v>165.6</v>
      </c>
      <c r="C42" s="87">
        <v>171.4</v>
      </c>
      <c r="D42" s="87">
        <v>3.5</v>
      </c>
      <c r="E42" s="39">
        <v>3604.45471</v>
      </c>
      <c r="F42" s="39">
        <v>3634.4959159999999</v>
      </c>
      <c r="G42" s="87">
        <v>0.8</v>
      </c>
      <c r="H42" s="87">
        <v>596.9</v>
      </c>
      <c r="I42" s="87">
        <v>623</v>
      </c>
      <c r="J42" s="87">
        <v>4.4000000000000004</v>
      </c>
    </row>
    <row r="43" spans="1:10" ht="15.6" customHeight="1" x14ac:dyDescent="0.2">
      <c r="A43" s="119" t="s">
        <v>52</v>
      </c>
    </row>
    <row r="44" spans="1:10" ht="15.6" customHeight="1" x14ac:dyDescent="0.2">
      <c r="A44" s="119" t="s">
        <v>53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7"/>
  <sheetViews>
    <sheetView zoomScale="90" workbookViewId="0">
      <pane xSplit="1" ySplit="7" topLeftCell="B8" activePane="bottomRight" state="frozen"/>
      <selection activeCell="A37" sqref="A37"/>
      <selection pane="topRight"/>
      <selection pane="bottomLeft"/>
      <selection pane="bottomRight" activeCell="M15" sqref="M15"/>
    </sheetView>
  </sheetViews>
  <sheetFormatPr defaultColWidth="11.42578125" defaultRowHeight="20.100000000000001" customHeight="1" x14ac:dyDescent="0.2"/>
  <cols>
    <col min="1" max="1" width="23.42578125" style="129" customWidth="1"/>
    <col min="2" max="3" width="11.28515625" style="129" customWidth="1"/>
    <col min="4" max="4" width="8.85546875" style="129" customWidth="1"/>
    <col min="5" max="6" width="11.28515625" style="129" customWidth="1"/>
    <col min="7" max="7" width="8.85546875" style="129" customWidth="1"/>
    <col min="8" max="8" width="11.28515625" style="129" customWidth="1"/>
    <col min="9" max="9" width="12.7109375" style="129" customWidth="1"/>
    <col min="10" max="11" width="8.42578125" style="129" customWidth="1"/>
    <col min="12" max="12" width="12.85546875" style="129" customWidth="1"/>
    <col min="13" max="13" width="21.140625" style="129" customWidth="1"/>
    <col min="14" max="14" width="10.7109375" style="129" customWidth="1"/>
    <col min="15" max="25" width="7.85546875" style="129" customWidth="1"/>
    <col min="26" max="257" width="11.42578125" style="129" customWidth="1"/>
  </cols>
  <sheetData>
    <row r="1" spans="1:25" ht="33.7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3.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4.1500000000000004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21.6" customHeight="1" x14ac:dyDescent="0.2">
      <c r="A5" s="561" t="s">
        <v>60</v>
      </c>
      <c r="B5" s="563" t="s">
        <v>61</v>
      </c>
      <c r="C5" s="563"/>
      <c r="D5" s="563"/>
      <c r="E5" s="564" t="s">
        <v>62</v>
      </c>
      <c r="F5" s="564"/>
      <c r="G5" s="564"/>
      <c r="H5" s="563" t="s">
        <v>63</v>
      </c>
      <c r="I5" s="563"/>
      <c r="J5" s="563"/>
      <c r="K5" s="200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ht="21.6" customHeight="1" x14ac:dyDescent="0.2">
      <c r="A6" s="561"/>
      <c r="B6" s="199" t="s">
        <v>64</v>
      </c>
      <c r="C6" s="199" t="s">
        <v>65</v>
      </c>
      <c r="D6" s="199" t="s">
        <v>66</v>
      </c>
      <c r="E6" s="199" t="s">
        <v>64</v>
      </c>
      <c r="F6" s="199" t="s">
        <v>65</v>
      </c>
      <c r="G6" s="199" t="s">
        <v>66</v>
      </c>
      <c r="H6" s="199" t="s">
        <v>64</v>
      </c>
      <c r="I6" s="199" t="s">
        <v>65</v>
      </c>
      <c r="J6" s="199" t="s">
        <v>66</v>
      </c>
      <c r="K6" s="201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25" ht="14.45" customHeight="1" x14ac:dyDescent="0.2">
      <c r="A7" s="562"/>
      <c r="B7" s="203" t="s">
        <v>67</v>
      </c>
      <c r="C7" s="203" t="s">
        <v>68</v>
      </c>
      <c r="D7" s="203" t="s">
        <v>69</v>
      </c>
      <c r="E7" s="203" t="s">
        <v>70</v>
      </c>
      <c r="F7" s="203" t="s">
        <v>71</v>
      </c>
      <c r="G7" s="203" t="s">
        <v>72</v>
      </c>
      <c r="H7" s="203" t="s">
        <v>73</v>
      </c>
      <c r="I7" s="203" t="s">
        <v>74</v>
      </c>
      <c r="J7" s="203" t="s">
        <v>75</v>
      </c>
      <c r="K7" s="201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25" ht="15.6" customHeight="1" x14ac:dyDescent="0.2">
      <c r="A8" s="111" t="s">
        <v>76</v>
      </c>
      <c r="B8" s="136">
        <v>100.9</v>
      </c>
      <c r="C8" s="136">
        <v>100.9</v>
      </c>
      <c r="D8" s="136">
        <v>0</v>
      </c>
      <c r="E8" s="137">
        <v>2590.3468779999998</v>
      </c>
      <c r="F8" s="137">
        <v>2589.2358770000001</v>
      </c>
      <c r="G8" s="136">
        <v>0</v>
      </c>
      <c r="H8" s="136">
        <v>261.3</v>
      </c>
      <c r="I8" s="136">
        <v>261.3</v>
      </c>
      <c r="J8" s="136">
        <v>0</v>
      </c>
      <c r="K8" s="204"/>
      <c r="L8" s="140"/>
      <c r="M8" s="205"/>
      <c r="N8" s="206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ht="15.6" hidden="1" customHeight="1" x14ac:dyDescent="0.2">
      <c r="A9" s="67" t="s">
        <v>77</v>
      </c>
      <c r="B9" s="207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144"/>
      <c r="L9" s="145"/>
      <c r="M9" s="205"/>
      <c r="N9" s="206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</row>
    <row r="10" spans="1:25" ht="15.6" customHeight="1" x14ac:dyDescent="0.2">
      <c r="A10" s="208" t="s">
        <v>78</v>
      </c>
      <c r="B10" s="209">
        <v>36.799999999999997</v>
      </c>
      <c r="C10" s="210">
        <v>36.799999999999997</v>
      </c>
      <c r="D10" s="211">
        <v>0</v>
      </c>
      <c r="E10" s="183">
        <v>3300</v>
      </c>
      <c r="F10" s="212">
        <v>3348</v>
      </c>
      <c r="G10" s="142">
        <v>1.5</v>
      </c>
      <c r="H10" s="141">
        <v>121.4</v>
      </c>
      <c r="I10" s="141">
        <v>123.2</v>
      </c>
      <c r="J10" s="141">
        <v>1.5</v>
      </c>
      <c r="K10" s="144"/>
      <c r="L10" s="213"/>
      <c r="M10" s="205"/>
      <c r="N10" s="213"/>
      <c r="O10" s="213"/>
      <c r="P10" s="213"/>
      <c r="Q10" s="213"/>
      <c r="R10" s="145"/>
      <c r="S10" s="145"/>
      <c r="T10" s="145"/>
      <c r="U10" s="145"/>
      <c r="V10" s="145"/>
      <c r="W10" s="145"/>
      <c r="X10" s="145"/>
      <c r="Y10" s="145"/>
    </row>
    <row r="11" spans="1:25" ht="15.6" customHeight="1" x14ac:dyDescent="0.2">
      <c r="A11" s="208" t="s">
        <v>79</v>
      </c>
      <c r="B11" s="209">
        <v>3.7</v>
      </c>
      <c r="C11" s="210">
        <v>3.7</v>
      </c>
      <c r="D11" s="211">
        <v>0</v>
      </c>
      <c r="E11" s="183">
        <v>1219</v>
      </c>
      <c r="F11" s="183">
        <v>1222</v>
      </c>
      <c r="G11" s="142">
        <v>0.2</v>
      </c>
      <c r="H11" s="141">
        <v>4.5</v>
      </c>
      <c r="I11" s="141">
        <v>4.5</v>
      </c>
      <c r="J11" s="141">
        <v>0</v>
      </c>
      <c r="K11" s="144"/>
      <c r="L11" s="213"/>
      <c r="M11" s="205"/>
      <c r="N11" s="213"/>
      <c r="O11" s="213"/>
      <c r="P11" s="213"/>
      <c r="Q11" s="213"/>
      <c r="R11" s="145"/>
      <c r="S11" s="145"/>
      <c r="T11" s="145"/>
      <c r="U11" s="145"/>
      <c r="V11" s="145"/>
      <c r="W11" s="145"/>
      <c r="X11" s="145"/>
      <c r="Y11" s="145"/>
    </row>
    <row r="12" spans="1:25" ht="15.6" customHeight="1" x14ac:dyDescent="0.2">
      <c r="A12" s="208" t="s">
        <v>80</v>
      </c>
      <c r="B12" s="209">
        <v>5.8</v>
      </c>
      <c r="C12" s="209">
        <v>5.8</v>
      </c>
      <c r="D12" s="211">
        <v>0</v>
      </c>
      <c r="E12" s="183">
        <v>2800</v>
      </c>
      <c r="F12" s="212">
        <v>2652</v>
      </c>
      <c r="G12" s="142">
        <v>-5.3</v>
      </c>
      <c r="H12" s="141">
        <v>16.2</v>
      </c>
      <c r="I12" s="141">
        <v>15.4</v>
      </c>
      <c r="J12" s="141">
        <v>-4.9000000000000004</v>
      </c>
      <c r="K12" s="144"/>
      <c r="L12" s="214"/>
      <c r="M12" s="215"/>
      <c r="N12" s="213"/>
      <c r="O12" s="213"/>
      <c r="P12" s="213"/>
      <c r="Q12" s="213"/>
      <c r="R12" s="145"/>
      <c r="S12" s="145"/>
      <c r="T12" s="145"/>
      <c r="U12" s="145"/>
      <c r="V12" s="145"/>
      <c r="W12" s="145"/>
      <c r="X12" s="145"/>
      <c r="Y12" s="145"/>
    </row>
    <row r="13" spans="1:25" ht="15.6" customHeight="1" x14ac:dyDescent="0.2">
      <c r="A13" s="208" t="s">
        <v>81</v>
      </c>
      <c r="B13" s="209">
        <v>0.9</v>
      </c>
      <c r="C13" s="210">
        <v>0.9</v>
      </c>
      <c r="D13" s="211">
        <v>0</v>
      </c>
      <c r="E13" s="183">
        <v>983</v>
      </c>
      <c r="F13" s="183">
        <v>902</v>
      </c>
      <c r="G13" s="142">
        <v>-8.1999999999999993</v>
      </c>
      <c r="H13" s="141">
        <v>0.9</v>
      </c>
      <c r="I13" s="141">
        <v>0.8</v>
      </c>
      <c r="J13" s="141">
        <v>-11.1</v>
      </c>
      <c r="K13" s="144"/>
      <c r="L13" s="213"/>
      <c r="M13" s="205"/>
      <c r="N13" s="213"/>
      <c r="O13" s="213"/>
      <c r="P13" s="213"/>
      <c r="Q13" s="213"/>
      <c r="R13" s="145"/>
      <c r="S13" s="145"/>
      <c r="T13" s="145"/>
      <c r="U13" s="145"/>
      <c r="V13" s="145"/>
      <c r="W13" s="145"/>
      <c r="X13" s="145"/>
      <c r="Y13" s="145"/>
    </row>
    <row r="14" spans="1:25" ht="15.6" customHeight="1" x14ac:dyDescent="0.2">
      <c r="A14" s="208" t="s">
        <v>82</v>
      </c>
      <c r="B14" s="209">
        <v>38.200000000000003</v>
      </c>
      <c r="C14" s="209">
        <v>38.200000000000003</v>
      </c>
      <c r="D14" s="211">
        <v>0</v>
      </c>
      <c r="E14" s="183">
        <v>2165</v>
      </c>
      <c r="F14" s="183">
        <v>2146</v>
      </c>
      <c r="G14" s="142">
        <v>-0.9</v>
      </c>
      <c r="H14" s="141">
        <v>82.7</v>
      </c>
      <c r="I14" s="141">
        <v>82</v>
      </c>
      <c r="J14" s="141">
        <v>-0.8</v>
      </c>
      <c r="K14" s="144"/>
      <c r="L14" s="216"/>
      <c r="M14" s="217"/>
      <c r="N14" s="218"/>
      <c r="O14" s="213"/>
      <c r="P14" s="213"/>
      <c r="Q14" s="213"/>
      <c r="R14" s="145"/>
      <c r="S14" s="145"/>
      <c r="T14" s="145"/>
      <c r="U14" s="145"/>
      <c r="V14" s="145"/>
      <c r="W14" s="145"/>
      <c r="X14" s="145"/>
      <c r="Y14" s="145"/>
    </row>
    <row r="15" spans="1:25" ht="15.6" customHeight="1" x14ac:dyDescent="0.2">
      <c r="A15" s="208" t="s">
        <v>83</v>
      </c>
      <c r="B15" s="209">
        <v>15.5</v>
      </c>
      <c r="C15" s="210">
        <v>15.5</v>
      </c>
      <c r="D15" s="211">
        <v>0</v>
      </c>
      <c r="E15" s="183">
        <v>2296</v>
      </c>
      <c r="F15" s="183">
        <v>2281</v>
      </c>
      <c r="G15" s="142">
        <v>-0.7</v>
      </c>
      <c r="H15" s="141">
        <v>35.6</v>
      </c>
      <c r="I15" s="141">
        <v>35.4</v>
      </c>
      <c r="J15" s="141">
        <v>-0.6</v>
      </c>
      <c r="K15" s="144"/>
      <c r="L15" s="216"/>
      <c r="M15" s="205"/>
      <c r="N15" s="213"/>
      <c r="O15" s="213"/>
      <c r="P15" s="213"/>
      <c r="Q15" s="213"/>
      <c r="R15" s="145"/>
      <c r="S15" s="145"/>
      <c r="T15" s="145"/>
      <c r="U15" s="145"/>
      <c r="V15" s="145"/>
      <c r="W15" s="145"/>
      <c r="X15" s="145"/>
      <c r="Y15" s="145"/>
    </row>
    <row r="16" spans="1:25" ht="15.6" customHeight="1" x14ac:dyDescent="0.2">
      <c r="A16" s="111" t="s">
        <v>84</v>
      </c>
      <c r="B16" s="136">
        <v>148.1</v>
      </c>
      <c r="C16" s="136">
        <v>148.1</v>
      </c>
      <c r="D16" s="136">
        <v>0</v>
      </c>
      <c r="E16" s="137">
        <v>1625.158001</v>
      </c>
      <c r="F16" s="137">
        <v>1689.55368</v>
      </c>
      <c r="G16" s="136">
        <v>4</v>
      </c>
      <c r="H16" s="136">
        <v>240.2</v>
      </c>
      <c r="I16" s="136">
        <v>250.3</v>
      </c>
      <c r="J16" s="136">
        <v>4.2</v>
      </c>
      <c r="K16" s="204"/>
      <c r="L16" s="219"/>
      <c r="M16" s="205"/>
      <c r="N16" s="206"/>
      <c r="O16" s="213"/>
      <c r="P16" s="213"/>
      <c r="Q16" s="213"/>
      <c r="R16" s="140"/>
      <c r="S16" s="140"/>
      <c r="T16" s="140"/>
      <c r="U16" s="140"/>
      <c r="V16" s="140"/>
      <c r="W16" s="140"/>
      <c r="X16" s="140"/>
      <c r="Y16" s="140"/>
    </row>
    <row r="17" spans="1:25" ht="15.6" customHeight="1" x14ac:dyDescent="0.2">
      <c r="A17" s="208" t="s">
        <v>85</v>
      </c>
      <c r="B17" s="209">
        <v>92.6</v>
      </c>
      <c r="C17" s="210">
        <v>92.6</v>
      </c>
      <c r="D17" s="211">
        <v>0</v>
      </c>
      <c r="E17" s="183">
        <v>1693</v>
      </c>
      <c r="F17" s="183">
        <v>1749</v>
      </c>
      <c r="G17" s="142">
        <v>3.3</v>
      </c>
      <c r="H17" s="141">
        <v>156.80000000000001</v>
      </c>
      <c r="I17" s="141">
        <v>162</v>
      </c>
      <c r="J17" s="141">
        <v>3.3</v>
      </c>
      <c r="K17" s="144"/>
      <c r="L17" s="220"/>
      <c r="M17" s="221"/>
      <c r="N17" s="191"/>
      <c r="O17" s="213"/>
      <c r="P17" s="213"/>
      <c r="Q17" s="213"/>
      <c r="R17" s="145"/>
      <c r="S17" s="145"/>
      <c r="T17" s="145"/>
      <c r="U17" s="145"/>
      <c r="V17" s="145"/>
      <c r="W17" s="145"/>
      <c r="X17" s="145"/>
      <c r="Y17" s="145"/>
    </row>
    <row r="18" spans="1:25" ht="15.6" customHeight="1" x14ac:dyDescent="0.2">
      <c r="A18" s="208" t="s">
        <v>86</v>
      </c>
      <c r="B18" s="209">
        <v>51.4</v>
      </c>
      <c r="C18" s="210">
        <v>51.4</v>
      </c>
      <c r="D18" s="211">
        <v>0</v>
      </c>
      <c r="E18" s="183">
        <v>1528</v>
      </c>
      <c r="F18" s="183">
        <v>1624</v>
      </c>
      <c r="G18" s="142">
        <v>6.3</v>
      </c>
      <c r="H18" s="141">
        <v>78.5</v>
      </c>
      <c r="I18" s="141">
        <v>83.5</v>
      </c>
      <c r="J18" s="141">
        <v>6.4</v>
      </c>
      <c r="K18" s="144"/>
      <c r="L18" s="220"/>
      <c r="M18" s="205"/>
      <c r="N18" s="213"/>
      <c r="O18" s="213"/>
      <c r="P18" s="213"/>
      <c r="Q18" s="213"/>
      <c r="R18" s="145"/>
      <c r="S18" s="145"/>
      <c r="T18" s="145"/>
      <c r="U18" s="145"/>
      <c r="V18" s="145"/>
      <c r="W18" s="145"/>
      <c r="X18" s="145"/>
      <c r="Y18" s="145"/>
    </row>
    <row r="19" spans="1:25" ht="15.6" customHeight="1" x14ac:dyDescent="0.2">
      <c r="A19" s="208" t="s">
        <v>87</v>
      </c>
      <c r="B19" s="209">
        <v>2.5</v>
      </c>
      <c r="C19" s="210">
        <v>2.5</v>
      </c>
      <c r="D19" s="211">
        <v>0</v>
      </c>
      <c r="E19" s="183">
        <v>1181</v>
      </c>
      <c r="F19" s="183">
        <v>1159</v>
      </c>
      <c r="G19" s="142">
        <v>-1.9</v>
      </c>
      <c r="H19" s="141">
        <v>3</v>
      </c>
      <c r="I19" s="141">
        <v>2.9</v>
      </c>
      <c r="J19" s="141">
        <v>-3.3</v>
      </c>
      <c r="K19" s="144"/>
      <c r="L19" s="222"/>
      <c r="M19" s="213"/>
      <c r="N19" s="213"/>
      <c r="O19" s="213"/>
      <c r="P19" s="213"/>
      <c r="Q19" s="213"/>
      <c r="R19" s="145"/>
      <c r="S19" s="145"/>
      <c r="T19" s="145"/>
      <c r="U19" s="145"/>
      <c r="V19" s="145"/>
      <c r="W19" s="145"/>
      <c r="X19" s="145"/>
      <c r="Y19" s="145"/>
    </row>
    <row r="20" spans="1:25" ht="15.6" hidden="1" customHeight="1" x14ac:dyDescent="0.2">
      <c r="A20" s="208" t="s">
        <v>88</v>
      </c>
      <c r="B20" s="209">
        <v>0</v>
      </c>
      <c r="C20" s="210">
        <v>0</v>
      </c>
      <c r="D20" s="211">
        <v>0</v>
      </c>
      <c r="E20" s="183">
        <v>0</v>
      </c>
      <c r="F20" s="183">
        <v>0</v>
      </c>
      <c r="G20" s="142">
        <v>0</v>
      </c>
      <c r="H20" s="141">
        <v>0</v>
      </c>
      <c r="I20" s="141">
        <v>0</v>
      </c>
      <c r="J20" s="141">
        <v>0</v>
      </c>
      <c r="K20" s="144"/>
      <c r="L20" s="216"/>
      <c r="M20" s="205"/>
      <c r="N20" s="213"/>
      <c r="O20" s="213"/>
      <c r="P20" s="213"/>
      <c r="Q20" s="213"/>
      <c r="R20" s="145"/>
      <c r="S20" s="145"/>
      <c r="T20" s="145"/>
      <c r="U20" s="145"/>
      <c r="V20" s="145"/>
      <c r="W20" s="145"/>
      <c r="X20" s="145"/>
      <c r="Y20" s="145"/>
    </row>
    <row r="21" spans="1:25" ht="15.6" customHeight="1" x14ac:dyDescent="0.2">
      <c r="A21" s="208" t="s">
        <v>89</v>
      </c>
      <c r="B21" s="209">
        <v>1.6</v>
      </c>
      <c r="C21" s="210">
        <v>1.6</v>
      </c>
      <c r="D21" s="211">
        <v>0</v>
      </c>
      <c r="E21" s="183">
        <v>1176</v>
      </c>
      <c r="F21" s="183">
        <v>1184</v>
      </c>
      <c r="G21" s="142">
        <v>0.7</v>
      </c>
      <c r="H21" s="141">
        <v>1.9</v>
      </c>
      <c r="I21" s="141">
        <v>1.9</v>
      </c>
      <c r="J21" s="141">
        <v>0</v>
      </c>
      <c r="K21" s="144"/>
      <c r="L21" s="222"/>
      <c r="M21" s="223"/>
      <c r="N21" s="205"/>
      <c r="O21" s="213"/>
      <c r="P21" s="213"/>
      <c r="Q21" s="213"/>
      <c r="R21" s="145"/>
      <c r="S21" s="145"/>
      <c r="T21" s="145"/>
      <c r="U21" s="145"/>
      <c r="V21" s="145"/>
      <c r="W21" s="145"/>
      <c r="X21" s="145"/>
      <c r="Y21" s="145"/>
    </row>
    <row r="22" spans="1:25" ht="15.6" hidden="1" customHeight="1" x14ac:dyDescent="0.2">
      <c r="A22" s="67" t="s">
        <v>90</v>
      </c>
      <c r="B22" s="207">
        <v>0</v>
      </c>
      <c r="C22" s="141">
        <v>0</v>
      </c>
      <c r="D22" s="142">
        <v>0</v>
      </c>
      <c r="E22" s="143">
        <v>0</v>
      </c>
      <c r="F22" s="143">
        <v>0</v>
      </c>
      <c r="G22" s="142">
        <v>0</v>
      </c>
      <c r="H22" s="141">
        <v>0</v>
      </c>
      <c r="I22" s="141">
        <v>0</v>
      </c>
      <c r="J22" s="141">
        <v>0</v>
      </c>
      <c r="K22" s="144"/>
      <c r="L22" s="216"/>
      <c r="M22" s="205"/>
      <c r="N22" s="213"/>
      <c r="O22" s="213"/>
      <c r="P22" s="213"/>
      <c r="Q22" s="213"/>
      <c r="R22" s="145"/>
      <c r="S22" s="145"/>
      <c r="T22" s="145"/>
      <c r="U22" s="145"/>
      <c r="V22" s="145"/>
      <c r="W22" s="145"/>
      <c r="X22" s="145"/>
      <c r="Y22" s="145"/>
    </row>
    <row r="23" spans="1:25" ht="15.6" hidden="1" customHeight="1" x14ac:dyDescent="0.2">
      <c r="A23" s="67" t="s">
        <v>91</v>
      </c>
      <c r="B23" s="207">
        <v>0</v>
      </c>
      <c r="C23" s="141">
        <v>0</v>
      </c>
      <c r="D23" s="142">
        <v>0</v>
      </c>
      <c r="E23" s="143">
        <v>0</v>
      </c>
      <c r="F23" s="143">
        <v>0</v>
      </c>
      <c r="G23" s="142">
        <v>0</v>
      </c>
      <c r="H23" s="141">
        <v>0</v>
      </c>
      <c r="I23" s="141">
        <v>0</v>
      </c>
      <c r="J23" s="141">
        <v>0</v>
      </c>
      <c r="K23" s="144"/>
      <c r="L23" s="216"/>
      <c r="M23" s="205"/>
      <c r="N23" s="213"/>
      <c r="O23" s="213"/>
      <c r="P23" s="213"/>
      <c r="Q23" s="213"/>
      <c r="R23" s="145"/>
      <c r="S23" s="145"/>
      <c r="T23" s="145"/>
      <c r="U23" s="145"/>
      <c r="V23" s="145"/>
      <c r="W23" s="145"/>
      <c r="X23" s="145"/>
      <c r="Y23" s="145"/>
    </row>
    <row r="24" spans="1:25" ht="15.6" hidden="1" customHeight="1" x14ac:dyDescent="0.2">
      <c r="A24" s="67" t="s">
        <v>92</v>
      </c>
      <c r="B24" s="207">
        <v>0</v>
      </c>
      <c r="C24" s="141">
        <v>0</v>
      </c>
      <c r="D24" s="142">
        <v>0</v>
      </c>
      <c r="E24" s="143">
        <v>0</v>
      </c>
      <c r="F24" s="143">
        <v>0</v>
      </c>
      <c r="G24" s="142">
        <v>0</v>
      </c>
      <c r="H24" s="141">
        <v>0</v>
      </c>
      <c r="I24" s="141">
        <v>0</v>
      </c>
      <c r="J24" s="141">
        <v>0</v>
      </c>
      <c r="K24" s="144"/>
      <c r="L24" s="216"/>
      <c r="M24" s="205"/>
      <c r="N24" s="213"/>
      <c r="O24" s="213"/>
      <c r="P24" s="213"/>
      <c r="Q24" s="213"/>
      <c r="R24" s="145"/>
      <c r="S24" s="145"/>
      <c r="T24" s="145"/>
      <c r="U24" s="145"/>
      <c r="V24" s="145"/>
      <c r="W24" s="145"/>
      <c r="X24" s="145"/>
      <c r="Y24" s="145"/>
    </row>
    <row r="25" spans="1:25" ht="15.6" hidden="1" customHeight="1" x14ac:dyDescent="0.2">
      <c r="A25" s="67" t="s">
        <v>93</v>
      </c>
      <c r="B25" s="207">
        <v>0</v>
      </c>
      <c r="C25" s="141">
        <v>0</v>
      </c>
      <c r="D25" s="142">
        <v>0</v>
      </c>
      <c r="E25" s="143">
        <v>0</v>
      </c>
      <c r="F25" s="143">
        <v>0</v>
      </c>
      <c r="G25" s="142">
        <v>0</v>
      </c>
      <c r="H25" s="141">
        <v>0</v>
      </c>
      <c r="I25" s="141">
        <v>0</v>
      </c>
      <c r="J25" s="141">
        <v>0</v>
      </c>
      <c r="K25" s="144"/>
      <c r="L25" s="216"/>
      <c r="M25" s="205"/>
      <c r="N25" s="213"/>
      <c r="O25" s="213"/>
      <c r="P25" s="213"/>
      <c r="Q25" s="213"/>
      <c r="R25" s="145"/>
      <c r="S25" s="145"/>
      <c r="T25" s="145"/>
      <c r="U25" s="145"/>
      <c r="V25" s="145"/>
      <c r="W25" s="145"/>
      <c r="X25" s="145"/>
      <c r="Y25" s="145"/>
    </row>
    <row r="26" spans="1:25" ht="15.6" customHeight="1" x14ac:dyDescent="0.2">
      <c r="A26" s="111" t="s">
        <v>94</v>
      </c>
      <c r="B26" s="136">
        <v>120</v>
      </c>
      <c r="C26" s="136">
        <v>120</v>
      </c>
      <c r="D26" s="136">
        <v>0</v>
      </c>
      <c r="E26" s="137">
        <v>3407.2</v>
      </c>
      <c r="F26" s="137">
        <v>3354.3</v>
      </c>
      <c r="G26" s="136">
        <v>-1.6</v>
      </c>
      <c r="H26" s="136">
        <v>408.9</v>
      </c>
      <c r="I26" s="136">
        <v>402.5</v>
      </c>
      <c r="J26" s="136">
        <v>-1.6</v>
      </c>
      <c r="K26" s="204"/>
      <c r="L26" s="224"/>
      <c r="M26" s="205"/>
      <c r="N26" s="206"/>
      <c r="O26" s="213"/>
      <c r="P26" s="213"/>
      <c r="Q26" s="213"/>
      <c r="R26" s="140"/>
      <c r="S26" s="140"/>
      <c r="T26" s="140"/>
      <c r="U26" s="140"/>
      <c r="V26" s="140"/>
      <c r="W26" s="140"/>
      <c r="X26" s="140"/>
      <c r="Y26" s="140"/>
    </row>
    <row r="27" spans="1:25" ht="15.6" customHeight="1" x14ac:dyDescent="0.2">
      <c r="A27" s="150" t="s">
        <v>95</v>
      </c>
      <c r="B27" s="207">
        <v>114</v>
      </c>
      <c r="C27" s="141">
        <v>114</v>
      </c>
      <c r="D27" s="142">
        <v>0</v>
      </c>
      <c r="E27" s="143">
        <v>3476</v>
      </c>
      <c r="F27" s="143">
        <v>3421</v>
      </c>
      <c r="G27" s="142">
        <v>-1.6</v>
      </c>
      <c r="H27" s="141">
        <v>396.3</v>
      </c>
      <c r="I27" s="141">
        <v>390</v>
      </c>
      <c r="J27" s="141">
        <v>-1.6</v>
      </c>
      <c r="K27" s="144"/>
      <c r="L27" s="154"/>
      <c r="M27" s="225"/>
      <c r="N27" s="213"/>
      <c r="O27" s="213"/>
      <c r="P27" s="213"/>
      <c r="Q27" s="213"/>
      <c r="R27" s="145"/>
      <c r="S27" s="145"/>
      <c r="T27" s="145"/>
      <c r="U27" s="145"/>
      <c r="V27" s="145"/>
      <c r="W27" s="145"/>
      <c r="X27" s="145"/>
      <c r="Y27" s="145"/>
    </row>
    <row r="28" spans="1:25" ht="15" hidden="1" customHeight="1" x14ac:dyDescent="0.2">
      <c r="A28" s="150" t="s">
        <v>96</v>
      </c>
      <c r="B28" s="207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144"/>
      <c r="L28" s="216"/>
      <c r="M28" s="205"/>
      <c r="N28" s="213"/>
      <c r="O28" s="213"/>
      <c r="P28" s="213"/>
      <c r="Q28" s="213"/>
      <c r="R28" s="145"/>
      <c r="S28" s="145"/>
      <c r="T28" s="145"/>
      <c r="U28" s="145"/>
      <c r="V28" s="145"/>
      <c r="W28" s="145"/>
      <c r="X28" s="145"/>
      <c r="Y28" s="145"/>
    </row>
    <row r="29" spans="1:25" ht="15.6" customHeight="1" x14ac:dyDescent="0.2">
      <c r="A29" s="150" t="s">
        <v>97</v>
      </c>
      <c r="B29" s="207">
        <v>6</v>
      </c>
      <c r="C29" s="141">
        <v>6</v>
      </c>
      <c r="D29" s="142">
        <v>0</v>
      </c>
      <c r="E29" s="143">
        <v>2100</v>
      </c>
      <c r="F29" s="143">
        <v>2087</v>
      </c>
      <c r="G29" s="142">
        <v>-0.6</v>
      </c>
      <c r="H29" s="141">
        <v>12.6</v>
      </c>
      <c r="I29" s="141">
        <v>12.5</v>
      </c>
      <c r="J29" s="141">
        <v>-0.8</v>
      </c>
      <c r="K29" s="144"/>
      <c r="L29" s="216"/>
      <c r="M29" s="205"/>
      <c r="N29" s="213"/>
      <c r="O29" s="213"/>
      <c r="P29" s="213"/>
      <c r="Q29" s="213"/>
      <c r="R29" s="145"/>
      <c r="S29" s="145"/>
      <c r="T29" s="145"/>
      <c r="U29" s="145"/>
      <c r="V29" s="145"/>
      <c r="W29" s="145"/>
      <c r="X29" s="145"/>
      <c r="Y29" s="145"/>
    </row>
    <row r="30" spans="1:25" ht="15.6" hidden="1" customHeight="1" x14ac:dyDescent="0.2">
      <c r="A30" s="67" t="s">
        <v>98</v>
      </c>
      <c r="B30" s="207">
        <v>0</v>
      </c>
      <c r="C30" s="141">
        <v>0</v>
      </c>
      <c r="D30" s="142">
        <v>0</v>
      </c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144"/>
      <c r="L30" s="226"/>
      <c r="M30" s="205"/>
      <c r="N30" s="213"/>
      <c r="O30" s="213"/>
      <c r="P30" s="213"/>
      <c r="Q30" s="213"/>
      <c r="R30" s="145"/>
      <c r="S30" s="145"/>
      <c r="T30" s="145"/>
      <c r="U30" s="145"/>
      <c r="V30" s="145"/>
      <c r="W30" s="145"/>
      <c r="X30" s="145"/>
      <c r="Y30" s="145"/>
    </row>
    <row r="31" spans="1:25" ht="15.6" customHeight="1" x14ac:dyDescent="0.2">
      <c r="A31" s="111" t="s">
        <v>99</v>
      </c>
      <c r="B31" s="136">
        <v>2.1</v>
      </c>
      <c r="C31" s="136">
        <v>2.1</v>
      </c>
      <c r="D31" s="136">
        <v>0</v>
      </c>
      <c r="E31" s="137">
        <v>2356.619048</v>
      </c>
      <c r="F31" s="137">
        <v>2328.0952379999999</v>
      </c>
      <c r="G31" s="136">
        <v>-1.2</v>
      </c>
      <c r="H31" s="136">
        <v>5</v>
      </c>
      <c r="I31" s="136">
        <v>5</v>
      </c>
      <c r="J31" s="136">
        <v>0</v>
      </c>
      <c r="K31" s="204"/>
      <c r="L31" s="224"/>
      <c r="M31" s="205"/>
      <c r="N31" s="206"/>
      <c r="O31" s="213"/>
      <c r="P31" s="213"/>
      <c r="Q31" s="213"/>
      <c r="R31" s="140"/>
      <c r="S31" s="140"/>
      <c r="T31" s="140"/>
      <c r="U31" s="140"/>
      <c r="V31" s="140"/>
      <c r="W31" s="140"/>
      <c r="X31" s="140"/>
      <c r="Y31" s="140"/>
    </row>
    <row r="32" spans="1:25" ht="15.6" customHeight="1" x14ac:dyDescent="0.2">
      <c r="A32" s="208" t="s">
        <v>100</v>
      </c>
      <c r="B32" s="209">
        <v>0.7</v>
      </c>
      <c r="C32" s="210">
        <v>0.7</v>
      </c>
      <c r="D32" s="211">
        <v>0</v>
      </c>
      <c r="E32" s="183">
        <v>867</v>
      </c>
      <c r="F32" s="183">
        <v>854</v>
      </c>
      <c r="G32" s="142">
        <v>-1.5</v>
      </c>
      <c r="H32" s="141">
        <v>0.6</v>
      </c>
      <c r="I32" s="141">
        <v>0.6</v>
      </c>
      <c r="J32" s="141">
        <v>0</v>
      </c>
      <c r="K32" s="144"/>
      <c r="L32" s="227"/>
      <c r="M32" s="205"/>
      <c r="N32" s="213"/>
      <c r="O32" s="213"/>
      <c r="P32" s="213"/>
      <c r="Q32" s="213"/>
      <c r="R32" s="145"/>
      <c r="S32" s="145"/>
      <c r="T32" s="145"/>
      <c r="U32" s="145"/>
      <c r="V32" s="145"/>
      <c r="W32" s="145"/>
      <c r="X32" s="145"/>
      <c r="Y32" s="145"/>
    </row>
    <row r="33" spans="1:25" ht="15.6" customHeight="1" x14ac:dyDescent="0.2">
      <c r="A33" s="208" t="s">
        <v>101</v>
      </c>
      <c r="B33" s="209">
        <v>0.1</v>
      </c>
      <c r="C33" s="210">
        <v>0.1</v>
      </c>
      <c r="D33" s="211">
        <v>0</v>
      </c>
      <c r="E33" s="183">
        <v>3621</v>
      </c>
      <c r="F33" s="183">
        <v>3573</v>
      </c>
      <c r="G33" s="142">
        <v>-1.3</v>
      </c>
      <c r="H33" s="141">
        <v>0.4</v>
      </c>
      <c r="I33" s="141">
        <v>0.4</v>
      </c>
      <c r="J33" s="141">
        <v>0</v>
      </c>
      <c r="K33" s="144"/>
      <c r="L33" s="216"/>
      <c r="M33" s="205"/>
      <c r="N33" s="213"/>
      <c r="O33" s="213"/>
      <c r="P33" s="213"/>
      <c r="Q33" s="213"/>
      <c r="R33" s="145"/>
      <c r="S33" s="145"/>
      <c r="T33" s="145"/>
      <c r="U33" s="145"/>
      <c r="V33" s="145"/>
      <c r="W33" s="145"/>
      <c r="X33" s="145"/>
      <c r="Y33" s="145"/>
    </row>
    <row r="34" spans="1:25" ht="15.6" customHeight="1" x14ac:dyDescent="0.2">
      <c r="A34" s="208" t="s">
        <v>102</v>
      </c>
      <c r="B34" s="209">
        <v>0.1</v>
      </c>
      <c r="C34" s="210">
        <v>0.1</v>
      </c>
      <c r="D34" s="211">
        <v>0</v>
      </c>
      <c r="E34" s="183">
        <v>3799</v>
      </c>
      <c r="F34" s="183">
        <v>3531</v>
      </c>
      <c r="G34" s="142">
        <v>-7.1</v>
      </c>
      <c r="H34" s="141">
        <v>0.4</v>
      </c>
      <c r="I34" s="141">
        <v>0.4</v>
      </c>
      <c r="J34" s="141">
        <v>0</v>
      </c>
      <c r="K34" s="144"/>
      <c r="L34" s="216"/>
      <c r="M34" s="205"/>
      <c r="N34" s="213"/>
      <c r="O34" s="213"/>
      <c r="P34" s="213"/>
      <c r="Q34" s="213"/>
      <c r="R34" s="145"/>
      <c r="S34" s="145"/>
      <c r="T34" s="145"/>
      <c r="U34" s="145"/>
      <c r="V34" s="145"/>
      <c r="W34" s="145"/>
      <c r="X34" s="145"/>
      <c r="Y34" s="145"/>
    </row>
    <row r="35" spans="1:25" ht="15.6" customHeight="1" x14ac:dyDescent="0.2">
      <c r="A35" s="208" t="s">
        <v>103</v>
      </c>
      <c r="B35" s="209">
        <v>1.2</v>
      </c>
      <c r="C35" s="210">
        <v>1.2</v>
      </c>
      <c r="D35" s="211">
        <v>0</v>
      </c>
      <c r="E35" s="183">
        <v>3000</v>
      </c>
      <c r="F35" s="183">
        <v>2984</v>
      </c>
      <c r="G35" s="142">
        <v>-0.5</v>
      </c>
      <c r="H35" s="141">
        <v>3.6</v>
      </c>
      <c r="I35" s="141">
        <v>3.6</v>
      </c>
      <c r="J35" s="141">
        <v>0</v>
      </c>
      <c r="K35" s="144"/>
      <c r="L35" s="216"/>
      <c r="M35" s="205"/>
      <c r="N35" s="213"/>
      <c r="O35" s="213"/>
      <c r="P35" s="213"/>
      <c r="Q35" s="213"/>
      <c r="R35" s="145"/>
      <c r="S35" s="145"/>
      <c r="T35" s="145"/>
      <c r="U35" s="145"/>
      <c r="V35" s="145"/>
      <c r="W35" s="145"/>
      <c r="X35" s="145"/>
      <c r="Y35" s="145"/>
    </row>
    <row r="36" spans="1:25" ht="15.6" customHeight="1" x14ac:dyDescent="0.2">
      <c r="A36" s="111" t="s">
        <v>104</v>
      </c>
      <c r="B36" s="136">
        <v>2.6</v>
      </c>
      <c r="C36" s="136">
        <v>2.6</v>
      </c>
      <c r="D36" s="136">
        <v>0</v>
      </c>
      <c r="E36" s="137">
        <v>1975</v>
      </c>
      <c r="F36" s="137">
        <v>1953</v>
      </c>
      <c r="G36" s="136">
        <v>-1.1000000000000001</v>
      </c>
      <c r="H36" s="136">
        <v>5.0999999999999996</v>
      </c>
      <c r="I36" s="136">
        <v>5.0999999999999996</v>
      </c>
      <c r="J36" s="136">
        <v>0</v>
      </c>
      <c r="K36" s="204"/>
      <c r="L36" s="224"/>
      <c r="M36" s="205"/>
      <c r="N36" s="206"/>
      <c r="O36" s="213"/>
      <c r="P36" s="213"/>
      <c r="Q36" s="213"/>
      <c r="R36" s="140"/>
      <c r="S36" s="140"/>
      <c r="T36" s="140"/>
      <c r="U36" s="140"/>
      <c r="V36" s="140"/>
      <c r="W36" s="140"/>
      <c r="X36" s="140"/>
      <c r="Y36" s="140"/>
    </row>
    <row r="37" spans="1:25" ht="15.6" customHeight="1" x14ac:dyDescent="0.2">
      <c r="A37" s="150" t="s">
        <v>105</v>
      </c>
      <c r="B37" s="207">
        <v>2.6</v>
      </c>
      <c r="C37" s="141">
        <v>2.6</v>
      </c>
      <c r="D37" s="142">
        <v>-1.2</v>
      </c>
      <c r="E37" s="143">
        <v>1975</v>
      </c>
      <c r="F37" s="143">
        <v>1953</v>
      </c>
      <c r="G37" s="142">
        <v>-1.1000000000000001</v>
      </c>
      <c r="H37" s="141">
        <v>5.0999999999999996</v>
      </c>
      <c r="I37" s="141">
        <v>5.0999999999999996</v>
      </c>
      <c r="J37" s="141">
        <v>0</v>
      </c>
      <c r="K37" s="144"/>
      <c r="L37" s="216"/>
      <c r="M37" s="213"/>
      <c r="N37" s="221"/>
      <c r="O37" s="213"/>
      <c r="P37" s="213"/>
      <c r="Q37" s="213"/>
      <c r="R37" s="145"/>
      <c r="S37" s="145"/>
      <c r="T37" s="145"/>
      <c r="U37" s="145"/>
      <c r="V37" s="145"/>
      <c r="W37" s="145"/>
      <c r="X37" s="145"/>
      <c r="Y37" s="145"/>
    </row>
    <row r="38" spans="1:25" ht="15.6" hidden="1" customHeight="1" x14ac:dyDescent="0.2">
      <c r="A38" s="150" t="s">
        <v>106</v>
      </c>
      <c r="B38" s="207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144"/>
      <c r="L38" s="226"/>
      <c r="M38" s="205"/>
      <c r="N38" s="206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</row>
    <row r="39" spans="1:25" ht="15.6" hidden="1" customHeight="1" x14ac:dyDescent="0.2">
      <c r="A39" s="150" t="s">
        <v>107</v>
      </c>
      <c r="B39" s="207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144"/>
      <c r="L39" s="226"/>
      <c r="M39" s="205"/>
      <c r="N39" s="206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spans="1:25" ht="15.6" customHeight="1" x14ac:dyDescent="0.2">
      <c r="A40" s="120" t="s">
        <v>108</v>
      </c>
      <c r="B40" s="136">
        <v>249</v>
      </c>
      <c r="C40" s="136">
        <v>249</v>
      </c>
      <c r="D40" s="136">
        <v>0</v>
      </c>
      <c r="E40" s="137">
        <v>2014.100803</v>
      </c>
      <c r="F40" s="137">
        <v>2054.1236950000002</v>
      </c>
      <c r="G40" s="136">
        <v>2</v>
      </c>
      <c r="H40" s="136">
        <v>501.5</v>
      </c>
      <c r="I40" s="136">
        <v>511.6</v>
      </c>
      <c r="J40" s="136">
        <v>2</v>
      </c>
      <c r="K40" s="204"/>
      <c r="L40" s="219"/>
      <c r="M40" s="205"/>
      <c r="N40" s="20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5.6" customHeight="1" x14ac:dyDescent="0.2">
      <c r="A41" s="123" t="s">
        <v>109</v>
      </c>
      <c r="B41" s="159">
        <v>124.7</v>
      </c>
      <c r="C41" s="159">
        <v>124.7</v>
      </c>
      <c r="D41" s="159">
        <v>0</v>
      </c>
      <c r="E41" s="160">
        <v>3359.6463509999999</v>
      </c>
      <c r="F41" s="160">
        <v>3307.8011230000002</v>
      </c>
      <c r="G41" s="159">
        <v>-1.5</v>
      </c>
      <c r="H41" s="159">
        <v>419</v>
      </c>
      <c r="I41" s="159">
        <v>412.6</v>
      </c>
      <c r="J41" s="159">
        <v>-1.5</v>
      </c>
      <c r="K41" s="204"/>
      <c r="L41" s="219"/>
      <c r="M41" s="205"/>
      <c r="N41" s="206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</row>
    <row r="42" spans="1:25" ht="15.6" customHeight="1" x14ac:dyDescent="0.2">
      <c r="A42" s="161" t="s">
        <v>51</v>
      </c>
      <c r="B42" s="162">
        <v>373.7</v>
      </c>
      <c r="C42" s="162">
        <v>373.7</v>
      </c>
      <c r="D42" s="162">
        <v>0</v>
      </c>
      <c r="E42" s="163">
        <v>2463.0960660000001</v>
      </c>
      <c r="F42" s="163">
        <v>2472.4634729999998</v>
      </c>
      <c r="G42" s="162">
        <v>0.4</v>
      </c>
      <c r="H42" s="162">
        <v>920.5</v>
      </c>
      <c r="I42" s="162">
        <v>924.2</v>
      </c>
      <c r="J42" s="162">
        <v>0.4</v>
      </c>
      <c r="K42" s="204"/>
      <c r="L42" s="219"/>
      <c r="M42" s="206"/>
      <c r="N42" s="206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ht="15.6" customHeight="1" x14ac:dyDescent="0.2">
      <c r="A43" s="164" t="s">
        <v>52</v>
      </c>
    </row>
    <row r="44" spans="1:25" ht="15.6" customHeight="1" x14ac:dyDescent="0.2">
      <c r="A44" s="164" t="s">
        <v>53</v>
      </c>
    </row>
    <row r="46" spans="1:25" ht="20.100000000000001" customHeight="1" x14ac:dyDescent="0.2">
      <c r="H46" s="228"/>
      <c r="N46" s="205"/>
    </row>
    <row r="47" spans="1:25" ht="20.100000000000001" customHeight="1" x14ac:dyDescent="0.2">
      <c r="A47" s="186"/>
      <c r="I47" s="2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zoomScale="90" workbookViewId="0">
      <pane xSplit="1" ySplit="7" topLeftCell="B8" activePane="bottomRight" state="frozen"/>
      <selection activeCell="A38" sqref="A38:E39"/>
      <selection pane="topRight"/>
      <selection pane="bottomLeft"/>
      <selection pane="bottomRight" activeCell="N19" sqref="N19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7.28515625" style="129" customWidth="1"/>
    <col min="5" max="6" width="11.28515625" style="129" customWidth="1"/>
    <col min="7" max="7" width="8.85546875" style="129" customWidth="1"/>
    <col min="8" max="9" width="11.28515625" style="129" customWidth="1"/>
    <col min="10" max="10" width="7.28515625" style="129" customWidth="1"/>
    <col min="11" max="11" width="18.28515625" style="129" customWidth="1"/>
    <col min="12" max="14" width="7.85546875" style="129" customWidth="1"/>
    <col min="15" max="257" width="11.42578125" style="129" customWidth="1"/>
  </cols>
  <sheetData>
    <row r="1" spans="1:14" ht="34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</row>
    <row r="2" spans="1:14" ht="15.6" customHeight="1" x14ac:dyDescent="0.2">
      <c r="A2" s="554" t="s">
        <v>143</v>
      </c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</row>
    <row r="3" spans="1:14" ht="15.6" customHeight="1" x14ac:dyDescent="0.2">
      <c r="A3" s="554" t="s">
        <v>134</v>
      </c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</row>
    <row r="4" spans="1:14" ht="15.6" customHeight="1" x14ac:dyDescent="0.2">
      <c r="A4" s="554" t="s">
        <v>135</v>
      </c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</row>
    <row r="5" spans="1:14" ht="25.15" customHeight="1" x14ac:dyDescent="0.2">
      <c r="A5" s="561" t="s">
        <v>60</v>
      </c>
      <c r="B5" s="563" t="s">
        <v>61</v>
      </c>
      <c r="C5" s="563"/>
      <c r="D5" s="563"/>
      <c r="E5" s="564" t="s">
        <v>62</v>
      </c>
      <c r="F5" s="564"/>
      <c r="G5" s="564"/>
      <c r="H5" s="563" t="s">
        <v>63</v>
      </c>
      <c r="I5" s="563"/>
      <c r="J5" s="563"/>
      <c r="K5" s="132"/>
      <c r="L5" s="132"/>
      <c r="M5" s="132"/>
      <c r="N5" s="132"/>
    </row>
    <row r="6" spans="1:14" ht="20.45" customHeight="1" x14ac:dyDescent="0.2">
      <c r="A6" s="561"/>
      <c r="B6" s="199" t="s">
        <v>64</v>
      </c>
      <c r="C6" s="199" t="s">
        <v>65</v>
      </c>
      <c r="D6" s="199" t="s">
        <v>66</v>
      </c>
      <c r="E6" s="199" t="s">
        <v>64</v>
      </c>
      <c r="F6" s="199" t="s">
        <v>65</v>
      </c>
      <c r="G6" s="199" t="s">
        <v>66</v>
      </c>
      <c r="H6" s="199" t="s">
        <v>64</v>
      </c>
      <c r="I6" s="199" t="s">
        <v>65</v>
      </c>
      <c r="J6" s="199" t="s">
        <v>66</v>
      </c>
      <c r="K6" s="133"/>
      <c r="L6" s="133"/>
      <c r="M6" s="133"/>
      <c r="N6" s="133"/>
    </row>
    <row r="7" spans="1:14" ht="13.15" customHeight="1" x14ac:dyDescent="0.2">
      <c r="A7" s="562"/>
      <c r="B7" s="203" t="s">
        <v>67</v>
      </c>
      <c r="C7" s="203" t="s">
        <v>68</v>
      </c>
      <c r="D7" s="203" t="s">
        <v>69</v>
      </c>
      <c r="E7" s="203" t="s">
        <v>70</v>
      </c>
      <c r="F7" s="203" t="s">
        <v>71</v>
      </c>
      <c r="G7" s="203" t="s">
        <v>72</v>
      </c>
      <c r="H7" s="203" t="s">
        <v>73</v>
      </c>
      <c r="I7" s="203" t="s">
        <v>74</v>
      </c>
      <c r="J7" s="203" t="s">
        <v>75</v>
      </c>
      <c r="K7" s="133"/>
      <c r="L7" s="133"/>
      <c r="M7" s="133"/>
      <c r="N7" s="133"/>
    </row>
    <row r="8" spans="1:14" ht="15.6" customHeight="1" x14ac:dyDescent="0.2">
      <c r="A8" s="111" t="s">
        <v>76</v>
      </c>
      <c r="B8" s="136">
        <v>126.9</v>
      </c>
      <c r="C8" s="136">
        <v>126.9</v>
      </c>
      <c r="D8" s="136">
        <v>0</v>
      </c>
      <c r="E8" s="137">
        <v>6177.8849490000002</v>
      </c>
      <c r="F8" s="137">
        <v>6107.4948780000004</v>
      </c>
      <c r="G8" s="136">
        <v>-1.1000000000000001</v>
      </c>
      <c r="H8" s="136">
        <v>784.1</v>
      </c>
      <c r="I8" s="136">
        <v>775</v>
      </c>
      <c r="J8" s="136">
        <v>-1.2</v>
      </c>
      <c r="K8" s="140"/>
      <c r="L8" s="138"/>
      <c r="M8" s="138"/>
      <c r="N8" s="138"/>
    </row>
    <row r="9" spans="1:14" ht="15.6" customHeight="1" x14ac:dyDescent="0.2">
      <c r="A9" s="208" t="s">
        <v>77</v>
      </c>
      <c r="B9" s="209">
        <v>12.5</v>
      </c>
      <c r="C9" s="209">
        <v>12.5</v>
      </c>
      <c r="D9" s="230">
        <v>0</v>
      </c>
      <c r="E9" s="212">
        <v>7500</v>
      </c>
      <c r="F9" s="212">
        <v>7155</v>
      </c>
      <c r="G9" s="211">
        <v>-4.5999999999999996</v>
      </c>
      <c r="H9" s="141">
        <v>93.8</v>
      </c>
      <c r="I9" s="141">
        <v>89.4</v>
      </c>
      <c r="J9" s="141">
        <v>-4.7</v>
      </c>
      <c r="K9" s="213"/>
      <c r="L9" s="144"/>
      <c r="M9" s="144"/>
      <c r="N9" s="144"/>
    </row>
    <row r="10" spans="1:14" ht="15.6" hidden="1" customHeight="1" x14ac:dyDescent="0.2">
      <c r="A10" s="208" t="s">
        <v>78</v>
      </c>
      <c r="B10" s="209">
        <v>0</v>
      </c>
      <c r="C10" s="210">
        <v>0</v>
      </c>
      <c r="D10" s="230">
        <v>0</v>
      </c>
      <c r="E10" s="183">
        <v>0</v>
      </c>
      <c r="F10" s="183">
        <v>0</v>
      </c>
      <c r="G10" s="211">
        <v>0</v>
      </c>
      <c r="H10" s="141">
        <v>0</v>
      </c>
      <c r="I10" s="141">
        <v>0</v>
      </c>
      <c r="J10" s="141">
        <v>0</v>
      </c>
      <c r="K10" s="145"/>
      <c r="L10" s="144"/>
      <c r="M10" s="144"/>
      <c r="N10" s="144"/>
    </row>
    <row r="11" spans="1:14" ht="15.6" hidden="1" customHeight="1" x14ac:dyDescent="0.2">
      <c r="A11" s="208" t="s">
        <v>79</v>
      </c>
      <c r="B11" s="209">
        <v>0</v>
      </c>
      <c r="C11" s="210">
        <v>0</v>
      </c>
      <c r="D11" s="230">
        <v>0</v>
      </c>
      <c r="E11" s="183">
        <v>0</v>
      </c>
      <c r="F11" s="183">
        <v>0</v>
      </c>
      <c r="G11" s="211">
        <v>0</v>
      </c>
      <c r="H11" s="141">
        <v>0</v>
      </c>
      <c r="I11" s="141">
        <v>0</v>
      </c>
      <c r="J11" s="141">
        <v>0</v>
      </c>
      <c r="K11" s="145"/>
      <c r="L11" s="144"/>
      <c r="M11" s="144"/>
      <c r="N11" s="144"/>
    </row>
    <row r="12" spans="1:14" ht="15.6" hidden="1" customHeight="1" x14ac:dyDescent="0.2">
      <c r="A12" s="208" t="s">
        <v>80</v>
      </c>
      <c r="B12" s="209">
        <v>0</v>
      </c>
      <c r="C12" s="210">
        <v>0</v>
      </c>
      <c r="D12" s="230">
        <v>0</v>
      </c>
      <c r="E12" s="183">
        <v>0</v>
      </c>
      <c r="F12" s="183">
        <v>0</v>
      </c>
      <c r="G12" s="211">
        <v>0</v>
      </c>
      <c r="H12" s="141">
        <v>0</v>
      </c>
      <c r="I12" s="141">
        <v>0</v>
      </c>
      <c r="J12" s="141">
        <v>0</v>
      </c>
      <c r="K12" s="145"/>
      <c r="L12" s="144"/>
      <c r="M12" s="144"/>
      <c r="N12" s="144"/>
    </row>
    <row r="13" spans="1:14" ht="15.6" hidden="1" customHeight="1" x14ac:dyDescent="0.2">
      <c r="A13" s="208" t="s">
        <v>81</v>
      </c>
      <c r="B13" s="209">
        <v>0</v>
      </c>
      <c r="C13" s="210">
        <v>0</v>
      </c>
      <c r="D13" s="230">
        <v>0</v>
      </c>
      <c r="E13" s="183">
        <v>0</v>
      </c>
      <c r="F13" s="183">
        <v>0</v>
      </c>
      <c r="G13" s="211">
        <v>0</v>
      </c>
      <c r="H13" s="141">
        <v>0</v>
      </c>
      <c r="I13" s="141">
        <v>0</v>
      </c>
      <c r="J13" s="141">
        <v>0</v>
      </c>
      <c r="K13" s="145"/>
      <c r="L13" s="144"/>
      <c r="M13" s="144"/>
      <c r="N13" s="144"/>
    </row>
    <row r="14" spans="1:14" ht="15.6" customHeight="1" x14ac:dyDescent="0.2">
      <c r="A14" s="208" t="s">
        <v>82</v>
      </c>
      <c r="B14" s="209">
        <v>5.5</v>
      </c>
      <c r="C14" s="210">
        <v>5.5</v>
      </c>
      <c r="D14" s="230">
        <v>0</v>
      </c>
      <c r="E14" s="183">
        <v>6121</v>
      </c>
      <c r="F14" s="183">
        <v>6073</v>
      </c>
      <c r="G14" s="211">
        <v>-0.8</v>
      </c>
      <c r="H14" s="141">
        <v>33.700000000000003</v>
      </c>
      <c r="I14" s="141">
        <v>33.4</v>
      </c>
      <c r="J14" s="141">
        <v>-0.9</v>
      </c>
      <c r="L14" s="144"/>
      <c r="M14" s="144"/>
      <c r="N14" s="144"/>
    </row>
    <row r="15" spans="1:14" ht="14.45" customHeight="1" x14ac:dyDescent="0.2">
      <c r="A15" s="208" t="s">
        <v>83</v>
      </c>
      <c r="B15" s="209">
        <v>108.9</v>
      </c>
      <c r="C15" s="210">
        <v>108.9</v>
      </c>
      <c r="D15" s="230">
        <v>0</v>
      </c>
      <c r="E15" s="183">
        <v>6029</v>
      </c>
      <c r="F15" s="183">
        <v>5989</v>
      </c>
      <c r="G15" s="211">
        <v>-0.7</v>
      </c>
      <c r="H15" s="141">
        <v>656.6</v>
      </c>
      <c r="I15" s="141">
        <v>652.20000000000005</v>
      </c>
      <c r="J15" s="141">
        <v>-0.7</v>
      </c>
      <c r="K15" s="231"/>
      <c r="L15" s="144"/>
      <c r="M15" s="144"/>
      <c r="N15" s="144"/>
    </row>
    <row r="16" spans="1:14" ht="15.6" customHeight="1" x14ac:dyDescent="0.2">
      <c r="A16" s="111" t="s">
        <v>84</v>
      </c>
      <c r="B16" s="136">
        <v>18.100000000000001</v>
      </c>
      <c r="C16" s="136">
        <v>20.7</v>
      </c>
      <c r="D16" s="136">
        <v>14.4</v>
      </c>
      <c r="E16" s="137">
        <v>6160.8950279999999</v>
      </c>
      <c r="F16" s="137">
        <v>5390.3381639999998</v>
      </c>
      <c r="G16" s="136">
        <v>-12.5</v>
      </c>
      <c r="H16" s="136">
        <v>111.6</v>
      </c>
      <c r="I16" s="136">
        <v>111.5</v>
      </c>
      <c r="J16" s="136">
        <v>-0.1</v>
      </c>
      <c r="K16" s="140"/>
      <c r="L16" s="138"/>
      <c r="M16" s="138"/>
      <c r="N16" s="138"/>
    </row>
    <row r="17" spans="1:14" ht="15.6" customHeight="1" x14ac:dyDescent="0.2">
      <c r="A17" s="208" t="s">
        <v>85</v>
      </c>
      <c r="B17" s="209">
        <v>2.6</v>
      </c>
      <c r="C17" s="210">
        <v>5.2</v>
      </c>
      <c r="D17" s="211">
        <v>100</v>
      </c>
      <c r="E17" s="183">
        <v>6000</v>
      </c>
      <c r="F17" s="183">
        <v>3099</v>
      </c>
      <c r="G17" s="142">
        <v>-48.4</v>
      </c>
      <c r="H17" s="141">
        <v>15.6</v>
      </c>
      <c r="I17" s="141">
        <v>16.100000000000001</v>
      </c>
      <c r="J17" s="141">
        <v>3.2</v>
      </c>
      <c r="K17" s="232"/>
      <c r="L17" s="144"/>
      <c r="M17" s="144"/>
      <c r="N17" s="144"/>
    </row>
    <row r="18" spans="1:14" ht="15.6" customHeight="1" x14ac:dyDescent="0.2">
      <c r="A18" s="208" t="s">
        <v>86</v>
      </c>
      <c r="B18" s="209">
        <v>4.8</v>
      </c>
      <c r="C18" s="210">
        <v>4.8</v>
      </c>
      <c r="D18" s="211">
        <v>0</v>
      </c>
      <c r="E18" s="183">
        <v>4517</v>
      </c>
      <c r="F18" s="183">
        <v>4808</v>
      </c>
      <c r="G18" s="142">
        <v>6.4</v>
      </c>
      <c r="H18" s="141">
        <v>21.7</v>
      </c>
      <c r="I18" s="141">
        <v>23.1</v>
      </c>
      <c r="J18" s="141">
        <v>6.5</v>
      </c>
      <c r="L18" s="144"/>
      <c r="M18" s="144"/>
      <c r="N18" s="144"/>
    </row>
    <row r="19" spans="1:14" ht="15.6" customHeight="1" x14ac:dyDescent="0.2">
      <c r="A19" s="208" t="s">
        <v>87</v>
      </c>
      <c r="B19" s="209">
        <v>2.2999999999999998</v>
      </c>
      <c r="C19" s="210">
        <v>2.2999999999999998</v>
      </c>
      <c r="D19" s="211">
        <v>0</v>
      </c>
      <c r="E19" s="183">
        <v>5947</v>
      </c>
      <c r="F19" s="183">
        <v>5754</v>
      </c>
      <c r="G19" s="142">
        <v>-3.2</v>
      </c>
      <c r="H19" s="141">
        <v>13.7</v>
      </c>
      <c r="I19" s="141">
        <v>13.2</v>
      </c>
      <c r="J19" s="141">
        <v>-3.6</v>
      </c>
      <c r="K19" s="145"/>
      <c r="L19" s="144"/>
      <c r="M19" s="144"/>
      <c r="N19" s="144"/>
    </row>
    <row r="20" spans="1:14" ht="15.6" customHeight="1" x14ac:dyDescent="0.2">
      <c r="A20" s="208" t="s">
        <v>88</v>
      </c>
      <c r="B20" s="209">
        <v>0.9</v>
      </c>
      <c r="C20" s="210">
        <v>0.9</v>
      </c>
      <c r="D20" s="211">
        <v>0</v>
      </c>
      <c r="E20" s="183">
        <v>3665</v>
      </c>
      <c r="F20" s="183">
        <v>3696</v>
      </c>
      <c r="G20" s="142">
        <v>0.8</v>
      </c>
      <c r="H20" s="141">
        <v>3.3</v>
      </c>
      <c r="I20" s="141">
        <v>3.3</v>
      </c>
      <c r="J20" s="141">
        <v>0</v>
      </c>
      <c r="K20" s="191"/>
      <c r="L20" s="144"/>
      <c r="M20" s="144"/>
      <c r="N20" s="144"/>
    </row>
    <row r="21" spans="1:14" ht="15.6" hidden="1" customHeight="1" x14ac:dyDescent="0.2">
      <c r="A21" s="208" t="s">
        <v>89</v>
      </c>
      <c r="B21" s="209">
        <v>0</v>
      </c>
      <c r="C21" s="210">
        <v>0</v>
      </c>
      <c r="D21" s="211">
        <v>0</v>
      </c>
      <c r="E21" s="183">
        <v>0</v>
      </c>
      <c r="F21" s="183">
        <v>0</v>
      </c>
      <c r="G21" s="142">
        <v>0</v>
      </c>
      <c r="H21" s="141">
        <v>0</v>
      </c>
      <c r="I21" s="141">
        <v>0</v>
      </c>
      <c r="J21" s="141">
        <v>0</v>
      </c>
      <c r="K21" s="191"/>
      <c r="L21" s="144"/>
      <c r="M21" s="144"/>
      <c r="N21" s="144"/>
    </row>
    <row r="22" spans="1:14" ht="15.6" customHeight="1" x14ac:dyDescent="0.2">
      <c r="A22" s="208" t="s">
        <v>90</v>
      </c>
      <c r="B22" s="209">
        <v>0.4</v>
      </c>
      <c r="C22" s="210">
        <v>0.4</v>
      </c>
      <c r="D22" s="211">
        <v>0</v>
      </c>
      <c r="E22" s="183">
        <v>8000</v>
      </c>
      <c r="F22" s="183">
        <v>7180</v>
      </c>
      <c r="G22" s="142">
        <v>-10.3</v>
      </c>
      <c r="H22" s="141">
        <v>3.2</v>
      </c>
      <c r="I22" s="141">
        <v>2.9</v>
      </c>
      <c r="J22" s="141">
        <v>-9.4</v>
      </c>
      <c r="K22" s="191"/>
      <c r="L22" s="144"/>
      <c r="M22" s="144"/>
      <c r="N22" s="144"/>
    </row>
    <row r="23" spans="1:14" ht="15.6" customHeight="1" x14ac:dyDescent="0.2">
      <c r="A23" s="208" t="s">
        <v>91</v>
      </c>
      <c r="B23" s="209">
        <v>3.1</v>
      </c>
      <c r="C23" s="210">
        <v>3.1</v>
      </c>
      <c r="D23" s="211">
        <v>0</v>
      </c>
      <c r="E23" s="183">
        <v>7700</v>
      </c>
      <c r="F23" s="183">
        <v>7562</v>
      </c>
      <c r="G23" s="142">
        <v>-1.8</v>
      </c>
      <c r="H23" s="141">
        <v>23.9</v>
      </c>
      <c r="I23" s="141">
        <v>23.4</v>
      </c>
      <c r="J23" s="141">
        <v>-2.1</v>
      </c>
      <c r="K23" s="191"/>
      <c r="L23" s="144"/>
      <c r="M23" s="144"/>
      <c r="N23" s="144"/>
    </row>
    <row r="24" spans="1:14" ht="15.6" customHeight="1" x14ac:dyDescent="0.2">
      <c r="A24" s="208" t="s">
        <v>92</v>
      </c>
      <c r="B24" s="209">
        <v>4</v>
      </c>
      <c r="C24" s="209">
        <v>4</v>
      </c>
      <c r="D24" s="211">
        <v>0</v>
      </c>
      <c r="E24" s="212">
        <v>7546</v>
      </c>
      <c r="F24" s="212">
        <v>7378</v>
      </c>
      <c r="G24" s="97">
        <v>-2.2000000000000002</v>
      </c>
      <c r="H24" s="8">
        <v>30.2</v>
      </c>
      <c r="I24" s="8">
        <v>29.5</v>
      </c>
      <c r="J24" s="8">
        <v>-2.2999999999999998</v>
      </c>
      <c r="K24" s="233"/>
      <c r="L24" s="144"/>
      <c r="M24" s="144"/>
      <c r="N24" s="144"/>
    </row>
    <row r="25" spans="1:14" ht="15.6" hidden="1" customHeight="1" x14ac:dyDescent="0.2">
      <c r="A25" s="67" t="s">
        <v>93</v>
      </c>
      <c r="B25" s="8">
        <v>0</v>
      </c>
      <c r="C25" s="141">
        <v>0</v>
      </c>
      <c r="D25" s="142">
        <v>0</v>
      </c>
      <c r="E25" s="143">
        <v>0</v>
      </c>
      <c r="F25" s="143">
        <v>0</v>
      </c>
      <c r="G25" s="142">
        <v>0</v>
      </c>
      <c r="H25" s="141">
        <v>0</v>
      </c>
      <c r="I25" s="141">
        <v>0</v>
      </c>
      <c r="J25" s="141">
        <v>0</v>
      </c>
      <c r="K25" s="191"/>
      <c r="L25" s="144"/>
      <c r="M25" s="144"/>
      <c r="N25" s="144"/>
    </row>
    <row r="26" spans="1:14" ht="15.6" customHeight="1" x14ac:dyDescent="0.2">
      <c r="A26" s="111" t="s">
        <v>94</v>
      </c>
      <c r="B26" s="136">
        <v>37.4</v>
      </c>
      <c r="C26" s="136">
        <v>38.200000000000003</v>
      </c>
      <c r="D26" s="136">
        <v>2.1</v>
      </c>
      <c r="E26" s="137">
        <v>5710.9090910000004</v>
      </c>
      <c r="F26" s="137">
        <v>5655.4659689999999</v>
      </c>
      <c r="G26" s="136">
        <v>-1</v>
      </c>
      <c r="H26" s="136">
        <v>213.6</v>
      </c>
      <c r="I26" s="136">
        <v>216.1</v>
      </c>
      <c r="J26" s="136">
        <v>1.2</v>
      </c>
      <c r="K26" s="234"/>
      <c r="L26" s="138"/>
      <c r="M26" s="138"/>
      <c r="N26" s="138"/>
    </row>
    <row r="27" spans="1:14" ht="15.6" customHeight="1" x14ac:dyDescent="0.2">
      <c r="A27" s="208" t="s">
        <v>95</v>
      </c>
      <c r="B27" s="209">
        <v>8.5</v>
      </c>
      <c r="C27" s="210">
        <v>8.5</v>
      </c>
      <c r="D27" s="211">
        <v>0</v>
      </c>
      <c r="E27" s="183">
        <v>3028</v>
      </c>
      <c r="F27" s="183">
        <v>2975</v>
      </c>
      <c r="G27" s="142">
        <v>-1.8</v>
      </c>
      <c r="H27" s="141">
        <v>25.7</v>
      </c>
      <c r="I27" s="141">
        <v>25.3</v>
      </c>
      <c r="J27" s="141">
        <v>-1.6</v>
      </c>
      <c r="L27" s="144"/>
      <c r="M27" s="144"/>
      <c r="N27" s="144"/>
    </row>
    <row r="28" spans="1:14" ht="15" customHeight="1" x14ac:dyDescent="0.2">
      <c r="A28" s="208" t="s">
        <v>96</v>
      </c>
      <c r="B28" s="209">
        <v>10.7</v>
      </c>
      <c r="C28" s="210">
        <v>11.5</v>
      </c>
      <c r="D28" s="211">
        <v>7.5</v>
      </c>
      <c r="E28" s="183">
        <v>6500</v>
      </c>
      <c r="F28" s="212">
        <v>6365</v>
      </c>
      <c r="G28" s="142">
        <v>-2.1</v>
      </c>
      <c r="H28" s="141">
        <v>69.599999999999994</v>
      </c>
      <c r="I28" s="141">
        <v>73.2</v>
      </c>
      <c r="J28" s="141">
        <v>5.2</v>
      </c>
      <c r="K28" s="191"/>
      <c r="L28" s="144"/>
      <c r="M28" s="144"/>
      <c r="N28" s="144"/>
    </row>
    <row r="29" spans="1:14" ht="15.6" customHeight="1" x14ac:dyDescent="0.2">
      <c r="A29" s="208" t="s">
        <v>97</v>
      </c>
      <c r="B29" s="209">
        <v>18.2</v>
      </c>
      <c r="C29" s="210">
        <v>18.2</v>
      </c>
      <c r="D29" s="211">
        <v>0</v>
      </c>
      <c r="E29" s="183">
        <v>6500</v>
      </c>
      <c r="F29" s="183">
        <v>6459</v>
      </c>
      <c r="G29" s="142">
        <v>-0.6</v>
      </c>
      <c r="H29" s="141">
        <v>118.3</v>
      </c>
      <c r="I29" s="141">
        <v>117.6</v>
      </c>
      <c r="J29" s="141">
        <v>-0.6</v>
      </c>
      <c r="K29" s="227"/>
      <c r="L29" s="144"/>
      <c r="M29" s="144"/>
      <c r="N29" s="144"/>
    </row>
    <row r="30" spans="1:14" ht="15.6" hidden="1" customHeight="1" x14ac:dyDescent="0.2">
      <c r="A30" s="67" t="s">
        <v>98</v>
      </c>
      <c r="B30" s="8">
        <v>0</v>
      </c>
      <c r="C30" s="141">
        <v>0</v>
      </c>
      <c r="D30" s="142">
        <v>0</v>
      </c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226"/>
      <c r="L30" s="144"/>
      <c r="M30" s="144"/>
      <c r="N30" s="144"/>
    </row>
    <row r="31" spans="1:14" ht="15.6" customHeight="1" x14ac:dyDescent="0.2">
      <c r="A31" s="111" t="s">
        <v>99</v>
      </c>
      <c r="B31" s="136">
        <v>8</v>
      </c>
      <c r="C31" s="136">
        <v>8</v>
      </c>
      <c r="D31" s="136">
        <v>0</v>
      </c>
      <c r="E31" s="137">
        <v>5272.2375000000002</v>
      </c>
      <c r="F31" s="137">
        <v>5247.625</v>
      </c>
      <c r="G31" s="136">
        <v>-0.5</v>
      </c>
      <c r="H31" s="136">
        <v>42.2</v>
      </c>
      <c r="I31" s="136">
        <v>42</v>
      </c>
      <c r="J31" s="136">
        <v>-0.5</v>
      </c>
      <c r="K31" s="224"/>
      <c r="L31" s="138"/>
      <c r="M31" s="138"/>
      <c r="N31" s="138"/>
    </row>
    <row r="32" spans="1:14" ht="15.6" customHeight="1" x14ac:dyDescent="0.2">
      <c r="A32" s="208" t="s">
        <v>100</v>
      </c>
      <c r="B32" s="209">
        <v>0.9</v>
      </c>
      <c r="C32" s="210">
        <v>0.9</v>
      </c>
      <c r="D32" s="211">
        <v>0</v>
      </c>
      <c r="E32" s="183">
        <v>6631</v>
      </c>
      <c r="F32" s="183">
        <v>6641</v>
      </c>
      <c r="G32" s="142">
        <v>0.2</v>
      </c>
      <c r="H32" s="141">
        <v>6</v>
      </c>
      <c r="I32" s="141">
        <v>6</v>
      </c>
      <c r="J32" s="141">
        <v>0</v>
      </c>
      <c r="L32" s="144"/>
      <c r="M32" s="144"/>
      <c r="N32" s="144"/>
    </row>
    <row r="33" spans="1:14" ht="15.6" hidden="1" customHeight="1" x14ac:dyDescent="0.2">
      <c r="A33" s="208" t="s">
        <v>101</v>
      </c>
      <c r="B33" s="209">
        <v>0</v>
      </c>
      <c r="C33" s="210">
        <v>0</v>
      </c>
      <c r="D33" s="211">
        <v>0</v>
      </c>
      <c r="E33" s="183">
        <v>0</v>
      </c>
      <c r="F33" s="183">
        <v>0</v>
      </c>
      <c r="G33" s="142">
        <v>0</v>
      </c>
      <c r="H33" s="141">
        <v>0</v>
      </c>
      <c r="I33" s="141">
        <v>0</v>
      </c>
      <c r="J33" s="141">
        <v>0</v>
      </c>
      <c r="K33" s="216"/>
      <c r="L33" s="144"/>
      <c r="M33" s="144"/>
      <c r="N33" s="144"/>
    </row>
    <row r="34" spans="1:14" ht="15.6" hidden="1" customHeight="1" x14ac:dyDescent="0.2">
      <c r="A34" s="208" t="s">
        <v>102</v>
      </c>
      <c r="B34" s="209">
        <v>0</v>
      </c>
      <c r="C34" s="210">
        <v>0</v>
      </c>
      <c r="D34" s="211">
        <v>0</v>
      </c>
      <c r="E34" s="183">
        <v>0</v>
      </c>
      <c r="F34" s="183">
        <v>0</v>
      </c>
      <c r="G34" s="142">
        <v>0</v>
      </c>
      <c r="H34" s="141">
        <v>0</v>
      </c>
      <c r="I34" s="141">
        <v>0</v>
      </c>
      <c r="J34" s="141">
        <v>0</v>
      </c>
      <c r="K34" s="216"/>
      <c r="L34" s="144"/>
      <c r="M34" s="144"/>
      <c r="N34" s="144"/>
    </row>
    <row r="35" spans="1:14" ht="15.6" customHeight="1" x14ac:dyDescent="0.2">
      <c r="A35" s="208" t="s">
        <v>103</v>
      </c>
      <c r="B35" s="209">
        <v>7.1</v>
      </c>
      <c r="C35" s="210">
        <v>7.1</v>
      </c>
      <c r="D35" s="211">
        <v>0</v>
      </c>
      <c r="E35" s="183">
        <v>5100</v>
      </c>
      <c r="F35" s="183">
        <v>5071</v>
      </c>
      <c r="G35" s="142">
        <v>-0.6</v>
      </c>
      <c r="H35" s="141">
        <v>36.200000000000003</v>
      </c>
      <c r="I35" s="141">
        <v>36</v>
      </c>
      <c r="J35" s="141">
        <v>-0.6</v>
      </c>
      <c r="K35" s="216"/>
      <c r="L35" s="144"/>
      <c r="M35" s="144"/>
      <c r="N35" s="144"/>
    </row>
    <row r="36" spans="1:14" ht="15.6" customHeight="1" x14ac:dyDescent="0.2">
      <c r="A36" s="111" t="s">
        <v>104</v>
      </c>
      <c r="B36" s="136">
        <v>1113</v>
      </c>
      <c r="C36" s="136">
        <v>1135.7</v>
      </c>
      <c r="D36" s="136">
        <v>2</v>
      </c>
      <c r="E36" s="137">
        <v>8699.0287509999998</v>
      </c>
      <c r="F36" s="137">
        <v>8393.6615299999994</v>
      </c>
      <c r="G36" s="136">
        <v>-3.5</v>
      </c>
      <c r="H36" s="136">
        <v>9682</v>
      </c>
      <c r="I36" s="136">
        <v>9532.7000000000007</v>
      </c>
      <c r="J36" s="136">
        <v>-1.5</v>
      </c>
      <c r="K36" s="224"/>
      <c r="L36" s="138"/>
      <c r="M36" s="138"/>
      <c r="N36" s="138"/>
    </row>
    <row r="37" spans="1:14" ht="15.6" customHeight="1" x14ac:dyDescent="0.2">
      <c r="A37" s="67" t="s">
        <v>105</v>
      </c>
      <c r="B37" s="8">
        <v>18.399999999999999</v>
      </c>
      <c r="C37" s="141">
        <v>18.399999999999999</v>
      </c>
      <c r="D37" s="142">
        <v>0</v>
      </c>
      <c r="E37" s="143">
        <v>8130</v>
      </c>
      <c r="F37" s="143">
        <v>8097</v>
      </c>
      <c r="G37" s="142">
        <v>-0.4</v>
      </c>
      <c r="H37" s="141">
        <v>149.6</v>
      </c>
      <c r="I37" s="141">
        <v>149</v>
      </c>
      <c r="J37" s="141">
        <v>-0.4</v>
      </c>
      <c r="K37" s="235"/>
      <c r="L37" s="144"/>
      <c r="M37" s="144"/>
      <c r="N37" s="144"/>
    </row>
    <row r="38" spans="1:14" ht="15.6" customHeight="1" x14ac:dyDescent="0.2">
      <c r="A38" s="208" t="s">
        <v>106</v>
      </c>
      <c r="B38" s="209">
        <v>148.6</v>
      </c>
      <c r="C38" s="210">
        <v>148.6</v>
      </c>
      <c r="D38" s="211">
        <v>0</v>
      </c>
      <c r="E38" s="183">
        <v>8445</v>
      </c>
      <c r="F38" s="21">
        <v>8363</v>
      </c>
      <c r="G38" s="142">
        <v>-1</v>
      </c>
      <c r="H38" s="141">
        <v>1254.9000000000001</v>
      </c>
      <c r="I38" s="141">
        <v>1242.7</v>
      </c>
      <c r="J38" s="141">
        <v>-1</v>
      </c>
      <c r="K38" s="226"/>
      <c r="L38" s="144"/>
      <c r="M38" s="144"/>
      <c r="N38" s="144"/>
    </row>
    <row r="39" spans="1:14" ht="15.6" customHeight="1" x14ac:dyDescent="0.2">
      <c r="A39" s="208" t="s">
        <v>107</v>
      </c>
      <c r="B39" s="209">
        <v>946</v>
      </c>
      <c r="C39" s="210">
        <v>968.7</v>
      </c>
      <c r="D39" s="211">
        <v>0</v>
      </c>
      <c r="E39" s="183">
        <v>8750</v>
      </c>
      <c r="F39" s="152">
        <v>8404</v>
      </c>
      <c r="G39" s="211">
        <v>-4</v>
      </c>
      <c r="H39" s="210">
        <v>8277.5</v>
      </c>
      <c r="I39" s="210">
        <v>8141</v>
      </c>
      <c r="J39" s="141">
        <v>-1.6</v>
      </c>
      <c r="K39" s="216"/>
      <c r="L39" s="144"/>
      <c r="M39" s="144"/>
      <c r="N39" s="144"/>
    </row>
    <row r="40" spans="1:14" ht="15.6" customHeight="1" x14ac:dyDescent="0.2">
      <c r="A40" s="120" t="s">
        <v>108</v>
      </c>
      <c r="B40" s="136">
        <v>145</v>
      </c>
      <c r="C40" s="136">
        <v>147.6</v>
      </c>
      <c r="D40" s="136">
        <v>1.8</v>
      </c>
      <c r="E40" s="137">
        <v>6175.7641379999995</v>
      </c>
      <c r="F40" s="137">
        <v>6006.9180219999998</v>
      </c>
      <c r="G40" s="136">
        <v>-2.7</v>
      </c>
      <c r="H40" s="136">
        <v>895.7</v>
      </c>
      <c r="I40" s="136">
        <v>886.5</v>
      </c>
      <c r="J40" s="136">
        <v>-1</v>
      </c>
      <c r="K40" s="140"/>
      <c r="L40" s="138"/>
      <c r="M40" s="138"/>
      <c r="N40" s="138"/>
    </row>
    <row r="41" spans="1:14" ht="15.6" customHeight="1" x14ac:dyDescent="0.2">
      <c r="A41" s="123" t="s">
        <v>109</v>
      </c>
      <c r="B41" s="159">
        <v>1158.4000000000001</v>
      </c>
      <c r="C41" s="159">
        <v>1181.9000000000001</v>
      </c>
      <c r="D41" s="159">
        <v>2</v>
      </c>
      <c r="E41" s="160">
        <v>8578.8888979999992</v>
      </c>
      <c r="F41" s="160">
        <v>8283.8659790000002</v>
      </c>
      <c r="G41" s="159">
        <v>-3.4</v>
      </c>
      <c r="H41" s="159">
        <v>9937.7999999999993</v>
      </c>
      <c r="I41" s="159">
        <v>9790.7999999999993</v>
      </c>
      <c r="J41" s="159">
        <v>-1.5</v>
      </c>
      <c r="K41" s="140"/>
      <c r="L41" s="138"/>
      <c r="M41" s="138"/>
      <c r="N41" s="138"/>
    </row>
    <row r="42" spans="1:14" ht="15.6" customHeight="1" x14ac:dyDescent="0.2">
      <c r="A42" s="161" t="s">
        <v>51</v>
      </c>
      <c r="B42" s="162">
        <v>1303.4000000000001</v>
      </c>
      <c r="C42" s="162">
        <v>1329.5</v>
      </c>
      <c r="D42" s="162">
        <v>2</v>
      </c>
      <c r="E42" s="163">
        <v>8311.5472609999997</v>
      </c>
      <c r="F42" s="163">
        <v>8031.081083</v>
      </c>
      <c r="G42" s="162">
        <v>-3.4</v>
      </c>
      <c r="H42" s="162">
        <v>10833.5</v>
      </c>
      <c r="I42" s="162">
        <v>10677.3</v>
      </c>
      <c r="J42" s="162">
        <v>-1.4</v>
      </c>
      <c r="K42" s="140"/>
      <c r="L42" s="138"/>
      <c r="M42" s="138"/>
      <c r="N42" s="138"/>
    </row>
    <row r="43" spans="1:14" ht="15.6" customHeight="1" x14ac:dyDescent="0.2">
      <c r="A43" s="164" t="s">
        <v>52</v>
      </c>
    </row>
    <row r="44" spans="1:14" ht="15.6" customHeight="1" x14ac:dyDescent="0.2">
      <c r="A44" s="164" t="s">
        <v>53</v>
      </c>
    </row>
    <row r="46" spans="1:14" ht="20.100000000000001" customHeight="1" x14ac:dyDescent="0.2">
      <c r="H46" s="23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zoomScale="90" workbookViewId="0">
      <pane xSplit="1" ySplit="7" topLeftCell="B8" activePane="bottomRight" state="frozen"/>
      <selection activeCell="Y1" sqref="Y1:AB16384"/>
      <selection pane="topRight"/>
      <selection pane="bottomLeft"/>
      <selection pane="bottomRight" activeCell="M12" sqref="M12"/>
    </sheetView>
  </sheetViews>
  <sheetFormatPr defaultColWidth="11.42578125" defaultRowHeight="20.100000000000001" customHeight="1" x14ac:dyDescent="0.2"/>
  <cols>
    <col min="1" max="1" width="19.140625" style="9" customWidth="1"/>
    <col min="2" max="3" width="11.28515625" style="9" customWidth="1"/>
    <col min="4" max="4" width="10.42578125" style="9" customWidth="1"/>
    <col min="5" max="6" width="11.28515625" style="9" customWidth="1"/>
    <col min="7" max="7" width="9.85546875" style="9" customWidth="1"/>
    <col min="8" max="9" width="11.28515625" style="9" customWidth="1"/>
    <col min="10" max="10" width="9.5703125" style="9" customWidth="1"/>
    <col min="11" max="11" width="8.85546875" style="9" customWidth="1"/>
    <col min="12" max="12" width="7.85546875" style="9" customWidth="1"/>
    <col min="13" max="13" width="15" style="9" customWidth="1"/>
    <col min="14" max="14" width="7.85546875" style="9" customWidth="1"/>
    <col min="15" max="15" width="11" style="9" customWidth="1"/>
    <col min="16" max="16" width="11.28515625" style="9" customWidth="1"/>
    <col min="17" max="24" width="7.85546875" style="9" customWidth="1"/>
    <col min="25" max="257" width="11.42578125" style="9" customWidth="1"/>
  </cols>
  <sheetData>
    <row r="1" spans="1:24" ht="33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5.6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15.6" customHeight="1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5.6" customHeigh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20.100000000000001" customHeight="1" x14ac:dyDescent="0.2">
      <c r="A5" s="561" t="s">
        <v>60</v>
      </c>
      <c r="B5" s="565" t="s">
        <v>61</v>
      </c>
      <c r="C5" s="565"/>
      <c r="D5" s="565"/>
      <c r="E5" s="561" t="s">
        <v>62</v>
      </c>
      <c r="F5" s="561"/>
      <c r="G5" s="561"/>
      <c r="H5" s="565" t="s">
        <v>63</v>
      </c>
      <c r="I5" s="565"/>
      <c r="J5" s="565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20.100000000000001" customHeight="1" x14ac:dyDescent="0.2">
      <c r="A6" s="561"/>
      <c r="B6" s="198" t="s">
        <v>64</v>
      </c>
      <c r="C6" s="198" t="s">
        <v>65</v>
      </c>
      <c r="D6" s="198" t="s">
        <v>66</v>
      </c>
      <c r="E6" s="198" t="s">
        <v>64</v>
      </c>
      <c r="F6" s="199" t="s">
        <v>65</v>
      </c>
      <c r="G6" s="198" t="s">
        <v>66</v>
      </c>
      <c r="H6" s="198" t="s">
        <v>64</v>
      </c>
      <c r="I6" s="198" t="s">
        <v>65</v>
      </c>
      <c r="J6" s="198" t="s">
        <v>66</v>
      </c>
      <c r="K6" s="237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20.100000000000001" customHeight="1" x14ac:dyDescent="0.2">
      <c r="A7" s="562"/>
      <c r="B7" s="202" t="s">
        <v>67</v>
      </c>
      <c r="C7" s="202" t="s">
        <v>68</v>
      </c>
      <c r="D7" s="202" t="s">
        <v>69</v>
      </c>
      <c r="E7" s="202" t="s">
        <v>70</v>
      </c>
      <c r="F7" s="203" t="s">
        <v>71</v>
      </c>
      <c r="G7" s="202" t="s">
        <v>72</v>
      </c>
      <c r="H7" s="202" t="s">
        <v>73</v>
      </c>
      <c r="I7" s="202" t="s">
        <v>74</v>
      </c>
      <c r="J7" s="202" t="s">
        <v>75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6" customHeight="1" x14ac:dyDescent="0.2">
      <c r="A8" s="120" t="s">
        <v>76</v>
      </c>
      <c r="B8" s="121">
        <v>227.8</v>
      </c>
      <c r="C8" s="121">
        <v>227.8</v>
      </c>
      <c r="D8" s="121">
        <v>0</v>
      </c>
      <c r="E8" s="195">
        <v>4588.8481119999997</v>
      </c>
      <c r="F8" s="195">
        <v>4549.143986</v>
      </c>
      <c r="G8" s="121">
        <v>-0.9</v>
      </c>
      <c r="H8" s="121">
        <v>1045.4000000000001</v>
      </c>
      <c r="I8" s="121">
        <v>1036.3</v>
      </c>
      <c r="J8" s="121">
        <v>-0.9</v>
      </c>
      <c r="K8" s="238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</row>
    <row r="9" spans="1:24" s="23" customFormat="1" ht="15.6" customHeight="1" x14ac:dyDescent="0.2">
      <c r="A9" s="150" t="s">
        <v>77</v>
      </c>
      <c r="B9" s="207">
        <v>12.5</v>
      </c>
      <c r="C9" s="207">
        <v>12.5</v>
      </c>
      <c r="D9" s="207">
        <v>0</v>
      </c>
      <c r="E9" s="240">
        <v>7500</v>
      </c>
      <c r="F9" s="240">
        <v>7155</v>
      </c>
      <c r="G9" s="241">
        <v>-4.5999999999999996</v>
      </c>
      <c r="H9" s="207">
        <v>93.8</v>
      </c>
      <c r="I9" s="207">
        <v>89.4</v>
      </c>
      <c r="J9" s="207">
        <v>-4.7</v>
      </c>
      <c r="K9" s="242"/>
      <c r="L9" s="239"/>
      <c r="M9" s="239"/>
      <c r="N9" s="48"/>
      <c r="O9" s="239"/>
      <c r="P9" s="48"/>
      <c r="Q9" s="48"/>
      <c r="R9" s="48"/>
      <c r="S9" s="48"/>
      <c r="T9" s="48"/>
      <c r="U9" s="48"/>
      <c r="V9" s="48"/>
      <c r="W9" s="48"/>
      <c r="X9" s="48"/>
    </row>
    <row r="10" spans="1:24" ht="15.6" customHeight="1" x14ac:dyDescent="0.2">
      <c r="A10" s="67" t="s">
        <v>78</v>
      </c>
      <c r="B10" s="8">
        <v>36.799999999999997</v>
      </c>
      <c r="C10" s="8">
        <v>36.799999999999997</v>
      </c>
      <c r="D10" s="8">
        <v>0</v>
      </c>
      <c r="E10" s="21">
        <v>3300</v>
      </c>
      <c r="F10" s="21">
        <v>3348</v>
      </c>
      <c r="G10" s="97">
        <v>1.5</v>
      </c>
      <c r="H10" s="8">
        <v>121.4</v>
      </c>
      <c r="I10" s="8">
        <v>123.2</v>
      </c>
      <c r="J10" s="8">
        <v>1.5</v>
      </c>
      <c r="K10" s="242"/>
      <c r="L10" s="239"/>
      <c r="M10" s="239"/>
      <c r="N10" s="48"/>
      <c r="O10" s="239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15.6" customHeight="1" x14ac:dyDescent="0.2">
      <c r="A11" s="67" t="s">
        <v>79</v>
      </c>
      <c r="B11" s="8">
        <v>3.7</v>
      </c>
      <c r="C11" s="8">
        <v>3.7</v>
      </c>
      <c r="D11" s="8">
        <v>0</v>
      </c>
      <c r="E11" s="21">
        <v>1219</v>
      </c>
      <c r="F11" s="21">
        <v>1222</v>
      </c>
      <c r="G11" s="97">
        <v>0.2</v>
      </c>
      <c r="H11" s="8">
        <v>4.5</v>
      </c>
      <c r="I11" s="8">
        <v>4.5</v>
      </c>
      <c r="J11" s="8">
        <v>0</v>
      </c>
      <c r="K11" s="242"/>
      <c r="L11" s="239"/>
      <c r="M11" s="239"/>
      <c r="N11" s="48"/>
      <c r="O11" s="239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5.6" customHeight="1" x14ac:dyDescent="0.2">
      <c r="A12" s="67" t="s">
        <v>80</v>
      </c>
      <c r="B12" s="8">
        <v>5.8</v>
      </c>
      <c r="C12" s="8">
        <v>5.8</v>
      </c>
      <c r="D12" s="8">
        <v>0</v>
      </c>
      <c r="E12" s="21">
        <v>2800</v>
      </c>
      <c r="F12" s="21">
        <v>2652</v>
      </c>
      <c r="G12" s="97">
        <v>-5.3</v>
      </c>
      <c r="H12" s="8">
        <v>16.2</v>
      </c>
      <c r="I12" s="8">
        <v>15.4</v>
      </c>
      <c r="J12" s="8">
        <v>-4.9000000000000004</v>
      </c>
      <c r="K12" s="242"/>
      <c r="L12" s="239"/>
      <c r="M12" s="239"/>
      <c r="N12" s="48"/>
      <c r="O12" s="239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5.6" customHeight="1" x14ac:dyDescent="0.2">
      <c r="A13" s="67" t="s">
        <v>81</v>
      </c>
      <c r="B13" s="8">
        <v>0.9</v>
      </c>
      <c r="C13" s="8">
        <v>0.9</v>
      </c>
      <c r="D13" s="8">
        <v>0</v>
      </c>
      <c r="E13" s="21">
        <v>983</v>
      </c>
      <c r="F13" s="21">
        <v>902</v>
      </c>
      <c r="G13" s="97">
        <v>-8.1999999999999993</v>
      </c>
      <c r="H13" s="8">
        <v>0.9</v>
      </c>
      <c r="I13" s="8">
        <v>0.8</v>
      </c>
      <c r="J13" s="8">
        <v>-11.1</v>
      </c>
      <c r="K13" s="242"/>
      <c r="L13" s="239"/>
      <c r="M13" s="239"/>
      <c r="N13" s="48"/>
      <c r="O13" s="239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5.6" customHeight="1" x14ac:dyDescent="0.2">
      <c r="A14" s="67" t="s">
        <v>82</v>
      </c>
      <c r="B14" s="8">
        <v>43.7</v>
      </c>
      <c r="C14" s="8">
        <v>43.7</v>
      </c>
      <c r="D14" s="8">
        <v>0</v>
      </c>
      <c r="E14" s="21">
        <v>2662.8947370000001</v>
      </c>
      <c r="F14" s="21">
        <v>2640.2448509999999</v>
      </c>
      <c r="G14" s="97">
        <v>-0.9</v>
      </c>
      <c r="H14" s="8">
        <v>116.4</v>
      </c>
      <c r="I14" s="8">
        <v>115.4</v>
      </c>
      <c r="J14" s="8">
        <v>-0.9</v>
      </c>
      <c r="K14" s="242"/>
      <c r="L14" s="239"/>
      <c r="M14" s="239"/>
      <c r="N14" s="48"/>
      <c r="O14" s="239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5.6" customHeight="1" x14ac:dyDescent="0.2">
      <c r="A15" s="67" t="s">
        <v>83</v>
      </c>
      <c r="B15" s="8">
        <v>124.4</v>
      </c>
      <c r="C15" s="8">
        <v>124.4</v>
      </c>
      <c r="D15" s="8">
        <v>0</v>
      </c>
      <c r="E15" s="21">
        <v>5563.8754019999997</v>
      </c>
      <c r="F15" s="21">
        <v>5526.9903539999996</v>
      </c>
      <c r="G15" s="97">
        <v>-0.7</v>
      </c>
      <c r="H15" s="8">
        <v>692.2</v>
      </c>
      <c r="I15" s="8">
        <v>687.6</v>
      </c>
      <c r="J15" s="8">
        <v>-0.7</v>
      </c>
      <c r="K15" s="242"/>
      <c r="L15" s="239"/>
      <c r="M15" s="239"/>
      <c r="N15" s="42"/>
      <c r="O15" s="239"/>
      <c r="P15" s="42"/>
      <c r="Q15" s="48"/>
      <c r="R15" s="48"/>
      <c r="S15" s="48"/>
      <c r="T15" s="48"/>
      <c r="U15" s="48"/>
      <c r="V15" s="48"/>
      <c r="W15" s="48"/>
      <c r="X15" s="48"/>
    </row>
    <row r="16" spans="1:24" ht="15.6" customHeight="1" x14ac:dyDescent="0.2">
      <c r="A16" s="120" t="s">
        <v>84</v>
      </c>
      <c r="B16" s="121">
        <v>166.2</v>
      </c>
      <c r="C16" s="121">
        <v>168.8</v>
      </c>
      <c r="D16" s="121">
        <v>1.6</v>
      </c>
      <c r="E16" s="195">
        <v>2115.8682309999999</v>
      </c>
      <c r="F16" s="195">
        <v>2143.3821090000001</v>
      </c>
      <c r="G16" s="121">
        <v>1.3</v>
      </c>
      <c r="H16" s="121">
        <v>351.8</v>
      </c>
      <c r="I16" s="121">
        <v>361.8</v>
      </c>
      <c r="J16" s="121">
        <v>2.8</v>
      </c>
      <c r="K16" s="243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1:24" ht="15.6" customHeight="1" x14ac:dyDescent="0.2">
      <c r="A17" s="67" t="s">
        <v>85</v>
      </c>
      <c r="B17" s="8">
        <v>95.2</v>
      </c>
      <c r="C17" s="8">
        <v>97.8</v>
      </c>
      <c r="D17" s="8">
        <v>2.7</v>
      </c>
      <c r="E17" s="21">
        <v>1810.6281509999999</v>
      </c>
      <c r="F17" s="21">
        <v>1820.779141</v>
      </c>
      <c r="G17" s="97">
        <v>0.6</v>
      </c>
      <c r="H17" s="8">
        <v>172.4</v>
      </c>
      <c r="I17" s="8">
        <v>178.1</v>
      </c>
      <c r="J17" s="8">
        <v>3.3</v>
      </c>
      <c r="K17" s="242"/>
      <c r="L17" s="239"/>
      <c r="M17" s="239"/>
      <c r="N17" s="48"/>
      <c r="O17" s="239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5.6" customHeight="1" x14ac:dyDescent="0.2">
      <c r="A18" s="67" t="s">
        <v>86</v>
      </c>
      <c r="B18" s="8">
        <v>56.2</v>
      </c>
      <c r="C18" s="8">
        <v>56.2</v>
      </c>
      <c r="D18" s="8">
        <v>0</v>
      </c>
      <c r="E18" s="21">
        <v>1783.288256</v>
      </c>
      <c r="F18" s="21">
        <v>1895.9430600000001</v>
      </c>
      <c r="G18" s="97">
        <v>6.3</v>
      </c>
      <c r="H18" s="8">
        <v>100.2</v>
      </c>
      <c r="I18" s="8">
        <v>106.6</v>
      </c>
      <c r="J18" s="8">
        <v>6.4</v>
      </c>
      <c r="K18" s="242"/>
      <c r="L18" s="239"/>
      <c r="M18" s="239"/>
      <c r="N18" s="48"/>
      <c r="O18" s="239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5.6" customHeight="1" x14ac:dyDescent="0.2">
      <c r="A19" s="67" t="s">
        <v>87</v>
      </c>
      <c r="B19" s="8">
        <v>4.8</v>
      </c>
      <c r="C19" s="8">
        <v>4.8</v>
      </c>
      <c r="D19" s="8">
        <v>0</v>
      </c>
      <c r="E19" s="21">
        <v>3464.708333</v>
      </c>
      <c r="F19" s="21">
        <v>3360.770833</v>
      </c>
      <c r="G19" s="97">
        <v>-3</v>
      </c>
      <c r="H19" s="8">
        <v>16.7</v>
      </c>
      <c r="I19" s="8">
        <v>16.100000000000001</v>
      </c>
      <c r="J19" s="8">
        <v>-3.6</v>
      </c>
      <c r="K19" s="242"/>
      <c r="L19" s="239"/>
      <c r="M19" s="239"/>
      <c r="N19" s="48"/>
      <c r="O19" s="239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5.6" customHeight="1" x14ac:dyDescent="0.2">
      <c r="A20" s="67" t="s">
        <v>88</v>
      </c>
      <c r="B20" s="8">
        <v>0.9</v>
      </c>
      <c r="C20" s="8">
        <v>0.9</v>
      </c>
      <c r="D20" s="8">
        <v>0</v>
      </c>
      <c r="E20" s="21">
        <v>3665</v>
      </c>
      <c r="F20" s="21">
        <v>3696</v>
      </c>
      <c r="G20" s="97">
        <v>0.8</v>
      </c>
      <c r="H20" s="8">
        <v>3.3</v>
      </c>
      <c r="I20" s="8">
        <v>3.3</v>
      </c>
      <c r="J20" s="8">
        <v>0</v>
      </c>
      <c r="K20" s="242"/>
      <c r="L20" s="239"/>
      <c r="M20" s="239"/>
      <c r="N20" s="48"/>
      <c r="O20" s="239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5.6" customHeight="1" x14ac:dyDescent="0.2">
      <c r="A21" s="67" t="s">
        <v>89</v>
      </c>
      <c r="B21" s="8">
        <v>1.6</v>
      </c>
      <c r="C21" s="8">
        <v>1.6</v>
      </c>
      <c r="D21" s="8">
        <v>0</v>
      </c>
      <c r="E21" s="21">
        <v>1176</v>
      </c>
      <c r="F21" s="21">
        <v>1184</v>
      </c>
      <c r="G21" s="97">
        <v>0.7</v>
      </c>
      <c r="H21" s="8">
        <v>1.9</v>
      </c>
      <c r="I21" s="8">
        <v>1.9</v>
      </c>
      <c r="J21" s="8">
        <v>0</v>
      </c>
      <c r="K21" s="242"/>
      <c r="L21" s="239"/>
      <c r="M21" s="239"/>
      <c r="N21" s="48"/>
      <c r="O21" s="239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5.6" customHeight="1" x14ac:dyDescent="0.2">
      <c r="A22" s="67" t="s">
        <v>90</v>
      </c>
      <c r="B22" s="8">
        <v>0.4</v>
      </c>
      <c r="C22" s="8">
        <v>0.4</v>
      </c>
      <c r="D22" s="8">
        <v>0</v>
      </c>
      <c r="E22" s="21">
        <v>8000</v>
      </c>
      <c r="F22" s="21">
        <v>7180</v>
      </c>
      <c r="G22" s="97">
        <v>-10.3</v>
      </c>
      <c r="H22" s="8">
        <v>3.2</v>
      </c>
      <c r="I22" s="8">
        <v>2.9</v>
      </c>
      <c r="J22" s="8">
        <v>-9.4</v>
      </c>
      <c r="K22" s="242"/>
      <c r="L22" s="239"/>
      <c r="M22" s="239"/>
      <c r="N22" s="48"/>
      <c r="O22" s="239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5.6" customHeight="1" x14ac:dyDescent="0.2">
      <c r="A23" s="67" t="s">
        <v>91</v>
      </c>
      <c r="B23" s="8">
        <v>3.1</v>
      </c>
      <c r="C23" s="8">
        <v>3.1</v>
      </c>
      <c r="D23" s="8">
        <v>0</v>
      </c>
      <c r="E23" s="21">
        <v>7700</v>
      </c>
      <c r="F23" s="21">
        <v>7562</v>
      </c>
      <c r="G23" s="97">
        <v>-1.8</v>
      </c>
      <c r="H23" s="8">
        <v>23.9</v>
      </c>
      <c r="I23" s="8">
        <v>23.4</v>
      </c>
      <c r="J23" s="8">
        <v>-2.1</v>
      </c>
      <c r="K23" s="242"/>
      <c r="L23" s="239"/>
      <c r="M23" s="239"/>
      <c r="N23" s="48"/>
      <c r="O23" s="239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5.6" customHeight="1" x14ac:dyDescent="0.2">
      <c r="A24" s="67" t="s">
        <v>92</v>
      </c>
      <c r="B24" s="8">
        <v>4</v>
      </c>
      <c r="C24" s="8">
        <v>4</v>
      </c>
      <c r="D24" s="8">
        <v>0</v>
      </c>
      <c r="E24" s="21">
        <v>7546</v>
      </c>
      <c r="F24" s="21">
        <v>7378</v>
      </c>
      <c r="G24" s="97">
        <v>-2.2000000000000002</v>
      </c>
      <c r="H24" s="8">
        <v>30.2</v>
      </c>
      <c r="I24" s="8">
        <v>29.5</v>
      </c>
      <c r="J24" s="8">
        <v>-2.2999999999999998</v>
      </c>
      <c r="K24" s="242"/>
      <c r="L24" s="239"/>
      <c r="M24" s="239"/>
      <c r="N24" s="48"/>
      <c r="O24" s="239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5.6" hidden="1" customHeight="1" x14ac:dyDescent="0.2">
      <c r="A25" s="67" t="s">
        <v>93</v>
      </c>
      <c r="B25" s="8">
        <v>0</v>
      </c>
      <c r="C25" s="8">
        <v>0</v>
      </c>
      <c r="D25" s="8">
        <v>0</v>
      </c>
      <c r="E25" s="21">
        <v>0</v>
      </c>
      <c r="F25" s="21">
        <v>0</v>
      </c>
      <c r="G25" s="97">
        <v>0</v>
      </c>
      <c r="H25" s="8">
        <v>0</v>
      </c>
      <c r="I25" s="8">
        <v>0</v>
      </c>
      <c r="J25" s="8">
        <v>0</v>
      </c>
      <c r="K25" s="242"/>
      <c r="L25" s="239"/>
      <c r="M25" s="239"/>
      <c r="N25" s="48"/>
      <c r="O25" s="239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5.6" customHeight="1" x14ac:dyDescent="0.2">
      <c r="A26" s="120" t="s">
        <v>94</v>
      </c>
      <c r="B26" s="121">
        <v>157.4</v>
      </c>
      <c r="C26" s="121">
        <v>158.19999999999999</v>
      </c>
      <c r="D26" s="121">
        <v>0.5</v>
      </c>
      <c r="E26" s="195">
        <v>3954.587039</v>
      </c>
      <c r="F26" s="195">
        <v>3909.9544879999999</v>
      </c>
      <c r="G26" s="121">
        <v>-1.1000000000000001</v>
      </c>
      <c r="H26" s="121">
        <v>622.5</v>
      </c>
      <c r="I26" s="121">
        <v>618.6</v>
      </c>
      <c r="J26" s="121">
        <v>-0.6</v>
      </c>
      <c r="K26" s="243"/>
      <c r="L26" s="239"/>
      <c r="M26" s="239"/>
      <c r="N26" s="244"/>
      <c r="O26" s="239"/>
      <c r="P26" s="244"/>
      <c r="Q26" s="239"/>
      <c r="R26" s="239"/>
      <c r="S26" s="239"/>
      <c r="T26" s="239"/>
      <c r="U26" s="239"/>
      <c r="V26" s="239"/>
      <c r="W26" s="239"/>
      <c r="X26" s="239"/>
    </row>
    <row r="27" spans="1:24" ht="15.6" customHeight="1" x14ac:dyDescent="0.2">
      <c r="A27" s="67" t="s">
        <v>95</v>
      </c>
      <c r="B27" s="8">
        <v>122.5</v>
      </c>
      <c r="C27" s="8">
        <v>122.5</v>
      </c>
      <c r="D27" s="8">
        <v>0</v>
      </c>
      <c r="E27" s="21">
        <v>3444.9142860000002</v>
      </c>
      <c r="F27" s="21">
        <v>3390.0530610000001</v>
      </c>
      <c r="G27" s="97">
        <v>-1.6</v>
      </c>
      <c r="H27" s="8">
        <v>422</v>
      </c>
      <c r="I27" s="8">
        <v>415.3</v>
      </c>
      <c r="J27" s="8">
        <v>-1.6</v>
      </c>
      <c r="K27" s="242"/>
      <c r="L27" s="239"/>
      <c r="M27" s="239"/>
      <c r="N27" s="48"/>
      <c r="O27" s="239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5" customHeight="1" x14ac:dyDescent="0.2">
      <c r="A28" s="67" t="s">
        <v>96</v>
      </c>
      <c r="B28" s="8">
        <v>10.7</v>
      </c>
      <c r="C28" s="8">
        <v>11.5</v>
      </c>
      <c r="D28" s="8">
        <v>7.5</v>
      </c>
      <c r="E28" s="21">
        <v>6500</v>
      </c>
      <c r="F28" s="21">
        <v>6365</v>
      </c>
      <c r="G28" s="97">
        <v>-2.1</v>
      </c>
      <c r="H28" s="8">
        <v>69.599999999999994</v>
      </c>
      <c r="I28" s="8">
        <v>73.2</v>
      </c>
      <c r="J28" s="8">
        <v>5.2</v>
      </c>
      <c r="K28" s="242"/>
      <c r="L28" s="239"/>
      <c r="M28" s="239"/>
      <c r="N28" s="48"/>
      <c r="O28" s="239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5.6" customHeight="1" x14ac:dyDescent="0.2">
      <c r="A29" s="67" t="s">
        <v>97</v>
      </c>
      <c r="B29" s="8">
        <v>24.2</v>
      </c>
      <c r="C29" s="8">
        <v>24.2</v>
      </c>
      <c r="D29" s="8">
        <v>0</v>
      </c>
      <c r="E29" s="21">
        <v>5409.0909089999996</v>
      </c>
      <c r="F29" s="21">
        <v>5375.033058</v>
      </c>
      <c r="G29" s="97">
        <v>-0.6</v>
      </c>
      <c r="H29" s="8">
        <v>130.9</v>
      </c>
      <c r="I29" s="8">
        <v>130.1</v>
      </c>
      <c r="J29" s="8">
        <v>-0.6</v>
      </c>
      <c r="K29" s="242"/>
      <c r="L29" s="239"/>
      <c r="M29" s="239"/>
      <c r="N29" s="48"/>
      <c r="O29" s="239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5.6" hidden="1" customHeight="1" x14ac:dyDescent="0.2">
      <c r="A30" s="67" t="s">
        <v>98</v>
      </c>
      <c r="B30" s="8">
        <v>0</v>
      </c>
      <c r="C30" s="8">
        <v>0</v>
      </c>
      <c r="D30" s="8">
        <v>0</v>
      </c>
      <c r="E30" s="21">
        <v>0</v>
      </c>
      <c r="F30" s="21">
        <v>0</v>
      </c>
      <c r="G30" s="97">
        <v>0</v>
      </c>
      <c r="H30" s="8">
        <v>0</v>
      </c>
      <c r="I30" s="8">
        <v>0</v>
      </c>
      <c r="J30" s="8">
        <v>0</v>
      </c>
      <c r="K30" s="243"/>
      <c r="L30" s="239"/>
      <c r="M30" s="239"/>
      <c r="N30" s="48"/>
      <c r="O30" s="239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5.6" customHeight="1" x14ac:dyDescent="0.2">
      <c r="A31" s="120" t="s">
        <v>99</v>
      </c>
      <c r="B31" s="121">
        <v>10.1</v>
      </c>
      <c r="C31" s="121">
        <v>10.1</v>
      </c>
      <c r="D31" s="121">
        <v>0</v>
      </c>
      <c r="E31" s="195">
        <v>4666.0198019999998</v>
      </c>
      <c r="F31" s="195">
        <v>4640.594059</v>
      </c>
      <c r="G31" s="121">
        <v>-0.5</v>
      </c>
      <c r="H31" s="121">
        <v>47.2</v>
      </c>
      <c r="I31" s="121">
        <v>47</v>
      </c>
      <c r="J31" s="121">
        <v>-0.4</v>
      </c>
      <c r="K31" s="243"/>
      <c r="L31" s="239"/>
      <c r="M31" s="239"/>
      <c r="N31" s="244"/>
      <c r="O31" s="239"/>
      <c r="P31" s="244"/>
      <c r="Q31" s="239"/>
      <c r="R31" s="239"/>
      <c r="S31" s="239"/>
      <c r="T31" s="239"/>
      <c r="U31" s="239"/>
      <c r="V31" s="239"/>
      <c r="W31" s="239"/>
      <c r="X31" s="239"/>
    </row>
    <row r="32" spans="1:24" ht="15.6" customHeight="1" x14ac:dyDescent="0.2">
      <c r="A32" s="67" t="s">
        <v>100</v>
      </c>
      <c r="B32" s="8">
        <v>1.6</v>
      </c>
      <c r="C32" s="8">
        <v>1.6</v>
      </c>
      <c r="D32" s="8">
        <v>0</v>
      </c>
      <c r="E32" s="21">
        <v>4109.25</v>
      </c>
      <c r="F32" s="21">
        <v>4109.1875</v>
      </c>
      <c r="G32" s="97">
        <v>0</v>
      </c>
      <c r="H32" s="8">
        <v>6.6</v>
      </c>
      <c r="I32" s="8">
        <v>6.6</v>
      </c>
      <c r="J32" s="8">
        <v>0</v>
      </c>
      <c r="K32" s="242"/>
      <c r="L32" s="239"/>
      <c r="M32" s="239"/>
      <c r="N32" s="48"/>
      <c r="O32" s="239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5.6" customHeight="1" x14ac:dyDescent="0.2">
      <c r="A33" s="67" t="s">
        <v>101</v>
      </c>
      <c r="B33" s="8">
        <v>0.1</v>
      </c>
      <c r="C33" s="8">
        <v>0.1</v>
      </c>
      <c r="D33" s="8">
        <v>0</v>
      </c>
      <c r="E33" s="21">
        <v>3621</v>
      </c>
      <c r="F33" s="21">
        <v>3573</v>
      </c>
      <c r="G33" s="97">
        <v>-1.3</v>
      </c>
      <c r="H33" s="8">
        <v>0.4</v>
      </c>
      <c r="I33" s="8">
        <v>0.4</v>
      </c>
      <c r="J33" s="8">
        <v>0</v>
      </c>
      <c r="K33" s="242"/>
      <c r="L33" s="239"/>
      <c r="M33" s="239"/>
      <c r="N33" s="48"/>
      <c r="O33" s="239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5.6" customHeight="1" x14ac:dyDescent="0.2">
      <c r="A34" s="67" t="s">
        <v>102</v>
      </c>
      <c r="B34" s="8">
        <v>0.1</v>
      </c>
      <c r="C34" s="8">
        <v>0.1</v>
      </c>
      <c r="D34" s="8">
        <v>0</v>
      </c>
      <c r="E34" s="21">
        <v>3799</v>
      </c>
      <c r="F34" s="21">
        <v>3531</v>
      </c>
      <c r="G34" s="97">
        <v>-7.1</v>
      </c>
      <c r="H34" s="8">
        <v>0.4</v>
      </c>
      <c r="I34" s="8">
        <v>0.4</v>
      </c>
      <c r="J34" s="8">
        <v>0</v>
      </c>
      <c r="K34" s="242"/>
      <c r="L34" s="239"/>
      <c r="M34" s="239"/>
      <c r="N34" s="48"/>
      <c r="O34" s="239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5.6" customHeight="1" x14ac:dyDescent="0.2">
      <c r="A35" s="67" t="s">
        <v>103</v>
      </c>
      <c r="B35" s="8">
        <v>8.3000000000000007</v>
      </c>
      <c r="C35" s="8">
        <v>8.3000000000000007</v>
      </c>
      <c r="D35" s="8">
        <v>0</v>
      </c>
      <c r="E35" s="21">
        <v>4796.385542</v>
      </c>
      <c r="F35" s="21">
        <v>4769.2650599999997</v>
      </c>
      <c r="G35" s="97">
        <v>-0.6</v>
      </c>
      <c r="H35" s="8">
        <v>39.799999999999997</v>
      </c>
      <c r="I35" s="8">
        <v>39.6</v>
      </c>
      <c r="J35" s="8">
        <v>-0.5</v>
      </c>
      <c r="K35" s="242"/>
      <c r="L35" s="239"/>
      <c r="M35" s="239"/>
      <c r="N35" s="48"/>
      <c r="O35" s="239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5.6" customHeight="1" x14ac:dyDescent="0.2">
      <c r="A36" s="120" t="s">
        <v>104</v>
      </c>
      <c r="B36" s="121">
        <v>1115.5999999999999</v>
      </c>
      <c r="C36" s="121">
        <v>1138.3</v>
      </c>
      <c r="D36" s="121">
        <v>2</v>
      </c>
      <c r="E36" s="195">
        <v>8683.3578340000004</v>
      </c>
      <c r="F36" s="195">
        <v>8378.9503650000006</v>
      </c>
      <c r="G36" s="121">
        <v>-3.5</v>
      </c>
      <c r="H36" s="121">
        <v>9687.1</v>
      </c>
      <c r="I36" s="121">
        <v>9537.7999999999993</v>
      </c>
      <c r="J36" s="121">
        <v>-1.5</v>
      </c>
      <c r="K36" s="243"/>
      <c r="L36" s="239"/>
      <c r="M36" s="239"/>
      <c r="N36" s="244"/>
      <c r="O36" s="239"/>
      <c r="P36" s="244"/>
      <c r="Q36" s="239"/>
      <c r="R36" s="239"/>
      <c r="S36" s="239"/>
      <c r="T36" s="239"/>
      <c r="U36" s="239"/>
      <c r="V36" s="239"/>
      <c r="W36" s="239"/>
      <c r="X36" s="239"/>
    </row>
    <row r="37" spans="1:24" ht="15.6" customHeight="1" x14ac:dyDescent="0.2">
      <c r="A37" s="67" t="s">
        <v>105</v>
      </c>
      <c r="B37" s="8">
        <v>21</v>
      </c>
      <c r="C37" s="8">
        <v>21</v>
      </c>
      <c r="D37" s="8">
        <v>0</v>
      </c>
      <c r="E37" s="21">
        <v>7367.9523810000001</v>
      </c>
      <c r="F37" s="21">
        <v>7336.3142859999998</v>
      </c>
      <c r="G37" s="97">
        <v>-0.4</v>
      </c>
      <c r="H37" s="8">
        <v>154.69999999999999</v>
      </c>
      <c r="I37" s="8">
        <v>154.1</v>
      </c>
      <c r="J37" s="8">
        <v>-0.4</v>
      </c>
      <c r="K37" s="242"/>
      <c r="L37" s="239"/>
      <c r="M37" s="239"/>
      <c r="N37" s="48"/>
      <c r="O37" s="239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5.6" customHeight="1" x14ac:dyDescent="0.2">
      <c r="A38" s="67" t="s">
        <v>106</v>
      </c>
      <c r="B38" s="8">
        <v>148.6</v>
      </c>
      <c r="C38" s="8">
        <v>148.6</v>
      </c>
      <c r="D38" s="8">
        <v>0</v>
      </c>
      <c r="E38" s="21">
        <v>8445</v>
      </c>
      <c r="F38" s="21">
        <v>8363</v>
      </c>
      <c r="G38" s="97">
        <v>-1</v>
      </c>
      <c r="H38" s="8">
        <v>1254.9000000000001</v>
      </c>
      <c r="I38" s="8">
        <v>1242.7</v>
      </c>
      <c r="J38" s="8">
        <v>-1</v>
      </c>
      <c r="K38" s="242"/>
      <c r="L38" s="239"/>
      <c r="M38" s="239"/>
      <c r="N38" s="48"/>
      <c r="O38" s="239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5.6" customHeight="1" x14ac:dyDescent="0.2">
      <c r="A39" s="67" t="s">
        <v>107</v>
      </c>
      <c r="B39" s="8">
        <v>946</v>
      </c>
      <c r="C39" s="8">
        <v>968.7</v>
      </c>
      <c r="D39" s="8">
        <v>2.4</v>
      </c>
      <c r="E39" s="21">
        <v>8750</v>
      </c>
      <c r="F39" s="21">
        <v>8404</v>
      </c>
      <c r="G39" s="97">
        <v>-4</v>
      </c>
      <c r="H39" s="8">
        <v>8277.5</v>
      </c>
      <c r="I39" s="8">
        <v>8141</v>
      </c>
      <c r="J39" s="8">
        <v>-1.6</v>
      </c>
      <c r="K39" s="242"/>
      <c r="L39" s="239"/>
      <c r="M39" s="239"/>
      <c r="N39" s="48"/>
      <c r="O39" s="239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6" customHeight="1" x14ac:dyDescent="0.2">
      <c r="A40" s="120" t="s">
        <v>108</v>
      </c>
      <c r="B40" s="121">
        <v>394</v>
      </c>
      <c r="C40" s="121">
        <v>396.6</v>
      </c>
      <c r="D40" s="121">
        <v>0.7</v>
      </c>
      <c r="E40" s="195">
        <v>3545.6774110000001</v>
      </c>
      <c r="F40" s="195">
        <v>3525.2090269999999</v>
      </c>
      <c r="G40" s="121">
        <v>-0.6</v>
      </c>
      <c r="H40" s="121">
        <v>1397.2</v>
      </c>
      <c r="I40" s="121">
        <v>1398.1</v>
      </c>
      <c r="J40" s="121">
        <v>0.1</v>
      </c>
      <c r="K40" s="243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ht="15.6" customHeight="1" x14ac:dyDescent="0.2">
      <c r="A41" s="120" t="s">
        <v>109</v>
      </c>
      <c r="B41" s="121">
        <v>1283.0999999999999</v>
      </c>
      <c r="C41" s="121">
        <v>1306.5999999999999</v>
      </c>
      <c r="D41" s="121">
        <v>1.8</v>
      </c>
      <c r="E41" s="195">
        <v>8071.6489750000001</v>
      </c>
      <c r="F41" s="195">
        <v>7808.9575999999997</v>
      </c>
      <c r="G41" s="121">
        <v>-3.3</v>
      </c>
      <c r="H41" s="121">
        <v>10356.799999999999</v>
      </c>
      <c r="I41" s="121">
        <v>10203.4</v>
      </c>
      <c r="J41" s="121">
        <v>-1.5</v>
      </c>
      <c r="K41" s="243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</row>
    <row r="42" spans="1:24" ht="15.6" customHeight="1" x14ac:dyDescent="0.2">
      <c r="A42" s="98" t="s">
        <v>51</v>
      </c>
      <c r="B42" s="15">
        <v>1677.1</v>
      </c>
      <c r="C42" s="15">
        <v>1703.2</v>
      </c>
      <c r="D42" s="15">
        <v>1.6</v>
      </c>
      <c r="E42" s="99">
        <v>7008.365452</v>
      </c>
      <c r="F42" s="99">
        <v>6811.4618950000004</v>
      </c>
      <c r="G42" s="15">
        <v>-2.8</v>
      </c>
      <c r="H42" s="15">
        <v>11754</v>
      </c>
      <c r="I42" s="15">
        <v>11601.5</v>
      </c>
      <c r="J42" s="15">
        <v>-1.3</v>
      </c>
      <c r="K42" s="243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1:24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0.28515625" style="9" customWidth="1"/>
    <col min="2" max="8" width="11.28515625" style="9" customWidth="1"/>
    <col min="9" max="12" width="11.42578125" style="9" customWidth="1"/>
    <col min="13" max="13" width="10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1.140625" style="9" customWidth="1"/>
    <col min="36" max="257" width="11.42578125" style="9" customWidth="1"/>
  </cols>
  <sheetData>
    <row r="1" spans="1:41" ht="33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.6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92"/>
      <c r="O2" s="546" t="s">
        <v>19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  <c r="AO2" s="23"/>
    </row>
    <row r="3" spans="1:41" ht="15.6" customHeight="1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92"/>
      <c r="O3" s="546" t="s">
        <v>113</v>
      </c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  <c r="AO3" s="23"/>
    </row>
    <row r="4" spans="1:41" ht="15.6" customHeigh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92"/>
      <c r="O4" s="546" t="s">
        <v>115</v>
      </c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  <c r="AO4" s="23"/>
    </row>
    <row r="5" spans="1:41" ht="19.5" customHeight="1" x14ac:dyDescent="0.2">
      <c r="A5" s="561" t="s">
        <v>60</v>
      </c>
      <c r="B5" s="565" t="s">
        <v>116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101"/>
      <c r="O5" s="561" t="s">
        <v>60</v>
      </c>
      <c r="P5" s="565" t="s">
        <v>62</v>
      </c>
      <c r="Q5" s="565"/>
      <c r="R5" s="565"/>
      <c r="S5" s="565"/>
      <c r="T5" s="565"/>
      <c r="U5" s="565"/>
      <c r="V5" s="565"/>
      <c r="W5" s="565"/>
      <c r="X5" s="565"/>
      <c r="Y5" s="565"/>
      <c r="Z5" s="101"/>
      <c r="AA5" s="561" t="s">
        <v>60</v>
      </c>
      <c r="AB5" s="565" t="s">
        <v>117</v>
      </c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23"/>
      <c r="AO5" s="23"/>
    </row>
    <row r="6" spans="1:41" ht="20.100000000000001" customHeight="1" x14ac:dyDescent="0.2">
      <c r="A6" s="561"/>
      <c r="B6" s="198" t="s">
        <v>118</v>
      </c>
      <c r="C6" s="198" t="s">
        <v>119</v>
      </c>
      <c r="D6" s="198" t="s">
        <v>120</v>
      </c>
      <c r="E6" s="198" t="s">
        <v>121</v>
      </c>
      <c r="F6" s="198" t="s">
        <v>122</v>
      </c>
      <c r="G6" s="198" t="s">
        <v>123</v>
      </c>
      <c r="H6" s="561" t="s">
        <v>124</v>
      </c>
      <c r="I6" s="561"/>
      <c r="J6" s="561" t="s">
        <v>66</v>
      </c>
      <c r="K6" s="561"/>
      <c r="L6" s="561"/>
      <c r="M6" s="561"/>
      <c r="N6" s="44"/>
      <c r="O6" s="561"/>
      <c r="P6" s="198" t="s">
        <v>118</v>
      </c>
      <c r="Q6" s="198" t="s">
        <v>119</v>
      </c>
      <c r="R6" s="198" t="s">
        <v>120</v>
      </c>
      <c r="S6" s="198" t="s">
        <v>121</v>
      </c>
      <c r="T6" s="198" t="s">
        <v>122</v>
      </c>
      <c r="U6" s="198" t="s">
        <v>123</v>
      </c>
      <c r="V6" s="561" t="s">
        <v>124</v>
      </c>
      <c r="W6" s="561"/>
      <c r="X6" s="561" t="s">
        <v>66</v>
      </c>
      <c r="Y6" s="561"/>
      <c r="Z6" s="44"/>
      <c r="AA6" s="561"/>
      <c r="AB6" s="198" t="s">
        <v>118</v>
      </c>
      <c r="AC6" s="198" t="s">
        <v>119</v>
      </c>
      <c r="AD6" s="198" t="s">
        <v>120</v>
      </c>
      <c r="AE6" s="198" t="s">
        <v>121</v>
      </c>
      <c r="AF6" s="198" t="s">
        <v>122</v>
      </c>
      <c r="AG6" s="198" t="s">
        <v>123</v>
      </c>
      <c r="AH6" s="561" t="s">
        <v>124</v>
      </c>
      <c r="AI6" s="561"/>
      <c r="AJ6" s="561" t="s">
        <v>66</v>
      </c>
      <c r="AK6" s="561"/>
      <c r="AL6" s="561"/>
      <c r="AM6" s="561"/>
      <c r="AN6" s="23"/>
      <c r="AO6" s="23"/>
    </row>
    <row r="7" spans="1:41" ht="20.100000000000001" customHeight="1" x14ac:dyDescent="0.2">
      <c r="A7" s="561"/>
      <c r="B7" s="561" t="s">
        <v>67</v>
      </c>
      <c r="C7" s="561" t="s">
        <v>68</v>
      </c>
      <c r="D7" s="561" t="s">
        <v>70</v>
      </c>
      <c r="E7" s="561" t="s">
        <v>71</v>
      </c>
      <c r="F7" s="561" t="s">
        <v>73</v>
      </c>
      <c r="G7" s="561" t="s">
        <v>74</v>
      </c>
      <c r="H7" s="245" t="s">
        <v>125</v>
      </c>
      <c r="I7" s="245" t="s">
        <v>126</v>
      </c>
      <c r="J7" s="561" t="s">
        <v>6</v>
      </c>
      <c r="K7" s="561"/>
      <c r="L7" s="561" t="s">
        <v>7</v>
      </c>
      <c r="M7" s="561"/>
      <c r="N7" s="44"/>
      <c r="O7" s="561"/>
      <c r="P7" s="561" t="s">
        <v>67</v>
      </c>
      <c r="Q7" s="561" t="s">
        <v>68</v>
      </c>
      <c r="R7" s="561" t="s">
        <v>70</v>
      </c>
      <c r="S7" s="561" t="s">
        <v>71</v>
      </c>
      <c r="T7" s="561" t="s">
        <v>73</v>
      </c>
      <c r="U7" s="561" t="s">
        <v>74</v>
      </c>
      <c r="V7" s="245" t="s">
        <v>125</v>
      </c>
      <c r="W7" s="245" t="s">
        <v>126</v>
      </c>
      <c r="X7" s="561" t="s">
        <v>6</v>
      </c>
      <c r="Y7" s="561"/>
      <c r="Z7" s="44"/>
      <c r="AA7" s="561"/>
      <c r="AB7" s="561" t="s">
        <v>67</v>
      </c>
      <c r="AC7" s="561" t="s">
        <v>68</v>
      </c>
      <c r="AD7" s="561" t="s">
        <v>70</v>
      </c>
      <c r="AE7" s="561" t="s">
        <v>71</v>
      </c>
      <c r="AF7" s="561" t="s">
        <v>73</v>
      </c>
      <c r="AG7" s="561" t="s">
        <v>74</v>
      </c>
      <c r="AH7" s="245" t="s">
        <v>125</v>
      </c>
      <c r="AI7" s="245" t="s">
        <v>126</v>
      </c>
      <c r="AJ7" s="561" t="s">
        <v>6</v>
      </c>
      <c r="AK7" s="561"/>
      <c r="AL7" s="561" t="s">
        <v>7</v>
      </c>
      <c r="AM7" s="561"/>
      <c r="AN7" s="23"/>
      <c r="AO7" s="23"/>
    </row>
    <row r="8" spans="1:41" ht="13.5" customHeight="1" x14ac:dyDescent="0.2">
      <c r="A8" s="562"/>
      <c r="B8" s="562"/>
      <c r="C8" s="562"/>
      <c r="D8" s="562"/>
      <c r="E8" s="562"/>
      <c r="F8" s="562"/>
      <c r="G8" s="562"/>
      <c r="H8" s="246" t="s">
        <v>127</v>
      </c>
      <c r="I8" s="246" t="s">
        <v>128</v>
      </c>
      <c r="J8" s="202" t="s">
        <v>129</v>
      </c>
      <c r="K8" s="202" t="s">
        <v>130</v>
      </c>
      <c r="L8" s="202" t="s">
        <v>131</v>
      </c>
      <c r="M8" s="202" t="s">
        <v>132</v>
      </c>
      <c r="N8" s="44"/>
      <c r="O8" s="562"/>
      <c r="P8" s="562"/>
      <c r="Q8" s="562"/>
      <c r="R8" s="562"/>
      <c r="S8" s="562"/>
      <c r="T8" s="562"/>
      <c r="U8" s="562"/>
      <c r="V8" s="246" t="s">
        <v>127</v>
      </c>
      <c r="W8" s="246" t="s">
        <v>128</v>
      </c>
      <c r="X8" s="202" t="s">
        <v>129</v>
      </c>
      <c r="Y8" s="202" t="s">
        <v>130</v>
      </c>
      <c r="Z8" s="44"/>
      <c r="AA8" s="562"/>
      <c r="AB8" s="562"/>
      <c r="AC8" s="562"/>
      <c r="AD8" s="562"/>
      <c r="AE8" s="562"/>
      <c r="AF8" s="562"/>
      <c r="AG8" s="562"/>
      <c r="AH8" s="246" t="s">
        <v>127</v>
      </c>
      <c r="AI8" s="246" t="s">
        <v>128</v>
      </c>
      <c r="AJ8" s="202" t="s">
        <v>129</v>
      </c>
      <c r="AK8" s="202" t="s">
        <v>130</v>
      </c>
      <c r="AL8" s="202" t="s">
        <v>131</v>
      </c>
      <c r="AM8" s="202" t="s">
        <v>132</v>
      </c>
      <c r="AN8" s="23"/>
      <c r="AO8" s="23"/>
    </row>
    <row r="9" spans="1:41" ht="15.6" customHeight="1" x14ac:dyDescent="0.2">
      <c r="A9" s="120" t="s">
        <v>76</v>
      </c>
      <c r="B9" s="121">
        <v>268.89999999999998</v>
      </c>
      <c r="C9" s="121">
        <v>261.7</v>
      </c>
      <c r="D9" s="121">
        <v>265.39999999999998</v>
      </c>
      <c r="E9" s="121">
        <v>263</v>
      </c>
      <c r="F9" s="121">
        <v>263.5</v>
      </c>
      <c r="G9" s="121">
        <f>'Arroz Total'!B8</f>
        <v>227.8</v>
      </c>
      <c r="H9" s="121">
        <v>232.5</v>
      </c>
      <c r="I9" s="121">
        <f>'Arroz Total'!C8</f>
        <v>227.8</v>
      </c>
      <c r="J9" s="121">
        <f t="shared" ref="J9:J43" si="0">IF($H9=0,0,ROUND((I9/$H9-1)*100,1))</f>
        <v>-2</v>
      </c>
      <c r="K9" s="121">
        <f t="shared" ref="K9:K43" si="1">IF($G9=0,0,ROUND((I9/$G9-1)*100,1))</f>
        <v>0</v>
      </c>
      <c r="L9" s="121">
        <f t="shared" ref="L9:L43" si="2">I9-H9</f>
        <v>-4.6999999999999886</v>
      </c>
      <c r="M9" s="121">
        <f t="shared" ref="M9:M43" si="3">I9-G9</f>
        <v>0</v>
      </c>
      <c r="N9" s="104"/>
      <c r="O9" s="120" t="s">
        <v>76</v>
      </c>
      <c r="P9" s="122">
        <v>3597.2432130000002</v>
      </c>
      <c r="Q9" s="122">
        <v>3796.6132980000002</v>
      </c>
      <c r="R9" s="122">
        <v>3834.7260740000002</v>
      </c>
      <c r="S9" s="122">
        <v>4128.7300379999997</v>
      </c>
      <c r="T9" s="122">
        <v>4045.00038</v>
      </c>
      <c r="U9" s="122">
        <f>'Arroz Total'!E8</f>
        <v>4588.8481119999997</v>
      </c>
      <c r="V9" s="122">
        <v>4315.125591</v>
      </c>
      <c r="W9" s="122">
        <f>'Arroz Total'!F8</f>
        <v>4549.143986</v>
      </c>
      <c r="X9" s="121">
        <f t="shared" ref="X9:X43" si="4">IF($V9=0,0,ROUND((W9/$V9-1)*100,1))</f>
        <v>5.4</v>
      </c>
      <c r="Y9" s="121">
        <f t="shared" ref="Y9:Y43" si="5">IF($U9=0,0,ROUND((W9/$U9-1)*100,1))</f>
        <v>-0.9</v>
      </c>
      <c r="Z9" s="106"/>
      <c r="AA9" s="120" t="s">
        <v>76</v>
      </c>
      <c r="AB9" s="121">
        <v>967.2</v>
      </c>
      <c r="AC9" s="121">
        <v>993.6</v>
      </c>
      <c r="AD9" s="121">
        <v>1017.8</v>
      </c>
      <c r="AE9" s="121">
        <v>1085.8</v>
      </c>
      <c r="AF9" s="121">
        <v>1065.7</v>
      </c>
      <c r="AG9" s="121">
        <f>'Arroz Total'!H8</f>
        <v>1045.4000000000001</v>
      </c>
      <c r="AH9" s="121">
        <v>1003.3</v>
      </c>
      <c r="AI9" s="121">
        <f>'Arroz Total'!I8</f>
        <v>1036.3</v>
      </c>
      <c r="AJ9" s="121">
        <f t="shared" ref="AJ9:AJ43" si="6">IF($AH9=0,0,ROUND((AI9/$AH9-1)*100,1))</f>
        <v>3.3</v>
      </c>
      <c r="AK9" s="121">
        <f t="shared" ref="AK9:AK43" si="7">IF($AG9=0,0,ROUND((AI9/$AG9-1)*100,1))</f>
        <v>-0.9</v>
      </c>
      <c r="AL9" s="121">
        <f t="shared" ref="AL9:AL43" si="8">AI9-AH9</f>
        <v>33</v>
      </c>
      <c r="AM9" s="121">
        <f t="shared" ref="AM9:AM43" si="9">AI9-AG9</f>
        <v>-9.1000000000001364</v>
      </c>
      <c r="AN9" s="23"/>
      <c r="AO9" s="23"/>
    </row>
    <row r="10" spans="1:41" ht="15.6" customHeight="1" x14ac:dyDescent="0.2">
      <c r="A10" s="67" t="s">
        <v>77</v>
      </c>
      <c r="B10" s="8">
        <v>12</v>
      </c>
      <c r="C10" s="8">
        <v>12</v>
      </c>
      <c r="D10" s="97">
        <v>8.6</v>
      </c>
      <c r="E10" s="8">
        <v>12.3</v>
      </c>
      <c r="F10" s="8">
        <v>12.3</v>
      </c>
      <c r="G10" s="8">
        <f>'Arroz Total'!B9</f>
        <v>12.5</v>
      </c>
      <c r="H10" s="8">
        <v>11.3</v>
      </c>
      <c r="I10" s="97">
        <f>'Arroz Total'!C9</f>
        <v>12.5</v>
      </c>
      <c r="J10" s="97">
        <f t="shared" si="0"/>
        <v>10.6</v>
      </c>
      <c r="K10" s="97">
        <f t="shared" si="1"/>
        <v>0</v>
      </c>
      <c r="L10" s="97">
        <f t="shared" si="2"/>
        <v>1.1999999999999993</v>
      </c>
      <c r="M10" s="97">
        <f t="shared" si="3"/>
        <v>0</v>
      </c>
      <c r="N10" s="107"/>
      <c r="O10" s="67" t="s">
        <v>77</v>
      </c>
      <c r="P10" s="25">
        <v>6500</v>
      </c>
      <c r="Q10" s="25">
        <v>6500</v>
      </c>
      <c r="R10" s="108">
        <v>7023</v>
      </c>
      <c r="S10" s="25">
        <v>7077</v>
      </c>
      <c r="T10" s="25">
        <v>7075</v>
      </c>
      <c r="U10" s="25">
        <f>'Arroz Total'!E9</f>
        <v>7500</v>
      </c>
      <c r="V10" s="25">
        <v>6897</v>
      </c>
      <c r="W10" s="108">
        <f>'Arroz Total'!F9</f>
        <v>7155</v>
      </c>
      <c r="X10" s="97">
        <f t="shared" si="4"/>
        <v>3.7</v>
      </c>
      <c r="Y10" s="97">
        <f t="shared" si="5"/>
        <v>-4.5999999999999996</v>
      </c>
      <c r="Z10" s="109"/>
      <c r="AA10" s="67" t="s">
        <v>77</v>
      </c>
      <c r="AB10" s="8">
        <v>78</v>
      </c>
      <c r="AC10" s="8">
        <v>78</v>
      </c>
      <c r="AD10" s="97">
        <v>60.4</v>
      </c>
      <c r="AE10" s="8">
        <v>87</v>
      </c>
      <c r="AF10" s="8">
        <v>87</v>
      </c>
      <c r="AG10" s="8">
        <f>'Arroz Total'!H9</f>
        <v>93.8</v>
      </c>
      <c r="AH10" s="8">
        <v>77.900000000000006</v>
      </c>
      <c r="AI10" s="97">
        <f>'Arroz Total'!I9</f>
        <v>89.4</v>
      </c>
      <c r="AJ10" s="97">
        <f t="shared" si="6"/>
        <v>14.8</v>
      </c>
      <c r="AK10" s="97">
        <f t="shared" si="7"/>
        <v>-4.7</v>
      </c>
      <c r="AL10" s="97">
        <f t="shared" si="8"/>
        <v>11.5</v>
      </c>
      <c r="AM10" s="97">
        <f t="shared" si="9"/>
        <v>-4.3999999999999915</v>
      </c>
      <c r="AN10" s="23"/>
      <c r="AO10" s="23"/>
    </row>
    <row r="11" spans="1:41" ht="15.6" customHeight="1" x14ac:dyDescent="0.2">
      <c r="A11" s="67" t="s">
        <v>78</v>
      </c>
      <c r="B11" s="8">
        <v>48.5</v>
      </c>
      <c r="C11" s="8">
        <v>44.3</v>
      </c>
      <c r="D11" s="97">
        <v>42.6</v>
      </c>
      <c r="E11" s="8">
        <v>40.6</v>
      </c>
      <c r="F11" s="8">
        <v>42.4</v>
      </c>
      <c r="G11" s="8">
        <f>'Arroz Total'!B10</f>
        <v>36.799999999999997</v>
      </c>
      <c r="H11" s="8">
        <v>42.5</v>
      </c>
      <c r="I11" s="97">
        <f>'Arroz Total'!C10</f>
        <v>36.799999999999997</v>
      </c>
      <c r="J11" s="97">
        <f t="shared" si="0"/>
        <v>-13.4</v>
      </c>
      <c r="K11" s="97">
        <f t="shared" si="1"/>
        <v>0</v>
      </c>
      <c r="L11" s="97">
        <f t="shared" si="2"/>
        <v>-5.7000000000000028</v>
      </c>
      <c r="M11" s="97">
        <f t="shared" si="3"/>
        <v>0</v>
      </c>
      <c r="N11" s="107"/>
      <c r="O11" s="67" t="s">
        <v>78</v>
      </c>
      <c r="P11" s="25">
        <v>2819</v>
      </c>
      <c r="Q11" s="25">
        <v>2859</v>
      </c>
      <c r="R11" s="108">
        <v>3423</v>
      </c>
      <c r="S11" s="25">
        <v>2956</v>
      </c>
      <c r="T11" s="25">
        <v>3243</v>
      </c>
      <c r="U11" s="25">
        <f>'Arroz Total'!E10</f>
        <v>3300</v>
      </c>
      <c r="V11" s="25">
        <v>3238</v>
      </c>
      <c r="W11" s="108">
        <f>'Arroz Total'!F10</f>
        <v>3348</v>
      </c>
      <c r="X11" s="97">
        <f t="shared" si="4"/>
        <v>3.4</v>
      </c>
      <c r="Y11" s="97">
        <f t="shared" si="5"/>
        <v>1.5</v>
      </c>
      <c r="Z11" s="109"/>
      <c r="AA11" s="67" t="s">
        <v>78</v>
      </c>
      <c r="AB11" s="8">
        <v>136.69999999999999</v>
      </c>
      <c r="AC11" s="8">
        <v>126.7</v>
      </c>
      <c r="AD11" s="97">
        <v>145.80000000000001</v>
      </c>
      <c r="AE11" s="8">
        <v>120</v>
      </c>
      <c r="AF11" s="8">
        <v>137.5</v>
      </c>
      <c r="AG11" s="8">
        <f>'Arroz Total'!H10</f>
        <v>121.4</v>
      </c>
      <c r="AH11" s="8">
        <v>137.6</v>
      </c>
      <c r="AI11" s="97">
        <f>'Arroz Total'!I10</f>
        <v>123.2</v>
      </c>
      <c r="AJ11" s="97">
        <f t="shared" si="6"/>
        <v>-10.5</v>
      </c>
      <c r="AK11" s="97">
        <f t="shared" si="7"/>
        <v>1.5</v>
      </c>
      <c r="AL11" s="97">
        <f t="shared" si="8"/>
        <v>-14.399999999999991</v>
      </c>
      <c r="AM11" s="97">
        <f t="shared" si="9"/>
        <v>1.7999999999999972</v>
      </c>
      <c r="AN11" s="23"/>
      <c r="AO11" s="23"/>
    </row>
    <row r="12" spans="1:41" ht="15.6" customHeight="1" x14ac:dyDescent="0.2">
      <c r="A12" s="67" t="s">
        <v>79</v>
      </c>
      <c r="B12" s="8">
        <v>7.5</v>
      </c>
      <c r="C12" s="8">
        <v>6.7</v>
      </c>
      <c r="D12" s="97">
        <v>5.0999999999999996</v>
      </c>
      <c r="E12" s="8">
        <v>4.3</v>
      </c>
      <c r="F12" s="8">
        <v>5</v>
      </c>
      <c r="G12" s="8">
        <f>'Arroz Total'!B11</f>
        <v>3.7</v>
      </c>
      <c r="H12" s="8">
        <v>3.8</v>
      </c>
      <c r="I12" s="97">
        <f>'Arroz Total'!C11</f>
        <v>3.7</v>
      </c>
      <c r="J12" s="97">
        <f t="shared" si="0"/>
        <v>-2.6</v>
      </c>
      <c r="K12" s="97">
        <f t="shared" si="1"/>
        <v>0</v>
      </c>
      <c r="L12" s="97">
        <f t="shared" si="2"/>
        <v>-9.9999999999999645E-2</v>
      </c>
      <c r="M12" s="97">
        <f t="shared" si="3"/>
        <v>0</v>
      </c>
      <c r="N12" s="107"/>
      <c r="O12" s="67" t="s">
        <v>79</v>
      </c>
      <c r="P12" s="25">
        <v>1201</v>
      </c>
      <c r="Q12" s="25">
        <v>1143</v>
      </c>
      <c r="R12" s="108">
        <v>1353</v>
      </c>
      <c r="S12" s="25">
        <v>1399</v>
      </c>
      <c r="T12" s="25">
        <v>1223</v>
      </c>
      <c r="U12" s="25">
        <f>'Arroz Total'!E11</f>
        <v>1219</v>
      </c>
      <c r="V12" s="25">
        <v>1313</v>
      </c>
      <c r="W12" s="108">
        <f>'Arroz Total'!F11</f>
        <v>1222</v>
      </c>
      <c r="X12" s="97">
        <f t="shared" si="4"/>
        <v>-6.9</v>
      </c>
      <c r="Y12" s="97">
        <f t="shared" si="5"/>
        <v>0.2</v>
      </c>
      <c r="Z12" s="109"/>
      <c r="AA12" s="67" t="s">
        <v>79</v>
      </c>
      <c r="AB12" s="8">
        <v>9</v>
      </c>
      <c r="AC12" s="8">
        <v>7.7</v>
      </c>
      <c r="AD12" s="97">
        <v>6.9</v>
      </c>
      <c r="AE12" s="8">
        <v>6</v>
      </c>
      <c r="AF12" s="8">
        <v>6.1</v>
      </c>
      <c r="AG12" s="8">
        <f>'Arroz Total'!H11</f>
        <v>4.5</v>
      </c>
      <c r="AH12" s="8">
        <v>5</v>
      </c>
      <c r="AI12" s="97">
        <f>'Arroz Total'!I11</f>
        <v>4.5</v>
      </c>
      <c r="AJ12" s="97">
        <f t="shared" si="6"/>
        <v>-10</v>
      </c>
      <c r="AK12" s="97">
        <f t="shared" si="7"/>
        <v>0</v>
      </c>
      <c r="AL12" s="97">
        <f t="shared" si="8"/>
        <v>-0.5</v>
      </c>
      <c r="AM12" s="97">
        <f t="shared" si="9"/>
        <v>0</v>
      </c>
      <c r="AN12" s="23"/>
      <c r="AO12" s="23"/>
    </row>
    <row r="13" spans="1:41" ht="15.6" customHeight="1" x14ac:dyDescent="0.2">
      <c r="A13" s="67" t="s">
        <v>80</v>
      </c>
      <c r="B13" s="8">
        <v>3.4</v>
      </c>
      <c r="C13" s="8">
        <v>3.4</v>
      </c>
      <c r="D13" s="97">
        <v>1.9</v>
      </c>
      <c r="E13" s="8">
        <v>3.2</v>
      </c>
      <c r="F13" s="8">
        <v>1.4</v>
      </c>
      <c r="G13" s="8">
        <f>'Arroz Total'!B12</f>
        <v>5.8</v>
      </c>
      <c r="H13" s="8">
        <v>2.5</v>
      </c>
      <c r="I13" s="97">
        <f>'Arroz Total'!C12</f>
        <v>5.8</v>
      </c>
      <c r="J13" s="97">
        <f t="shared" si="0"/>
        <v>132</v>
      </c>
      <c r="K13" s="97">
        <f t="shared" si="1"/>
        <v>0</v>
      </c>
      <c r="L13" s="97">
        <f t="shared" si="2"/>
        <v>3.3</v>
      </c>
      <c r="M13" s="97">
        <f t="shared" si="3"/>
        <v>0</v>
      </c>
      <c r="N13" s="107"/>
      <c r="O13" s="67" t="s">
        <v>80</v>
      </c>
      <c r="P13" s="25">
        <v>2261</v>
      </c>
      <c r="Q13" s="25">
        <v>2189</v>
      </c>
      <c r="R13" s="108">
        <v>2290</v>
      </c>
      <c r="S13" s="25">
        <v>2183</v>
      </c>
      <c r="T13" s="25">
        <v>2296</v>
      </c>
      <c r="U13" s="25">
        <f>'Arroz Total'!E12</f>
        <v>2800</v>
      </c>
      <c r="V13" s="25">
        <v>2269</v>
      </c>
      <c r="W13" s="108">
        <f>'Arroz Total'!F12</f>
        <v>2652</v>
      </c>
      <c r="X13" s="97">
        <f t="shared" si="4"/>
        <v>16.899999999999999</v>
      </c>
      <c r="Y13" s="97">
        <f t="shared" si="5"/>
        <v>-5.3</v>
      </c>
      <c r="Z13" s="109"/>
      <c r="AA13" s="67" t="s">
        <v>80</v>
      </c>
      <c r="AB13" s="8">
        <v>7.7</v>
      </c>
      <c r="AC13" s="8">
        <v>7.4</v>
      </c>
      <c r="AD13" s="97">
        <v>4.4000000000000004</v>
      </c>
      <c r="AE13" s="8">
        <v>7</v>
      </c>
      <c r="AF13" s="8">
        <v>3.2</v>
      </c>
      <c r="AG13" s="8">
        <f>'Arroz Total'!H12</f>
        <v>16.2</v>
      </c>
      <c r="AH13" s="8">
        <v>5.7</v>
      </c>
      <c r="AI13" s="97">
        <f>'Arroz Total'!I12</f>
        <v>15.4</v>
      </c>
      <c r="AJ13" s="97">
        <f t="shared" si="6"/>
        <v>170.2</v>
      </c>
      <c r="AK13" s="97">
        <f t="shared" si="7"/>
        <v>-4.9000000000000004</v>
      </c>
      <c r="AL13" s="97">
        <f t="shared" si="8"/>
        <v>9.6999999999999993</v>
      </c>
      <c r="AM13" s="97">
        <f t="shared" si="9"/>
        <v>-0.79999999999999893</v>
      </c>
      <c r="AN13" s="23"/>
      <c r="AO13" s="23"/>
    </row>
    <row r="14" spans="1:41" ht="15.6" customHeight="1" x14ac:dyDescent="0.2">
      <c r="A14" s="67" t="s">
        <v>81</v>
      </c>
      <c r="B14" s="8">
        <v>2</v>
      </c>
      <c r="C14" s="8">
        <v>1.9</v>
      </c>
      <c r="D14" s="97">
        <v>1.5</v>
      </c>
      <c r="E14" s="8">
        <v>1.5</v>
      </c>
      <c r="F14" s="8">
        <v>1.5</v>
      </c>
      <c r="G14" s="8">
        <f>'Arroz Total'!B13</f>
        <v>0.9</v>
      </c>
      <c r="H14" s="8">
        <v>1.1000000000000001</v>
      </c>
      <c r="I14" s="97">
        <f>'Arroz Total'!C13</f>
        <v>0.9</v>
      </c>
      <c r="J14" s="97">
        <f t="shared" si="0"/>
        <v>-18.2</v>
      </c>
      <c r="K14" s="97">
        <f t="shared" si="1"/>
        <v>0</v>
      </c>
      <c r="L14" s="97">
        <f t="shared" si="2"/>
        <v>-0.20000000000000007</v>
      </c>
      <c r="M14" s="97">
        <f t="shared" si="3"/>
        <v>0</v>
      </c>
      <c r="N14" s="107"/>
      <c r="O14" s="67" t="s">
        <v>81</v>
      </c>
      <c r="P14" s="25">
        <v>1218</v>
      </c>
      <c r="Q14" s="25">
        <v>865</v>
      </c>
      <c r="R14" s="108">
        <v>918</v>
      </c>
      <c r="S14" s="25">
        <v>945</v>
      </c>
      <c r="T14" s="25">
        <v>952</v>
      </c>
      <c r="U14" s="25">
        <f>'Arroz Total'!E13</f>
        <v>983</v>
      </c>
      <c r="V14" s="25">
        <v>994</v>
      </c>
      <c r="W14" s="108">
        <f>'Arroz Total'!F13</f>
        <v>902</v>
      </c>
      <c r="X14" s="97">
        <f t="shared" si="4"/>
        <v>-9.3000000000000007</v>
      </c>
      <c r="Y14" s="97">
        <f t="shared" si="5"/>
        <v>-8.1999999999999993</v>
      </c>
      <c r="Z14" s="109"/>
      <c r="AA14" s="67" t="s">
        <v>81</v>
      </c>
      <c r="AB14" s="8">
        <v>2.4</v>
      </c>
      <c r="AC14" s="8">
        <v>1.6</v>
      </c>
      <c r="AD14" s="97">
        <v>1.4</v>
      </c>
      <c r="AE14" s="8">
        <v>1.4</v>
      </c>
      <c r="AF14" s="8">
        <v>1.4</v>
      </c>
      <c r="AG14" s="8">
        <f>'Arroz Total'!H13</f>
        <v>0.9</v>
      </c>
      <c r="AH14" s="8">
        <v>1.1000000000000001</v>
      </c>
      <c r="AI14" s="97">
        <f>'Arroz Total'!I13</f>
        <v>0.8</v>
      </c>
      <c r="AJ14" s="97">
        <f t="shared" si="6"/>
        <v>-27.3</v>
      </c>
      <c r="AK14" s="97">
        <f t="shared" si="7"/>
        <v>-11.1</v>
      </c>
      <c r="AL14" s="97">
        <f t="shared" si="8"/>
        <v>-0.30000000000000004</v>
      </c>
      <c r="AM14" s="97">
        <f t="shared" si="9"/>
        <v>-9.9999999999999978E-2</v>
      </c>
      <c r="AN14" s="23"/>
      <c r="AO14" s="23"/>
    </row>
    <row r="15" spans="1:41" ht="15.6" customHeight="1" x14ac:dyDescent="0.2">
      <c r="A15" s="67" t="s">
        <v>82</v>
      </c>
      <c r="B15" s="8">
        <v>81.599999999999994</v>
      </c>
      <c r="C15" s="8">
        <v>65.900000000000006</v>
      </c>
      <c r="D15" s="97">
        <v>72.900000000000006</v>
      </c>
      <c r="E15" s="8">
        <v>68.8</v>
      </c>
      <c r="F15" s="8">
        <v>68.400000000000006</v>
      </c>
      <c r="G15" s="8">
        <f>'Arroz Total'!B14</f>
        <v>43.7</v>
      </c>
      <c r="H15" s="8">
        <v>44.1</v>
      </c>
      <c r="I15" s="97">
        <f>'Arroz Total'!C14</f>
        <v>43.7</v>
      </c>
      <c r="J15" s="97">
        <f t="shared" si="0"/>
        <v>-0.9</v>
      </c>
      <c r="K15" s="97">
        <f t="shared" si="1"/>
        <v>0</v>
      </c>
      <c r="L15" s="97">
        <f t="shared" si="2"/>
        <v>-0.39999999999999858</v>
      </c>
      <c r="M15" s="97">
        <f t="shared" si="3"/>
        <v>0</v>
      </c>
      <c r="N15" s="107"/>
      <c r="O15" s="67" t="s">
        <v>82</v>
      </c>
      <c r="P15" s="25">
        <v>2326</v>
      </c>
      <c r="Q15" s="25">
        <v>2537</v>
      </c>
      <c r="R15" s="108">
        <v>2519.6707820000001</v>
      </c>
      <c r="S15" s="25">
        <v>2728.4694770000001</v>
      </c>
      <c r="T15" s="25">
        <v>2860.2339179999999</v>
      </c>
      <c r="U15" s="25">
        <f>'Arroz Total'!E14</f>
        <v>2662.8947370000001</v>
      </c>
      <c r="V15" s="25">
        <v>2516.5079369999999</v>
      </c>
      <c r="W15" s="108">
        <f>'Arroz Total'!F14</f>
        <v>2640.2448509999999</v>
      </c>
      <c r="X15" s="97">
        <f t="shared" si="4"/>
        <v>4.9000000000000004</v>
      </c>
      <c r="Y15" s="97">
        <f t="shared" si="5"/>
        <v>-0.9</v>
      </c>
      <c r="Z15" s="109"/>
      <c r="AA15" s="67" t="s">
        <v>82</v>
      </c>
      <c r="AB15" s="8">
        <v>189.8</v>
      </c>
      <c r="AC15" s="8">
        <v>167.2</v>
      </c>
      <c r="AD15" s="97">
        <v>183.7</v>
      </c>
      <c r="AE15" s="8">
        <v>187.7</v>
      </c>
      <c r="AF15" s="8">
        <v>195.6</v>
      </c>
      <c r="AG15" s="8">
        <f>'Arroz Total'!H14</f>
        <v>116.4</v>
      </c>
      <c r="AH15" s="8">
        <v>111</v>
      </c>
      <c r="AI15" s="97">
        <f>'Arroz Total'!I14</f>
        <v>115.4</v>
      </c>
      <c r="AJ15" s="97">
        <f t="shared" si="6"/>
        <v>4</v>
      </c>
      <c r="AK15" s="97">
        <f t="shared" si="7"/>
        <v>-0.9</v>
      </c>
      <c r="AL15" s="97">
        <f t="shared" si="8"/>
        <v>4.4000000000000057</v>
      </c>
      <c r="AM15" s="97">
        <f t="shared" si="9"/>
        <v>-1</v>
      </c>
      <c r="AN15" s="23"/>
      <c r="AO15" s="23"/>
    </row>
    <row r="16" spans="1:41" ht="15.6" customHeight="1" x14ac:dyDescent="0.2">
      <c r="A16" s="67" t="s">
        <v>83</v>
      </c>
      <c r="B16" s="8">
        <v>113.9</v>
      </c>
      <c r="C16" s="8">
        <v>127.5</v>
      </c>
      <c r="D16" s="97">
        <v>132.80000000000001</v>
      </c>
      <c r="E16" s="8">
        <v>132.30000000000001</v>
      </c>
      <c r="F16" s="8">
        <v>132.5</v>
      </c>
      <c r="G16" s="8">
        <f>'Arroz Total'!B15</f>
        <v>124.4</v>
      </c>
      <c r="H16" s="8">
        <v>127.2</v>
      </c>
      <c r="I16" s="97">
        <f>'Arroz Total'!C15</f>
        <v>124.4</v>
      </c>
      <c r="J16" s="97">
        <f t="shared" si="0"/>
        <v>-2.2000000000000002</v>
      </c>
      <c r="K16" s="97">
        <f t="shared" si="1"/>
        <v>0</v>
      </c>
      <c r="L16" s="97">
        <f t="shared" si="2"/>
        <v>-2.7999999999999972</v>
      </c>
      <c r="M16" s="97">
        <f t="shared" si="3"/>
        <v>0</v>
      </c>
      <c r="N16" s="110"/>
      <c r="O16" s="67" t="s">
        <v>83</v>
      </c>
      <c r="P16" s="25">
        <v>4773</v>
      </c>
      <c r="Q16" s="25">
        <v>4745</v>
      </c>
      <c r="R16" s="108">
        <v>4632.578313</v>
      </c>
      <c r="S16" s="25">
        <v>5114.5714289999996</v>
      </c>
      <c r="T16" s="25">
        <v>4791.9584910000003</v>
      </c>
      <c r="U16" s="25">
        <f>'Arroz Total'!E15</f>
        <v>5563.8754019999997</v>
      </c>
      <c r="V16" s="25">
        <v>5227.8482700000004</v>
      </c>
      <c r="W16" s="108">
        <f>'Arroz Total'!F15</f>
        <v>5526.9903539999996</v>
      </c>
      <c r="X16" s="97">
        <f t="shared" si="4"/>
        <v>5.7</v>
      </c>
      <c r="Y16" s="97">
        <f t="shared" si="5"/>
        <v>-0.7</v>
      </c>
      <c r="Z16" s="109"/>
      <c r="AA16" s="67" t="s">
        <v>83</v>
      </c>
      <c r="AB16" s="8">
        <v>543.6</v>
      </c>
      <c r="AC16" s="8">
        <v>605</v>
      </c>
      <c r="AD16" s="97">
        <v>615.20000000000005</v>
      </c>
      <c r="AE16" s="8">
        <v>676.7</v>
      </c>
      <c r="AF16" s="8">
        <v>634.9</v>
      </c>
      <c r="AG16" s="8">
        <f>'Arroz Total'!H15</f>
        <v>692.2</v>
      </c>
      <c r="AH16" s="8">
        <v>665</v>
      </c>
      <c r="AI16" s="97">
        <f>'Arroz Total'!I15</f>
        <v>687.6</v>
      </c>
      <c r="AJ16" s="97">
        <f t="shared" si="6"/>
        <v>3.4</v>
      </c>
      <c r="AK16" s="97">
        <f t="shared" si="7"/>
        <v>-0.7</v>
      </c>
      <c r="AL16" s="97">
        <f t="shared" si="8"/>
        <v>22.600000000000023</v>
      </c>
      <c r="AM16" s="97">
        <f t="shared" si="9"/>
        <v>-4.6000000000000227</v>
      </c>
      <c r="AN16" s="23"/>
      <c r="AO16" s="23"/>
    </row>
    <row r="17" spans="1:41" ht="15.6" customHeight="1" x14ac:dyDescent="0.2">
      <c r="A17" s="120" t="s">
        <v>84</v>
      </c>
      <c r="B17" s="121">
        <v>539.5</v>
      </c>
      <c r="C17" s="121">
        <v>476.6</v>
      </c>
      <c r="D17" s="121">
        <v>283.3</v>
      </c>
      <c r="E17" s="121">
        <v>229.2</v>
      </c>
      <c r="F17" s="121">
        <v>261.3</v>
      </c>
      <c r="G17" s="121">
        <f>'Arroz Total'!B16</f>
        <v>166.2</v>
      </c>
      <c r="H17" s="121">
        <v>165.5</v>
      </c>
      <c r="I17" s="121">
        <f>'Arroz Total'!C16</f>
        <v>168.8</v>
      </c>
      <c r="J17" s="121">
        <f t="shared" si="0"/>
        <v>2</v>
      </c>
      <c r="K17" s="121">
        <f t="shared" si="1"/>
        <v>1.6</v>
      </c>
      <c r="L17" s="121">
        <f t="shared" si="2"/>
        <v>3.3000000000000114</v>
      </c>
      <c r="M17" s="121">
        <f t="shared" si="3"/>
        <v>2.6000000000000227</v>
      </c>
      <c r="N17" s="106"/>
      <c r="O17" s="120" t="s">
        <v>84</v>
      </c>
      <c r="P17" s="122">
        <v>1695.260612</v>
      </c>
      <c r="Q17" s="122">
        <v>1457.8294169999999</v>
      </c>
      <c r="R17" s="122">
        <v>1389.4101659999999</v>
      </c>
      <c r="S17" s="122">
        <v>1908.07897</v>
      </c>
      <c r="T17" s="122">
        <v>2012.562189</v>
      </c>
      <c r="U17" s="122">
        <f>'Arroz Total'!E16</f>
        <v>2115.8682309999999</v>
      </c>
      <c r="V17" s="122">
        <v>1948.071299</v>
      </c>
      <c r="W17" s="122">
        <f>'Arroz Total'!F16</f>
        <v>2143.3821090000001</v>
      </c>
      <c r="X17" s="121">
        <f t="shared" si="4"/>
        <v>10</v>
      </c>
      <c r="Y17" s="121">
        <f t="shared" si="5"/>
        <v>1.3</v>
      </c>
      <c r="Z17" s="106"/>
      <c r="AA17" s="120" t="s">
        <v>84</v>
      </c>
      <c r="AB17" s="121">
        <v>914.6</v>
      </c>
      <c r="AC17" s="121">
        <v>694.7</v>
      </c>
      <c r="AD17" s="121">
        <v>393.7</v>
      </c>
      <c r="AE17" s="121">
        <v>437.3</v>
      </c>
      <c r="AF17" s="121">
        <v>525.9</v>
      </c>
      <c r="AG17" s="121">
        <f>'Arroz Total'!H16</f>
        <v>351.8</v>
      </c>
      <c r="AH17" s="121">
        <v>322.5</v>
      </c>
      <c r="AI17" s="121">
        <f>'Arroz Total'!I16</f>
        <v>361.8</v>
      </c>
      <c r="AJ17" s="121">
        <f t="shared" si="6"/>
        <v>12.2</v>
      </c>
      <c r="AK17" s="121">
        <f t="shared" si="7"/>
        <v>2.8</v>
      </c>
      <c r="AL17" s="121">
        <f t="shared" si="8"/>
        <v>39.300000000000011</v>
      </c>
      <c r="AM17" s="121">
        <f t="shared" si="9"/>
        <v>10</v>
      </c>
      <c r="AN17" s="23"/>
      <c r="AO17" s="23"/>
    </row>
    <row r="18" spans="1:41" ht="15.6" customHeight="1" x14ac:dyDescent="0.2">
      <c r="A18" s="67" t="s">
        <v>85</v>
      </c>
      <c r="B18" s="8">
        <v>389.1</v>
      </c>
      <c r="C18" s="8">
        <v>349.8</v>
      </c>
      <c r="D18" s="97">
        <v>181.5</v>
      </c>
      <c r="E18" s="8">
        <v>141.6</v>
      </c>
      <c r="F18" s="8">
        <v>166.7</v>
      </c>
      <c r="G18" s="8">
        <f>'Arroz Total'!B17</f>
        <v>95.2</v>
      </c>
      <c r="H18" s="8">
        <v>96</v>
      </c>
      <c r="I18" s="97">
        <f>'Arroz Total'!C17</f>
        <v>97.8</v>
      </c>
      <c r="J18" s="97">
        <f t="shared" si="0"/>
        <v>1.9</v>
      </c>
      <c r="K18" s="97">
        <f t="shared" si="1"/>
        <v>2.7</v>
      </c>
      <c r="L18" s="97">
        <f t="shared" si="2"/>
        <v>1.7999999999999972</v>
      </c>
      <c r="M18" s="97">
        <f t="shared" si="3"/>
        <v>2.5999999999999943</v>
      </c>
      <c r="N18" s="110"/>
      <c r="O18" s="67" t="s">
        <v>85</v>
      </c>
      <c r="P18" s="25">
        <v>1692</v>
      </c>
      <c r="Q18" s="25">
        <v>1418</v>
      </c>
      <c r="R18" s="108">
        <v>1478.254545</v>
      </c>
      <c r="S18" s="25">
        <v>1807.083333</v>
      </c>
      <c r="T18" s="25">
        <v>1925.065987</v>
      </c>
      <c r="U18" s="25">
        <f>'Arroz Total'!E17</f>
        <v>1810.6281509999999</v>
      </c>
      <c r="V18" s="25">
        <v>1721.5645830000001</v>
      </c>
      <c r="W18" s="108">
        <f>'Arroz Total'!F17</f>
        <v>1820.779141</v>
      </c>
      <c r="X18" s="97">
        <f t="shared" si="4"/>
        <v>5.8</v>
      </c>
      <c r="Y18" s="97">
        <f t="shared" si="5"/>
        <v>0.6</v>
      </c>
      <c r="Z18" s="109"/>
      <c r="AA18" s="67" t="s">
        <v>85</v>
      </c>
      <c r="AB18" s="8">
        <v>658.4</v>
      </c>
      <c r="AC18" s="8">
        <v>496</v>
      </c>
      <c r="AD18" s="97">
        <v>268.3</v>
      </c>
      <c r="AE18" s="8">
        <v>255.9</v>
      </c>
      <c r="AF18" s="8">
        <v>320.89999999999998</v>
      </c>
      <c r="AG18" s="8">
        <f>'Arroz Total'!H17</f>
        <v>172.4</v>
      </c>
      <c r="AH18" s="8">
        <v>165.3</v>
      </c>
      <c r="AI18" s="97">
        <f>'Arroz Total'!I17</f>
        <v>178.1</v>
      </c>
      <c r="AJ18" s="97">
        <f t="shared" si="6"/>
        <v>7.7</v>
      </c>
      <c r="AK18" s="97">
        <f t="shared" si="7"/>
        <v>3.3</v>
      </c>
      <c r="AL18" s="97">
        <f t="shared" si="8"/>
        <v>12.799999999999983</v>
      </c>
      <c r="AM18" s="97">
        <f t="shared" si="9"/>
        <v>5.6999999999999886</v>
      </c>
      <c r="AN18" s="23"/>
      <c r="AO18" s="23"/>
    </row>
    <row r="19" spans="1:41" ht="15.6" customHeight="1" x14ac:dyDescent="0.2">
      <c r="A19" s="67" t="s">
        <v>86</v>
      </c>
      <c r="B19" s="8">
        <v>105.9</v>
      </c>
      <c r="C19" s="8">
        <v>95.1</v>
      </c>
      <c r="D19" s="97">
        <v>79.099999999999994</v>
      </c>
      <c r="E19" s="8">
        <v>65.2</v>
      </c>
      <c r="F19" s="8">
        <v>70.8</v>
      </c>
      <c r="G19" s="8">
        <f>'Arroz Total'!B18</f>
        <v>56.2</v>
      </c>
      <c r="H19" s="8">
        <v>56</v>
      </c>
      <c r="I19" s="97">
        <f>'Arroz Total'!C18</f>
        <v>56.2</v>
      </c>
      <c r="J19" s="97">
        <f t="shared" si="0"/>
        <v>0.4</v>
      </c>
      <c r="K19" s="97">
        <f t="shared" si="1"/>
        <v>0</v>
      </c>
      <c r="L19" s="97">
        <f t="shared" si="2"/>
        <v>0.20000000000000284</v>
      </c>
      <c r="M19" s="97">
        <f t="shared" si="3"/>
        <v>0</v>
      </c>
      <c r="N19" s="110"/>
      <c r="O19" s="67" t="s">
        <v>86</v>
      </c>
      <c r="P19" s="25">
        <v>1400</v>
      </c>
      <c r="Q19" s="25">
        <v>1184</v>
      </c>
      <c r="R19" s="108">
        <v>754.66498100000001</v>
      </c>
      <c r="S19" s="25">
        <v>1628.766871</v>
      </c>
      <c r="T19" s="25">
        <v>1670.196328</v>
      </c>
      <c r="U19" s="25">
        <f>'Arroz Total'!E18</f>
        <v>1783.288256</v>
      </c>
      <c r="V19" s="25">
        <v>1636.814286</v>
      </c>
      <c r="W19" s="108">
        <f>'Arroz Total'!F18</f>
        <v>1895.9430600000001</v>
      </c>
      <c r="X19" s="97">
        <f t="shared" si="4"/>
        <v>15.8</v>
      </c>
      <c r="Y19" s="97">
        <f t="shared" si="5"/>
        <v>6.3</v>
      </c>
      <c r="Z19" s="109"/>
      <c r="AA19" s="67" t="s">
        <v>86</v>
      </c>
      <c r="AB19" s="8">
        <v>148.30000000000001</v>
      </c>
      <c r="AC19" s="8">
        <v>112.6</v>
      </c>
      <c r="AD19" s="97">
        <v>59.7</v>
      </c>
      <c r="AE19" s="8">
        <v>106.2</v>
      </c>
      <c r="AF19" s="8">
        <v>118.2</v>
      </c>
      <c r="AG19" s="8">
        <f>'Arroz Total'!H18</f>
        <v>100.2</v>
      </c>
      <c r="AH19" s="8">
        <v>91.7</v>
      </c>
      <c r="AI19" s="97">
        <f>'Arroz Total'!I18</f>
        <v>106.6</v>
      </c>
      <c r="AJ19" s="97">
        <f t="shared" si="6"/>
        <v>16.2</v>
      </c>
      <c r="AK19" s="97">
        <f t="shared" si="7"/>
        <v>6.4</v>
      </c>
      <c r="AL19" s="97">
        <f t="shared" si="8"/>
        <v>14.899999999999991</v>
      </c>
      <c r="AM19" s="97">
        <f t="shared" si="9"/>
        <v>6.3999999999999915</v>
      </c>
      <c r="AN19" s="23"/>
      <c r="AO19" s="23"/>
    </row>
    <row r="20" spans="1:41" ht="15.6" customHeight="1" x14ac:dyDescent="0.2">
      <c r="A20" s="67" t="s">
        <v>87</v>
      </c>
      <c r="B20" s="8">
        <v>22.1</v>
      </c>
      <c r="C20" s="8">
        <v>12.5</v>
      </c>
      <c r="D20" s="97">
        <v>4.7</v>
      </c>
      <c r="E20" s="8">
        <v>4.7</v>
      </c>
      <c r="F20" s="8">
        <v>3.6</v>
      </c>
      <c r="G20" s="8">
        <f>'Arroz Total'!B19</f>
        <v>4.8</v>
      </c>
      <c r="H20" s="8">
        <v>3.8</v>
      </c>
      <c r="I20" s="97">
        <f>'Arroz Total'!C19</f>
        <v>4.8</v>
      </c>
      <c r="J20" s="97">
        <f t="shared" si="0"/>
        <v>26.3</v>
      </c>
      <c r="K20" s="97">
        <f t="shared" si="1"/>
        <v>0</v>
      </c>
      <c r="L20" s="97">
        <f t="shared" si="2"/>
        <v>1</v>
      </c>
      <c r="M20" s="97">
        <f t="shared" si="3"/>
        <v>0</v>
      </c>
      <c r="N20" s="110"/>
      <c r="O20" s="67" t="s">
        <v>87</v>
      </c>
      <c r="P20" s="25">
        <v>1436</v>
      </c>
      <c r="Q20" s="25">
        <v>1436</v>
      </c>
      <c r="R20" s="108">
        <v>648</v>
      </c>
      <c r="S20" s="25">
        <v>2075.6595739999998</v>
      </c>
      <c r="T20" s="25">
        <v>975.27777800000001</v>
      </c>
      <c r="U20" s="25">
        <f>'Arroz Total'!E19</f>
        <v>3464.708333</v>
      </c>
      <c r="V20" s="25">
        <v>2117.1052629999999</v>
      </c>
      <c r="W20" s="108">
        <f>'Arroz Total'!F19</f>
        <v>3360.770833</v>
      </c>
      <c r="X20" s="97">
        <f t="shared" si="4"/>
        <v>58.7</v>
      </c>
      <c r="Y20" s="97">
        <f t="shared" si="5"/>
        <v>-3</v>
      </c>
      <c r="Z20" s="109"/>
      <c r="AA20" s="67" t="s">
        <v>87</v>
      </c>
      <c r="AB20" s="8">
        <v>31.7</v>
      </c>
      <c r="AC20" s="8">
        <v>18</v>
      </c>
      <c r="AD20" s="97">
        <v>3</v>
      </c>
      <c r="AE20" s="8">
        <v>9.6999999999999993</v>
      </c>
      <c r="AF20" s="8">
        <v>3.6</v>
      </c>
      <c r="AG20" s="8">
        <f>'Arroz Total'!H19</f>
        <v>16.7</v>
      </c>
      <c r="AH20" s="8">
        <v>8</v>
      </c>
      <c r="AI20" s="97">
        <f>'Arroz Total'!I19</f>
        <v>16.100000000000001</v>
      </c>
      <c r="AJ20" s="97">
        <f t="shared" si="6"/>
        <v>101.3</v>
      </c>
      <c r="AK20" s="97">
        <f t="shared" si="7"/>
        <v>-3.6</v>
      </c>
      <c r="AL20" s="97">
        <f t="shared" si="8"/>
        <v>8.1000000000000014</v>
      </c>
      <c r="AM20" s="97">
        <f t="shared" si="9"/>
        <v>-0.59999999999999787</v>
      </c>
      <c r="AN20" s="23"/>
      <c r="AO20" s="23"/>
    </row>
    <row r="21" spans="1:41" ht="15.6" customHeight="1" x14ac:dyDescent="0.2">
      <c r="A21" s="67" t="s">
        <v>88</v>
      </c>
      <c r="B21" s="8">
        <v>1.5</v>
      </c>
      <c r="C21" s="8">
        <v>0.9</v>
      </c>
      <c r="D21" s="97">
        <v>1</v>
      </c>
      <c r="E21" s="8">
        <v>1</v>
      </c>
      <c r="F21" s="8">
        <v>1.1000000000000001</v>
      </c>
      <c r="G21" s="8">
        <f>'Arroz Total'!B20</f>
        <v>0.9</v>
      </c>
      <c r="H21" s="8">
        <v>0.9</v>
      </c>
      <c r="I21" s="97">
        <f>'Arroz Total'!C20</f>
        <v>0.9</v>
      </c>
      <c r="J21" s="97">
        <f t="shared" si="0"/>
        <v>0</v>
      </c>
      <c r="K21" s="97">
        <f t="shared" si="1"/>
        <v>0</v>
      </c>
      <c r="L21" s="97">
        <f t="shared" si="2"/>
        <v>0</v>
      </c>
      <c r="M21" s="97">
        <f t="shared" si="3"/>
        <v>0</v>
      </c>
      <c r="N21" s="110"/>
      <c r="O21" s="67" t="s">
        <v>88</v>
      </c>
      <c r="P21" s="25">
        <v>3074</v>
      </c>
      <c r="Q21" s="25">
        <v>2590</v>
      </c>
      <c r="R21" s="108">
        <v>2931</v>
      </c>
      <c r="S21" s="25">
        <v>3766</v>
      </c>
      <c r="T21" s="25">
        <v>3945</v>
      </c>
      <c r="U21" s="25">
        <f>'Arroz Total'!E20</f>
        <v>3665</v>
      </c>
      <c r="V21" s="25">
        <v>3323</v>
      </c>
      <c r="W21" s="108">
        <f>'Arroz Total'!F20</f>
        <v>3696</v>
      </c>
      <c r="X21" s="97">
        <f t="shared" si="4"/>
        <v>11.2</v>
      </c>
      <c r="Y21" s="97">
        <f t="shared" si="5"/>
        <v>0.8</v>
      </c>
      <c r="Z21" s="109"/>
      <c r="AA21" s="67" t="s">
        <v>88</v>
      </c>
      <c r="AB21" s="8">
        <v>4.5999999999999996</v>
      </c>
      <c r="AC21" s="8">
        <v>2.2999999999999998</v>
      </c>
      <c r="AD21" s="97">
        <v>2.9</v>
      </c>
      <c r="AE21" s="8">
        <v>3.8</v>
      </c>
      <c r="AF21" s="8">
        <v>4.3</v>
      </c>
      <c r="AG21" s="8">
        <f>'Arroz Total'!H20</f>
        <v>3.3</v>
      </c>
      <c r="AH21" s="8">
        <v>3</v>
      </c>
      <c r="AI21" s="97">
        <f>'Arroz Total'!I20</f>
        <v>3.3</v>
      </c>
      <c r="AJ21" s="97">
        <f t="shared" si="6"/>
        <v>10</v>
      </c>
      <c r="AK21" s="97">
        <f t="shared" si="7"/>
        <v>0</v>
      </c>
      <c r="AL21" s="97">
        <f t="shared" si="8"/>
        <v>0.29999999999999982</v>
      </c>
      <c r="AM21" s="97">
        <f t="shared" si="9"/>
        <v>0</v>
      </c>
      <c r="AN21" s="23"/>
      <c r="AO21" s="23"/>
    </row>
    <row r="22" spans="1:41" ht="15.6" customHeight="1" x14ac:dyDescent="0.2">
      <c r="A22" s="67" t="s">
        <v>89</v>
      </c>
      <c r="B22" s="8">
        <v>1.2</v>
      </c>
      <c r="C22" s="8">
        <v>0.9</v>
      </c>
      <c r="D22" s="97">
        <v>0.8</v>
      </c>
      <c r="E22" s="8">
        <v>0.9</v>
      </c>
      <c r="F22" s="8">
        <v>1.1000000000000001</v>
      </c>
      <c r="G22" s="8">
        <f>'Arroz Total'!B21</f>
        <v>1.6</v>
      </c>
      <c r="H22" s="8">
        <v>1.2</v>
      </c>
      <c r="I22" s="97">
        <f>'Arroz Total'!C21</f>
        <v>1.6</v>
      </c>
      <c r="J22" s="97">
        <f t="shared" si="0"/>
        <v>33.299999999999997</v>
      </c>
      <c r="K22" s="97">
        <f t="shared" si="1"/>
        <v>0</v>
      </c>
      <c r="L22" s="97">
        <f t="shared" si="2"/>
        <v>0.40000000000000013</v>
      </c>
      <c r="M22" s="97">
        <f t="shared" si="3"/>
        <v>0</v>
      </c>
      <c r="N22" s="110"/>
      <c r="O22" s="67" t="s">
        <v>89</v>
      </c>
      <c r="P22" s="25">
        <v>817</v>
      </c>
      <c r="Q22" s="25">
        <v>53</v>
      </c>
      <c r="R22" s="108">
        <v>197</v>
      </c>
      <c r="S22" s="25">
        <v>875</v>
      </c>
      <c r="T22" s="25">
        <v>1100</v>
      </c>
      <c r="U22" s="25">
        <f>'Arroz Total'!E21</f>
        <v>1176</v>
      </c>
      <c r="V22" s="25">
        <v>1461</v>
      </c>
      <c r="W22" s="108">
        <f>'Arroz Total'!F21</f>
        <v>1184</v>
      </c>
      <c r="X22" s="97">
        <f t="shared" si="4"/>
        <v>-19</v>
      </c>
      <c r="Y22" s="97">
        <f t="shared" si="5"/>
        <v>0.7</v>
      </c>
      <c r="Z22" s="109"/>
      <c r="AA22" s="67" t="s">
        <v>89</v>
      </c>
      <c r="AB22" s="8">
        <v>1</v>
      </c>
      <c r="AC22" s="8">
        <v>0</v>
      </c>
      <c r="AD22" s="97">
        <v>0.2</v>
      </c>
      <c r="AE22" s="8">
        <v>0.8</v>
      </c>
      <c r="AF22" s="8">
        <v>1.2</v>
      </c>
      <c r="AG22" s="8">
        <f>'Arroz Total'!H21</f>
        <v>1.9</v>
      </c>
      <c r="AH22" s="8">
        <v>1.8</v>
      </c>
      <c r="AI22" s="97">
        <f>'Arroz Total'!I21</f>
        <v>1.9</v>
      </c>
      <c r="AJ22" s="97">
        <f t="shared" si="6"/>
        <v>5.6</v>
      </c>
      <c r="AK22" s="97">
        <f t="shared" si="7"/>
        <v>0</v>
      </c>
      <c r="AL22" s="97">
        <f t="shared" si="8"/>
        <v>9.9999999999999867E-2</v>
      </c>
      <c r="AM22" s="97">
        <f t="shared" si="9"/>
        <v>0</v>
      </c>
      <c r="AN22" s="23"/>
      <c r="AO22" s="23"/>
    </row>
    <row r="23" spans="1:41" ht="15.6" customHeight="1" x14ac:dyDescent="0.2">
      <c r="A23" s="67" t="s">
        <v>90</v>
      </c>
      <c r="B23" s="8">
        <v>0.7</v>
      </c>
      <c r="C23" s="8">
        <v>0.2</v>
      </c>
      <c r="D23" s="97">
        <v>0.3</v>
      </c>
      <c r="E23" s="8">
        <v>0.2</v>
      </c>
      <c r="F23" s="8">
        <v>0.4</v>
      </c>
      <c r="G23" s="8">
        <f>'Arroz Total'!B22</f>
        <v>0.4</v>
      </c>
      <c r="H23" s="8">
        <v>0.5</v>
      </c>
      <c r="I23" s="97">
        <f>'Arroz Total'!C22</f>
        <v>0.4</v>
      </c>
      <c r="J23" s="97">
        <f t="shared" si="0"/>
        <v>-20</v>
      </c>
      <c r="K23" s="97">
        <f t="shared" si="1"/>
        <v>0</v>
      </c>
      <c r="L23" s="97">
        <f t="shared" si="2"/>
        <v>-9.9999999999999978E-2</v>
      </c>
      <c r="M23" s="97">
        <f t="shared" si="3"/>
        <v>0</v>
      </c>
      <c r="N23" s="110"/>
      <c r="O23" s="67" t="s">
        <v>90</v>
      </c>
      <c r="P23" s="25">
        <v>6923</v>
      </c>
      <c r="Q23" s="25">
        <v>4500</v>
      </c>
      <c r="R23" s="108">
        <v>4500</v>
      </c>
      <c r="S23" s="25">
        <v>4000</v>
      </c>
      <c r="T23" s="25">
        <v>5259</v>
      </c>
      <c r="U23" s="25">
        <f>'Arroz Total'!E22</f>
        <v>8000</v>
      </c>
      <c r="V23" s="25">
        <v>8149</v>
      </c>
      <c r="W23" s="108">
        <f>'Arroz Total'!F22</f>
        <v>7180</v>
      </c>
      <c r="X23" s="97">
        <f t="shared" si="4"/>
        <v>-11.9</v>
      </c>
      <c r="Y23" s="97">
        <f t="shared" si="5"/>
        <v>-10.3</v>
      </c>
      <c r="Z23" s="109"/>
      <c r="AA23" s="67" t="s">
        <v>90</v>
      </c>
      <c r="AB23" s="8">
        <v>4.8</v>
      </c>
      <c r="AC23" s="8">
        <v>0.9</v>
      </c>
      <c r="AD23" s="97">
        <v>1.4</v>
      </c>
      <c r="AE23" s="8">
        <v>0.8</v>
      </c>
      <c r="AF23" s="8">
        <v>2.1</v>
      </c>
      <c r="AG23" s="8">
        <f>'Arroz Total'!H22</f>
        <v>3.2</v>
      </c>
      <c r="AH23" s="8">
        <v>4.0999999999999996</v>
      </c>
      <c r="AI23" s="97">
        <f>'Arroz Total'!I22</f>
        <v>2.9</v>
      </c>
      <c r="AJ23" s="97">
        <f t="shared" si="6"/>
        <v>-29.3</v>
      </c>
      <c r="AK23" s="97">
        <f t="shared" si="7"/>
        <v>-9.4</v>
      </c>
      <c r="AL23" s="97">
        <f t="shared" si="8"/>
        <v>-1.1999999999999997</v>
      </c>
      <c r="AM23" s="97">
        <f t="shared" si="9"/>
        <v>-0.30000000000000027</v>
      </c>
      <c r="AN23" s="23"/>
      <c r="AO23" s="23"/>
    </row>
    <row r="24" spans="1:41" ht="15.6" customHeight="1" x14ac:dyDescent="0.2">
      <c r="A24" s="67" t="s">
        <v>91</v>
      </c>
      <c r="B24" s="8">
        <v>3.1</v>
      </c>
      <c r="C24" s="8">
        <v>2.7</v>
      </c>
      <c r="D24" s="97">
        <v>3</v>
      </c>
      <c r="E24" s="8">
        <v>2.8</v>
      </c>
      <c r="F24" s="8">
        <v>5.8</v>
      </c>
      <c r="G24" s="8">
        <f>'Arroz Total'!B23</f>
        <v>3.1</v>
      </c>
      <c r="H24" s="8">
        <v>3.1</v>
      </c>
      <c r="I24" s="97">
        <f>'Arroz Total'!C23</f>
        <v>3.1</v>
      </c>
      <c r="J24" s="97">
        <f t="shared" si="0"/>
        <v>0</v>
      </c>
      <c r="K24" s="97">
        <f t="shared" si="1"/>
        <v>0</v>
      </c>
      <c r="L24" s="97">
        <f t="shared" si="2"/>
        <v>0</v>
      </c>
      <c r="M24" s="97">
        <f t="shared" si="3"/>
        <v>0</v>
      </c>
      <c r="N24" s="110"/>
      <c r="O24" s="67" t="s">
        <v>91</v>
      </c>
      <c r="P24" s="25">
        <v>5858</v>
      </c>
      <c r="Q24" s="25">
        <v>5720</v>
      </c>
      <c r="R24" s="108">
        <v>5720</v>
      </c>
      <c r="S24" s="25">
        <v>6220</v>
      </c>
      <c r="T24" s="25">
        <v>6500</v>
      </c>
      <c r="U24" s="25">
        <f>'Arroz Total'!E23</f>
        <v>7700</v>
      </c>
      <c r="V24" s="25">
        <v>6486</v>
      </c>
      <c r="W24" s="108">
        <f>'Arroz Total'!F23</f>
        <v>7562</v>
      </c>
      <c r="X24" s="97">
        <f t="shared" si="4"/>
        <v>16.600000000000001</v>
      </c>
      <c r="Y24" s="97">
        <f t="shared" si="5"/>
        <v>-1.8</v>
      </c>
      <c r="Z24" s="109"/>
      <c r="AA24" s="67" t="s">
        <v>91</v>
      </c>
      <c r="AB24" s="8">
        <v>18.2</v>
      </c>
      <c r="AC24" s="8">
        <v>15.4</v>
      </c>
      <c r="AD24" s="97">
        <v>17.2</v>
      </c>
      <c r="AE24" s="8">
        <v>17.399999999999999</v>
      </c>
      <c r="AF24" s="8">
        <v>37.700000000000003</v>
      </c>
      <c r="AG24" s="8">
        <f>'Arroz Total'!H23</f>
        <v>23.9</v>
      </c>
      <c r="AH24" s="8">
        <v>20.100000000000001</v>
      </c>
      <c r="AI24" s="97">
        <f>'Arroz Total'!I23</f>
        <v>23.4</v>
      </c>
      <c r="AJ24" s="97">
        <f t="shared" si="6"/>
        <v>16.399999999999999</v>
      </c>
      <c r="AK24" s="97">
        <f t="shared" si="7"/>
        <v>-2.1</v>
      </c>
      <c r="AL24" s="97">
        <f t="shared" si="8"/>
        <v>3.2999999999999972</v>
      </c>
      <c r="AM24" s="97">
        <f t="shared" si="9"/>
        <v>-0.5</v>
      </c>
      <c r="AN24" s="23"/>
      <c r="AO24" s="23"/>
    </row>
    <row r="25" spans="1:41" ht="15.6" customHeight="1" x14ac:dyDescent="0.2">
      <c r="A25" s="67" t="s">
        <v>92</v>
      </c>
      <c r="B25" s="8">
        <v>7.1</v>
      </c>
      <c r="C25" s="8">
        <v>6</v>
      </c>
      <c r="D25" s="97">
        <v>5.0999999999999996</v>
      </c>
      <c r="E25" s="8">
        <v>4.7</v>
      </c>
      <c r="F25" s="8">
        <v>4</v>
      </c>
      <c r="G25" s="8">
        <f>'Arroz Total'!B24</f>
        <v>4</v>
      </c>
      <c r="H25" s="8">
        <v>4</v>
      </c>
      <c r="I25" s="97">
        <f>'Arroz Total'!C24</f>
        <v>4</v>
      </c>
      <c r="J25" s="97">
        <f t="shared" si="0"/>
        <v>0</v>
      </c>
      <c r="K25" s="97">
        <f t="shared" si="1"/>
        <v>0</v>
      </c>
      <c r="L25" s="97">
        <f t="shared" si="2"/>
        <v>0</v>
      </c>
      <c r="M25" s="97">
        <f t="shared" si="3"/>
        <v>0</v>
      </c>
      <c r="N25" s="110"/>
      <c r="O25" s="67" t="s">
        <v>92</v>
      </c>
      <c r="P25" s="25">
        <v>5570</v>
      </c>
      <c r="Q25" s="25">
        <v>7102</v>
      </c>
      <c r="R25" s="108">
        <v>7255</v>
      </c>
      <c r="S25" s="25">
        <v>7540</v>
      </c>
      <c r="T25" s="25">
        <v>7125</v>
      </c>
      <c r="U25" s="25">
        <f>'Arroz Total'!E24</f>
        <v>7546</v>
      </c>
      <c r="V25" s="25">
        <v>7126</v>
      </c>
      <c r="W25" s="108">
        <f>'Arroz Total'!F24</f>
        <v>7378</v>
      </c>
      <c r="X25" s="97">
        <f t="shared" si="4"/>
        <v>3.5</v>
      </c>
      <c r="Y25" s="97">
        <f t="shared" si="5"/>
        <v>-2.2000000000000002</v>
      </c>
      <c r="Z25" s="109"/>
      <c r="AA25" s="67" t="s">
        <v>92</v>
      </c>
      <c r="AB25" s="8">
        <v>39.5</v>
      </c>
      <c r="AC25" s="8">
        <v>42.6</v>
      </c>
      <c r="AD25" s="97">
        <v>37</v>
      </c>
      <c r="AE25" s="8">
        <v>35.4</v>
      </c>
      <c r="AF25" s="8">
        <v>28.5</v>
      </c>
      <c r="AG25" s="8">
        <f>'Arroz Total'!H24</f>
        <v>30.2</v>
      </c>
      <c r="AH25" s="8">
        <v>28.5</v>
      </c>
      <c r="AI25" s="97">
        <f>'Arroz Total'!I24</f>
        <v>29.5</v>
      </c>
      <c r="AJ25" s="97">
        <f t="shared" si="6"/>
        <v>3.5</v>
      </c>
      <c r="AK25" s="97">
        <f t="shared" si="7"/>
        <v>-2.2999999999999998</v>
      </c>
      <c r="AL25" s="97">
        <f t="shared" si="8"/>
        <v>1</v>
      </c>
      <c r="AM25" s="97">
        <f t="shared" si="9"/>
        <v>-0.69999999999999929</v>
      </c>
      <c r="AN25" s="23"/>
      <c r="AO25" s="23"/>
    </row>
    <row r="26" spans="1:41" ht="15.6" hidden="1" customHeight="1" x14ac:dyDescent="0.2">
      <c r="A26" s="67" t="s">
        <v>93</v>
      </c>
      <c r="B26" s="8">
        <v>8.8000000000000007</v>
      </c>
      <c r="C26" s="8">
        <v>8.5</v>
      </c>
      <c r="D26" s="97">
        <v>7.8</v>
      </c>
      <c r="E26" s="8">
        <v>8.1</v>
      </c>
      <c r="F26" s="8">
        <v>7.8</v>
      </c>
      <c r="G26" s="8">
        <f>'Arroz Total'!B25</f>
        <v>0</v>
      </c>
      <c r="H26" s="8">
        <v>0</v>
      </c>
      <c r="I26" s="97">
        <f>'Arroz Total'!C25</f>
        <v>0</v>
      </c>
      <c r="J26" s="97">
        <f t="shared" si="0"/>
        <v>0</v>
      </c>
      <c r="K26" s="97">
        <f t="shared" si="1"/>
        <v>0</v>
      </c>
      <c r="L26" s="97">
        <f t="shared" si="2"/>
        <v>0</v>
      </c>
      <c r="M26" s="97">
        <f t="shared" si="3"/>
        <v>0</v>
      </c>
      <c r="N26" s="110"/>
      <c r="O26" s="67" t="s">
        <v>93</v>
      </c>
      <c r="P26" s="25">
        <v>920</v>
      </c>
      <c r="Q26" s="25">
        <v>812</v>
      </c>
      <c r="R26" s="108">
        <v>510</v>
      </c>
      <c r="S26" s="25">
        <v>900</v>
      </c>
      <c r="T26" s="25">
        <v>1200</v>
      </c>
      <c r="U26" s="25">
        <f>'Arroz Total'!E25</f>
        <v>0</v>
      </c>
      <c r="V26" s="25">
        <v>0</v>
      </c>
      <c r="W26" s="108">
        <f>'Arroz Total'!F25</f>
        <v>0</v>
      </c>
      <c r="X26" s="97">
        <f t="shared" si="4"/>
        <v>0</v>
      </c>
      <c r="Y26" s="97">
        <f t="shared" si="5"/>
        <v>0</v>
      </c>
      <c r="Z26" s="109"/>
      <c r="AA26" s="67" t="s">
        <v>93</v>
      </c>
      <c r="AB26" s="8">
        <v>8.1</v>
      </c>
      <c r="AC26" s="8">
        <v>6.9</v>
      </c>
      <c r="AD26" s="97">
        <v>4</v>
      </c>
      <c r="AE26" s="8">
        <v>7.3</v>
      </c>
      <c r="AF26" s="8">
        <v>9.4</v>
      </c>
      <c r="AG26" s="8">
        <f>'Arroz Total'!H25</f>
        <v>0</v>
      </c>
      <c r="AH26" s="8">
        <v>0</v>
      </c>
      <c r="AI26" s="97">
        <f>'Arroz Total'!I25</f>
        <v>0</v>
      </c>
      <c r="AJ26" s="97">
        <f t="shared" si="6"/>
        <v>0</v>
      </c>
      <c r="AK26" s="97">
        <f t="shared" si="7"/>
        <v>0</v>
      </c>
      <c r="AL26" s="97">
        <f t="shared" si="8"/>
        <v>0</v>
      </c>
      <c r="AM26" s="97">
        <f t="shared" si="9"/>
        <v>0</v>
      </c>
      <c r="AN26" s="23"/>
      <c r="AO26" s="23"/>
    </row>
    <row r="27" spans="1:41" ht="15.6" customHeight="1" x14ac:dyDescent="0.2">
      <c r="A27" s="120" t="s">
        <v>94</v>
      </c>
      <c r="B27" s="121">
        <v>229.8</v>
      </c>
      <c r="C27" s="121">
        <v>234.2</v>
      </c>
      <c r="D27" s="121">
        <v>192.5</v>
      </c>
      <c r="E27" s="121">
        <v>199.4</v>
      </c>
      <c r="F27" s="121">
        <v>185.2</v>
      </c>
      <c r="G27" s="121">
        <f>'Arroz Total'!B26</f>
        <v>157.4</v>
      </c>
      <c r="H27" s="121">
        <v>171.9</v>
      </c>
      <c r="I27" s="121">
        <f>'Arroz Total'!C26</f>
        <v>158.19999999999999</v>
      </c>
      <c r="J27" s="121">
        <f t="shared" si="0"/>
        <v>-8</v>
      </c>
      <c r="K27" s="121">
        <f t="shared" si="1"/>
        <v>0.5</v>
      </c>
      <c r="L27" s="121">
        <f t="shared" si="2"/>
        <v>-13.700000000000017</v>
      </c>
      <c r="M27" s="121">
        <f t="shared" si="3"/>
        <v>0.79999999999998295</v>
      </c>
      <c r="N27" s="104"/>
      <c r="O27" s="120" t="s">
        <v>94</v>
      </c>
      <c r="P27" s="122">
        <v>3543.065709</v>
      </c>
      <c r="Q27" s="122">
        <v>3582.142186</v>
      </c>
      <c r="R27" s="122">
        <v>3158.5480520000001</v>
      </c>
      <c r="S27" s="122">
        <v>3672.4167499999999</v>
      </c>
      <c r="T27" s="122">
        <v>3652.8088550000002</v>
      </c>
      <c r="U27" s="122">
        <f>'Arroz Total'!E26</f>
        <v>3954.587039</v>
      </c>
      <c r="V27" s="122">
        <v>3738.3891800000001</v>
      </c>
      <c r="W27" s="122">
        <f>'Arroz Total'!F26</f>
        <v>3909.9544879999999</v>
      </c>
      <c r="X27" s="121">
        <f t="shared" si="4"/>
        <v>4.5999999999999996</v>
      </c>
      <c r="Y27" s="121">
        <f t="shared" si="5"/>
        <v>-1.1000000000000001</v>
      </c>
      <c r="Z27" s="106"/>
      <c r="AA27" s="120" t="s">
        <v>94</v>
      </c>
      <c r="AB27" s="121">
        <v>814.1</v>
      </c>
      <c r="AC27" s="121">
        <v>838.9</v>
      </c>
      <c r="AD27" s="121">
        <v>608</v>
      </c>
      <c r="AE27" s="121">
        <v>732.3</v>
      </c>
      <c r="AF27" s="121">
        <v>676.5</v>
      </c>
      <c r="AG27" s="121">
        <f>'Arroz Total'!H26</f>
        <v>622.5</v>
      </c>
      <c r="AH27" s="121">
        <v>642.70000000000005</v>
      </c>
      <c r="AI27" s="121">
        <f>'Arroz Total'!I26</f>
        <v>618.6</v>
      </c>
      <c r="AJ27" s="121">
        <f t="shared" si="6"/>
        <v>-3.7</v>
      </c>
      <c r="AK27" s="121">
        <f t="shared" si="7"/>
        <v>-0.6</v>
      </c>
      <c r="AL27" s="121">
        <f t="shared" si="8"/>
        <v>-24.100000000000023</v>
      </c>
      <c r="AM27" s="121">
        <f t="shared" si="9"/>
        <v>-3.8999999999999773</v>
      </c>
      <c r="AN27" s="23"/>
      <c r="AO27" s="23"/>
    </row>
    <row r="28" spans="1:41" ht="15.6" customHeight="1" x14ac:dyDescent="0.2">
      <c r="A28" s="67" t="s">
        <v>95</v>
      </c>
      <c r="B28" s="8">
        <v>176.3</v>
      </c>
      <c r="C28" s="8">
        <v>188.1</v>
      </c>
      <c r="D28" s="97">
        <v>152.5</v>
      </c>
      <c r="E28" s="8">
        <v>162.30000000000001</v>
      </c>
      <c r="F28" s="8">
        <v>149.30000000000001</v>
      </c>
      <c r="G28" s="8">
        <f>'Arroz Total'!B27</f>
        <v>122.5</v>
      </c>
      <c r="H28" s="8">
        <v>138.1</v>
      </c>
      <c r="I28" s="97">
        <f>'Arroz Total'!C27</f>
        <v>122.5</v>
      </c>
      <c r="J28" s="97">
        <f t="shared" si="0"/>
        <v>-11.3</v>
      </c>
      <c r="K28" s="97">
        <f t="shared" si="1"/>
        <v>0</v>
      </c>
      <c r="L28" s="97">
        <f t="shared" si="2"/>
        <v>-15.599999999999994</v>
      </c>
      <c r="M28" s="97">
        <f t="shared" si="3"/>
        <v>0</v>
      </c>
      <c r="N28" s="107"/>
      <c r="O28" s="67" t="s">
        <v>95</v>
      </c>
      <c r="P28" s="25">
        <v>3285</v>
      </c>
      <c r="Q28" s="25">
        <v>3257</v>
      </c>
      <c r="R28" s="108">
        <v>2875.9377049999998</v>
      </c>
      <c r="S28" s="25">
        <v>3265.5569930000001</v>
      </c>
      <c r="T28" s="25">
        <v>3283.1895509999999</v>
      </c>
      <c r="U28" s="25">
        <f>'Arroz Total'!E27</f>
        <v>3444.9142860000002</v>
      </c>
      <c r="V28" s="25">
        <v>3318.8320060000001</v>
      </c>
      <c r="W28" s="108">
        <f>'Arroz Total'!F27</f>
        <v>3390.0530610000001</v>
      </c>
      <c r="X28" s="97">
        <f t="shared" si="4"/>
        <v>2.1</v>
      </c>
      <c r="Y28" s="97">
        <f t="shared" si="5"/>
        <v>-1.6</v>
      </c>
      <c r="Z28" s="109"/>
      <c r="AA28" s="67" t="s">
        <v>95</v>
      </c>
      <c r="AB28" s="8">
        <v>579.1</v>
      </c>
      <c r="AC28" s="8">
        <v>612.6</v>
      </c>
      <c r="AD28" s="97">
        <v>438.6</v>
      </c>
      <c r="AE28" s="8">
        <v>530</v>
      </c>
      <c r="AF28" s="8">
        <v>490.2</v>
      </c>
      <c r="AG28" s="8">
        <f>'Arroz Total'!H27</f>
        <v>422</v>
      </c>
      <c r="AH28" s="8">
        <v>458.4</v>
      </c>
      <c r="AI28" s="97">
        <f>'Arroz Total'!I27</f>
        <v>415.3</v>
      </c>
      <c r="AJ28" s="97">
        <f t="shared" si="6"/>
        <v>-9.4</v>
      </c>
      <c r="AK28" s="97">
        <f t="shared" si="7"/>
        <v>-1.6</v>
      </c>
      <c r="AL28" s="97">
        <f t="shared" si="8"/>
        <v>-43.099999999999966</v>
      </c>
      <c r="AM28" s="97">
        <f t="shared" si="9"/>
        <v>-6.6999999999999886</v>
      </c>
      <c r="AN28" s="23"/>
      <c r="AO28" s="23"/>
    </row>
    <row r="29" spans="1:41" ht="15.6" customHeight="1" x14ac:dyDescent="0.2">
      <c r="A29" s="67" t="s">
        <v>96</v>
      </c>
      <c r="B29" s="8">
        <v>15.5</v>
      </c>
      <c r="C29" s="8">
        <v>18.100000000000001</v>
      </c>
      <c r="D29" s="97">
        <v>14</v>
      </c>
      <c r="E29" s="8">
        <v>15.5</v>
      </c>
      <c r="F29" s="8">
        <v>14.3</v>
      </c>
      <c r="G29" s="8">
        <f>'Arroz Total'!B28</f>
        <v>10.7</v>
      </c>
      <c r="H29" s="8">
        <v>11.2</v>
      </c>
      <c r="I29" s="97">
        <f>'Arroz Total'!C28</f>
        <v>11.5</v>
      </c>
      <c r="J29" s="97">
        <f t="shared" si="0"/>
        <v>2.7</v>
      </c>
      <c r="K29" s="97">
        <f t="shared" si="1"/>
        <v>7.5</v>
      </c>
      <c r="L29" s="97">
        <f t="shared" si="2"/>
        <v>0.30000000000000071</v>
      </c>
      <c r="M29" s="97">
        <f t="shared" si="3"/>
        <v>0.80000000000000071</v>
      </c>
      <c r="N29" s="107"/>
      <c r="O29" s="67" t="s">
        <v>96</v>
      </c>
      <c r="P29" s="25">
        <v>6150</v>
      </c>
      <c r="Q29" s="25">
        <v>6160</v>
      </c>
      <c r="R29" s="108">
        <v>4860</v>
      </c>
      <c r="S29" s="25">
        <v>6000</v>
      </c>
      <c r="T29" s="25">
        <v>5700</v>
      </c>
      <c r="U29" s="25">
        <f>'Arroz Total'!E28</f>
        <v>6500</v>
      </c>
      <c r="V29" s="25">
        <v>6005</v>
      </c>
      <c r="W29" s="108">
        <f>'Arroz Total'!F28</f>
        <v>6365</v>
      </c>
      <c r="X29" s="97">
        <f t="shared" si="4"/>
        <v>6</v>
      </c>
      <c r="Y29" s="97">
        <f t="shared" si="5"/>
        <v>-2.1</v>
      </c>
      <c r="Z29" s="109"/>
      <c r="AA29" s="67" t="s">
        <v>96</v>
      </c>
      <c r="AB29" s="8">
        <v>95.3</v>
      </c>
      <c r="AC29" s="8">
        <v>111.5</v>
      </c>
      <c r="AD29" s="97">
        <v>68</v>
      </c>
      <c r="AE29" s="8">
        <v>93</v>
      </c>
      <c r="AF29" s="8">
        <v>81.5</v>
      </c>
      <c r="AG29" s="8">
        <f>'Arroz Total'!H28</f>
        <v>69.599999999999994</v>
      </c>
      <c r="AH29" s="8">
        <v>67.3</v>
      </c>
      <c r="AI29" s="97">
        <f>'Arroz Total'!I28</f>
        <v>73.2</v>
      </c>
      <c r="AJ29" s="97">
        <f t="shared" si="6"/>
        <v>8.8000000000000007</v>
      </c>
      <c r="AK29" s="97">
        <f t="shared" si="7"/>
        <v>5.2</v>
      </c>
      <c r="AL29" s="97">
        <f t="shared" si="8"/>
        <v>5.9000000000000057</v>
      </c>
      <c r="AM29" s="97">
        <f t="shared" si="9"/>
        <v>3.6000000000000085</v>
      </c>
      <c r="AN29" s="23"/>
      <c r="AO29" s="23"/>
    </row>
    <row r="30" spans="1:41" ht="15.6" customHeight="1" x14ac:dyDescent="0.2">
      <c r="A30" s="67" t="s">
        <v>97</v>
      </c>
      <c r="B30" s="8">
        <v>38</v>
      </c>
      <c r="C30" s="8">
        <v>28</v>
      </c>
      <c r="D30" s="97">
        <v>26</v>
      </c>
      <c r="E30" s="8">
        <v>21.6</v>
      </c>
      <c r="F30" s="8">
        <v>21.6</v>
      </c>
      <c r="G30" s="8">
        <f>'Arroz Total'!B29</f>
        <v>24.2</v>
      </c>
      <c r="H30" s="8">
        <v>22.6</v>
      </c>
      <c r="I30" s="97">
        <f>'Arroz Total'!C29</f>
        <v>24.2</v>
      </c>
      <c r="J30" s="97">
        <f t="shared" si="0"/>
        <v>7.1</v>
      </c>
      <c r="K30" s="97">
        <f t="shared" si="1"/>
        <v>0</v>
      </c>
      <c r="L30" s="97">
        <f t="shared" si="2"/>
        <v>1.5999999999999979</v>
      </c>
      <c r="M30" s="97">
        <f t="shared" si="3"/>
        <v>0</v>
      </c>
      <c r="N30" s="107"/>
      <c r="O30" s="67" t="s">
        <v>97</v>
      </c>
      <c r="P30" s="25">
        <v>3677</v>
      </c>
      <c r="Q30" s="25">
        <v>4100</v>
      </c>
      <c r="R30" s="108">
        <v>3900</v>
      </c>
      <c r="S30" s="25">
        <v>5059.2592590000004</v>
      </c>
      <c r="T30" s="25">
        <v>4852.3148149999997</v>
      </c>
      <c r="U30" s="25">
        <f>'Arroz Total'!E29</f>
        <v>5409.0909089999996</v>
      </c>
      <c r="V30" s="25">
        <v>5178.8672569999999</v>
      </c>
      <c r="W30" s="108">
        <f>'Arroz Total'!F29</f>
        <v>5375.033058</v>
      </c>
      <c r="X30" s="97">
        <f t="shared" si="4"/>
        <v>3.8</v>
      </c>
      <c r="Y30" s="97">
        <f t="shared" si="5"/>
        <v>-0.6</v>
      </c>
      <c r="Z30" s="109"/>
      <c r="AA30" s="67" t="s">
        <v>97</v>
      </c>
      <c r="AB30" s="8">
        <v>139.69999999999999</v>
      </c>
      <c r="AC30" s="8">
        <v>114.8</v>
      </c>
      <c r="AD30" s="97">
        <v>101.4</v>
      </c>
      <c r="AE30" s="8">
        <v>109.3</v>
      </c>
      <c r="AF30" s="8">
        <v>104.8</v>
      </c>
      <c r="AG30" s="8">
        <f>'Arroz Total'!H29</f>
        <v>130.9</v>
      </c>
      <c r="AH30" s="8">
        <v>117</v>
      </c>
      <c r="AI30" s="97">
        <f>'Arroz Total'!I29</f>
        <v>130.1</v>
      </c>
      <c r="AJ30" s="97">
        <f t="shared" si="6"/>
        <v>11.2</v>
      </c>
      <c r="AK30" s="97">
        <f t="shared" si="7"/>
        <v>-0.6</v>
      </c>
      <c r="AL30" s="97">
        <f t="shared" si="8"/>
        <v>13.099999999999994</v>
      </c>
      <c r="AM30" s="97">
        <f t="shared" si="9"/>
        <v>-0.80000000000001137</v>
      </c>
      <c r="AN30" s="23"/>
      <c r="AO30" s="23"/>
    </row>
    <row r="31" spans="1:41" ht="15.6" hidden="1" customHeight="1" x14ac:dyDescent="0.2">
      <c r="A31" s="67" t="s">
        <v>98</v>
      </c>
      <c r="B31" s="8">
        <v>0</v>
      </c>
      <c r="C31" s="8">
        <v>0</v>
      </c>
      <c r="D31" s="97">
        <v>0</v>
      </c>
      <c r="E31" s="8">
        <v>0</v>
      </c>
      <c r="F31" s="8">
        <v>0</v>
      </c>
      <c r="G31" s="8">
        <f>'Arroz Total'!B30</f>
        <v>0</v>
      </c>
      <c r="H31" s="8">
        <v>0</v>
      </c>
      <c r="I31" s="97">
        <f>'Arroz Total'!C30</f>
        <v>0</v>
      </c>
      <c r="J31" s="97">
        <f t="shared" si="0"/>
        <v>0</v>
      </c>
      <c r="K31" s="97">
        <f t="shared" si="1"/>
        <v>0</v>
      </c>
      <c r="L31" s="97">
        <f t="shared" si="2"/>
        <v>0</v>
      </c>
      <c r="M31" s="97">
        <f t="shared" si="3"/>
        <v>0</v>
      </c>
      <c r="N31" s="107"/>
      <c r="O31" s="67" t="s">
        <v>98</v>
      </c>
      <c r="P31" s="25">
        <v>0</v>
      </c>
      <c r="Q31" s="25">
        <v>0</v>
      </c>
      <c r="R31" s="108">
        <v>0</v>
      </c>
      <c r="S31" s="25">
        <v>0</v>
      </c>
      <c r="T31" s="25">
        <v>0</v>
      </c>
      <c r="U31" s="25">
        <f>'Arroz Total'!E30</f>
        <v>0</v>
      </c>
      <c r="V31" s="25">
        <v>0</v>
      </c>
      <c r="W31" s="108">
        <f>'Arroz Total'!F30</f>
        <v>0</v>
      </c>
      <c r="X31" s="97">
        <f t="shared" si="4"/>
        <v>0</v>
      </c>
      <c r="Y31" s="97">
        <f t="shared" si="5"/>
        <v>0</v>
      </c>
      <c r="Z31" s="109"/>
      <c r="AA31" s="67" t="s">
        <v>98</v>
      </c>
      <c r="AB31" s="8">
        <v>0</v>
      </c>
      <c r="AC31" s="8">
        <v>0</v>
      </c>
      <c r="AD31" s="97">
        <v>0</v>
      </c>
      <c r="AE31" s="8">
        <v>0</v>
      </c>
      <c r="AF31" s="8">
        <v>0</v>
      </c>
      <c r="AG31" s="8">
        <f>'Arroz Total'!H30</f>
        <v>0</v>
      </c>
      <c r="AH31" s="8">
        <v>0</v>
      </c>
      <c r="AI31" s="97">
        <f>'Arroz Total'!I30</f>
        <v>0</v>
      </c>
      <c r="AJ31" s="97">
        <f t="shared" si="6"/>
        <v>0</v>
      </c>
      <c r="AK31" s="97">
        <f t="shared" si="7"/>
        <v>0</v>
      </c>
      <c r="AL31" s="97">
        <f t="shared" si="8"/>
        <v>0</v>
      </c>
      <c r="AM31" s="97">
        <f t="shared" si="9"/>
        <v>0</v>
      </c>
      <c r="AN31" s="23"/>
      <c r="AO31" s="23"/>
    </row>
    <row r="32" spans="1:41" ht="15.6" customHeight="1" x14ac:dyDescent="0.2">
      <c r="A32" s="120" t="s">
        <v>99</v>
      </c>
      <c r="B32" s="121">
        <v>34.799999999999997</v>
      </c>
      <c r="C32" s="121">
        <v>27.4</v>
      </c>
      <c r="D32" s="121">
        <v>17.2</v>
      </c>
      <c r="E32" s="121">
        <v>16.100000000000001</v>
      </c>
      <c r="F32" s="121">
        <v>14.7</v>
      </c>
      <c r="G32" s="121">
        <f>'Arroz Total'!B31</f>
        <v>10.1</v>
      </c>
      <c r="H32" s="121">
        <v>10.5</v>
      </c>
      <c r="I32" s="121">
        <f>'Arroz Total'!C31</f>
        <v>10.1</v>
      </c>
      <c r="J32" s="121">
        <f t="shared" si="0"/>
        <v>-3.8</v>
      </c>
      <c r="K32" s="121">
        <f t="shared" si="1"/>
        <v>0</v>
      </c>
      <c r="L32" s="121">
        <f t="shared" si="2"/>
        <v>-0.40000000000000036</v>
      </c>
      <c r="M32" s="121">
        <f t="shared" si="3"/>
        <v>0</v>
      </c>
      <c r="N32" s="104"/>
      <c r="O32" s="120" t="s">
        <v>99</v>
      </c>
      <c r="P32" s="122">
        <v>2484.9683909999999</v>
      </c>
      <c r="Q32" s="122">
        <v>2796</v>
      </c>
      <c r="R32" s="122">
        <v>3172.8895349999998</v>
      </c>
      <c r="S32" s="122">
        <v>3398.888199</v>
      </c>
      <c r="T32" s="122">
        <v>3610.6802720000001</v>
      </c>
      <c r="U32" s="122">
        <f>'Arroz Total'!E31</f>
        <v>4666.0198019999998</v>
      </c>
      <c r="V32" s="122">
        <v>4045.8952380000001</v>
      </c>
      <c r="W32" s="122">
        <f>'Arroz Total'!F31</f>
        <v>4640.594059</v>
      </c>
      <c r="X32" s="121">
        <f t="shared" si="4"/>
        <v>14.7</v>
      </c>
      <c r="Y32" s="121">
        <f t="shared" si="5"/>
        <v>-0.5</v>
      </c>
      <c r="Z32" s="106"/>
      <c r="AA32" s="120" t="s">
        <v>99</v>
      </c>
      <c r="AB32" s="121">
        <v>86.5</v>
      </c>
      <c r="AC32" s="121">
        <v>76.599999999999994</v>
      </c>
      <c r="AD32" s="121">
        <v>54.6</v>
      </c>
      <c r="AE32" s="121">
        <v>54.7</v>
      </c>
      <c r="AF32" s="121">
        <v>53</v>
      </c>
      <c r="AG32" s="121">
        <f>'Arroz Total'!H31</f>
        <v>47.2</v>
      </c>
      <c r="AH32" s="121">
        <v>42.5</v>
      </c>
      <c r="AI32" s="121">
        <f>'Arroz Total'!I31</f>
        <v>47</v>
      </c>
      <c r="AJ32" s="121">
        <f t="shared" si="6"/>
        <v>10.6</v>
      </c>
      <c r="AK32" s="121">
        <f t="shared" si="7"/>
        <v>-0.4</v>
      </c>
      <c r="AL32" s="121">
        <f t="shared" si="8"/>
        <v>4.5</v>
      </c>
      <c r="AM32" s="121">
        <f t="shared" si="9"/>
        <v>-0.20000000000000284</v>
      </c>
      <c r="AN32" s="23"/>
      <c r="AO32" s="23"/>
    </row>
    <row r="33" spans="1:41" ht="15.6" customHeight="1" x14ac:dyDescent="0.2">
      <c r="A33" s="67" t="s">
        <v>100</v>
      </c>
      <c r="B33" s="8">
        <v>19.399999999999999</v>
      </c>
      <c r="C33" s="8">
        <v>12</v>
      </c>
      <c r="D33" s="97">
        <v>6.5</v>
      </c>
      <c r="E33" s="8">
        <v>6</v>
      </c>
      <c r="F33" s="8">
        <v>4.8</v>
      </c>
      <c r="G33" s="8">
        <f>'Arroz Total'!B32</f>
        <v>1.6</v>
      </c>
      <c r="H33" s="8">
        <v>2</v>
      </c>
      <c r="I33" s="97">
        <f>'Arroz Total'!C32</f>
        <v>1.6</v>
      </c>
      <c r="J33" s="97">
        <f t="shared" si="0"/>
        <v>-20</v>
      </c>
      <c r="K33" s="97">
        <f t="shared" si="1"/>
        <v>0</v>
      </c>
      <c r="L33" s="97">
        <f t="shared" si="2"/>
        <v>-0.39999999999999991</v>
      </c>
      <c r="M33" s="97">
        <f t="shared" si="3"/>
        <v>0</v>
      </c>
      <c r="N33" s="107"/>
      <c r="O33" s="67" t="s">
        <v>100</v>
      </c>
      <c r="P33" s="25">
        <v>2020</v>
      </c>
      <c r="Q33" s="25">
        <v>2100</v>
      </c>
      <c r="R33" s="108">
        <v>2306.1538460000002</v>
      </c>
      <c r="S33" s="25">
        <v>2533.666667</v>
      </c>
      <c r="T33" s="25">
        <v>2790.854167</v>
      </c>
      <c r="U33" s="25">
        <f>'Arroz Total'!E32</f>
        <v>4109.25</v>
      </c>
      <c r="V33" s="25">
        <v>4397.5</v>
      </c>
      <c r="W33" s="108">
        <f>'Arroz Total'!F32</f>
        <v>4109.1875</v>
      </c>
      <c r="X33" s="97">
        <f t="shared" si="4"/>
        <v>-6.6</v>
      </c>
      <c r="Y33" s="97">
        <f t="shared" si="5"/>
        <v>0</v>
      </c>
      <c r="Z33" s="109"/>
      <c r="AA33" s="67" t="s">
        <v>100</v>
      </c>
      <c r="AB33" s="8">
        <v>39.200000000000003</v>
      </c>
      <c r="AC33" s="8">
        <v>25.2</v>
      </c>
      <c r="AD33" s="97">
        <v>15</v>
      </c>
      <c r="AE33" s="8">
        <v>15.2</v>
      </c>
      <c r="AF33" s="8">
        <v>13.4</v>
      </c>
      <c r="AG33" s="8">
        <f>'Arroz Total'!H32</f>
        <v>6.6</v>
      </c>
      <c r="AH33" s="8">
        <v>8.8000000000000007</v>
      </c>
      <c r="AI33" s="97">
        <f>'Arroz Total'!I32</f>
        <v>6.6</v>
      </c>
      <c r="AJ33" s="97">
        <f t="shared" si="6"/>
        <v>-25</v>
      </c>
      <c r="AK33" s="97">
        <f t="shared" si="7"/>
        <v>0</v>
      </c>
      <c r="AL33" s="97">
        <f t="shared" si="8"/>
        <v>-2.2000000000000011</v>
      </c>
      <c r="AM33" s="97">
        <f t="shared" si="9"/>
        <v>0</v>
      </c>
      <c r="AN33" s="23"/>
      <c r="AO33" s="23"/>
    </row>
    <row r="34" spans="1:41" ht="15.6" customHeight="1" x14ac:dyDescent="0.2">
      <c r="A34" s="67" t="s">
        <v>101</v>
      </c>
      <c r="B34" s="8">
        <v>0.5</v>
      </c>
      <c r="C34" s="8">
        <v>0.3</v>
      </c>
      <c r="D34" s="97">
        <v>0.2</v>
      </c>
      <c r="E34" s="8">
        <v>0.1</v>
      </c>
      <c r="F34" s="8">
        <v>0.1</v>
      </c>
      <c r="G34" s="8">
        <f>'Arroz Total'!B33</f>
        <v>0.1</v>
      </c>
      <c r="H34" s="8">
        <v>0.1</v>
      </c>
      <c r="I34" s="97">
        <f>'Arroz Total'!C33</f>
        <v>0.1</v>
      </c>
      <c r="J34" s="97">
        <f t="shared" si="0"/>
        <v>0</v>
      </c>
      <c r="K34" s="97">
        <f t="shared" si="1"/>
        <v>0</v>
      </c>
      <c r="L34" s="97">
        <f t="shared" si="2"/>
        <v>0</v>
      </c>
      <c r="M34" s="97">
        <f t="shared" si="3"/>
        <v>0</v>
      </c>
      <c r="N34" s="107"/>
      <c r="O34" s="67" t="s">
        <v>101</v>
      </c>
      <c r="P34" s="25">
        <v>2557</v>
      </c>
      <c r="Q34" s="25">
        <v>2237</v>
      </c>
      <c r="R34" s="108">
        <v>2480</v>
      </c>
      <c r="S34" s="25">
        <v>2471</v>
      </c>
      <c r="T34" s="25">
        <v>3468</v>
      </c>
      <c r="U34" s="25">
        <f>'Arroz Total'!E33</f>
        <v>3621</v>
      </c>
      <c r="V34" s="25">
        <v>3480</v>
      </c>
      <c r="W34" s="108">
        <f>'Arroz Total'!F33</f>
        <v>3573</v>
      </c>
      <c r="X34" s="97">
        <f t="shared" si="4"/>
        <v>2.7</v>
      </c>
      <c r="Y34" s="97">
        <f t="shared" si="5"/>
        <v>-1.3</v>
      </c>
      <c r="Z34" s="109"/>
      <c r="AA34" s="67" t="s">
        <v>101</v>
      </c>
      <c r="AB34" s="8">
        <v>1.3</v>
      </c>
      <c r="AC34" s="8">
        <v>0.7</v>
      </c>
      <c r="AD34" s="97">
        <v>0.5</v>
      </c>
      <c r="AE34" s="8">
        <v>0.2</v>
      </c>
      <c r="AF34" s="8">
        <v>0.3</v>
      </c>
      <c r="AG34" s="8">
        <f>'Arroz Total'!H33</f>
        <v>0.4</v>
      </c>
      <c r="AH34" s="8">
        <v>0.3</v>
      </c>
      <c r="AI34" s="97">
        <f>'Arroz Total'!I33</f>
        <v>0.4</v>
      </c>
      <c r="AJ34" s="97">
        <f t="shared" si="6"/>
        <v>33.299999999999997</v>
      </c>
      <c r="AK34" s="97">
        <f t="shared" si="7"/>
        <v>0</v>
      </c>
      <c r="AL34" s="97">
        <f t="shared" si="8"/>
        <v>0.10000000000000003</v>
      </c>
      <c r="AM34" s="97">
        <f t="shared" si="9"/>
        <v>0</v>
      </c>
      <c r="AN34" s="23"/>
      <c r="AO34" s="23"/>
    </row>
    <row r="35" spans="1:41" ht="15.6" customHeight="1" x14ac:dyDescent="0.2">
      <c r="A35" s="67" t="s">
        <v>102</v>
      </c>
      <c r="B35" s="8">
        <v>0.9</v>
      </c>
      <c r="C35" s="8">
        <v>0.5</v>
      </c>
      <c r="D35" s="97">
        <v>0.5</v>
      </c>
      <c r="E35" s="8">
        <v>0.3</v>
      </c>
      <c r="F35" s="8">
        <v>0.3</v>
      </c>
      <c r="G35" s="8">
        <f>'Arroz Total'!B34</f>
        <v>0.1</v>
      </c>
      <c r="H35" s="8">
        <v>0.1</v>
      </c>
      <c r="I35" s="97">
        <f>'Arroz Total'!C34</f>
        <v>0.1</v>
      </c>
      <c r="J35" s="97">
        <f t="shared" si="0"/>
        <v>0</v>
      </c>
      <c r="K35" s="97">
        <f t="shared" si="1"/>
        <v>0</v>
      </c>
      <c r="L35" s="97">
        <f t="shared" si="2"/>
        <v>0</v>
      </c>
      <c r="M35" s="97">
        <f t="shared" si="3"/>
        <v>0</v>
      </c>
      <c r="N35" s="107"/>
      <c r="O35" s="67" t="s">
        <v>102</v>
      </c>
      <c r="P35" s="25">
        <v>3476</v>
      </c>
      <c r="Q35" s="25">
        <v>2403</v>
      </c>
      <c r="R35" s="108">
        <v>2381</v>
      </c>
      <c r="S35" s="25">
        <v>3667</v>
      </c>
      <c r="T35" s="25">
        <v>1483</v>
      </c>
      <c r="U35" s="25">
        <f>'Arroz Total'!E34</f>
        <v>3799</v>
      </c>
      <c r="V35" s="25">
        <v>3050</v>
      </c>
      <c r="W35" s="108">
        <f>'Arroz Total'!F34</f>
        <v>3531</v>
      </c>
      <c r="X35" s="97">
        <f t="shared" si="4"/>
        <v>15.8</v>
      </c>
      <c r="Y35" s="97">
        <f t="shared" si="5"/>
        <v>-7.1</v>
      </c>
      <c r="Z35" s="109"/>
      <c r="AA35" s="67" t="s">
        <v>102</v>
      </c>
      <c r="AB35" s="8">
        <v>3.1</v>
      </c>
      <c r="AC35" s="8">
        <v>1.2</v>
      </c>
      <c r="AD35" s="97">
        <v>1.2</v>
      </c>
      <c r="AE35" s="8">
        <v>1.1000000000000001</v>
      </c>
      <c r="AF35" s="8">
        <v>0.4</v>
      </c>
      <c r="AG35" s="8">
        <f>'Arroz Total'!H34</f>
        <v>0.4</v>
      </c>
      <c r="AH35" s="8">
        <v>0.3</v>
      </c>
      <c r="AI35" s="97">
        <f>'Arroz Total'!I34</f>
        <v>0.4</v>
      </c>
      <c r="AJ35" s="97">
        <f t="shared" si="6"/>
        <v>33.299999999999997</v>
      </c>
      <c r="AK35" s="97">
        <f t="shared" si="7"/>
        <v>0</v>
      </c>
      <c r="AL35" s="97">
        <f t="shared" si="8"/>
        <v>0.10000000000000003</v>
      </c>
      <c r="AM35" s="97">
        <f t="shared" si="9"/>
        <v>0</v>
      </c>
      <c r="AN35" s="23"/>
      <c r="AO35" s="23"/>
    </row>
    <row r="36" spans="1:41" ht="15.6" customHeight="1" x14ac:dyDescent="0.2">
      <c r="A36" s="67" t="s">
        <v>103</v>
      </c>
      <c r="B36" s="8">
        <v>14</v>
      </c>
      <c r="C36" s="8">
        <v>14.6</v>
      </c>
      <c r="D36" s="97">
        <v>10</v>
      </c>
      <c r="E36" s="8">
        <v>9.6999999999999993</v>
      </c>
      <c r="F36" s="8">
        <v>9.5</v>
      </c>
      <c r="G36" s="8">
        <f>'Arroz Total'!B35</f>
        <v>8.3000000000000007</v>
      </c>
      <c r="H36" s="8">
        <v>8.3000000000000007</v>
      </c>
      <c r="I36" s="97">
        <f>'Arroz Total'!C35</f>
        <v>8.3000000000000007</v>
      </c>
      <c r="J36" s="97">
        <f t="shared" si="0"/>
        <v>0</v>
      </c>
      <c r="K36" s="97">
        <f t="shared" si="1"/>
        <v>0</v>
      </c>
      <c r="L36" s="97">
        <f t="shared" si="2"/>
        <v>0</v>
      </c>
      <c r="M36" s="97">
        <f t="shared" si="3"/>
        <v>0</v>
      </c>
      <c r="N36" s="107"/>
      <c r="O36" s="67" t="s">
        <v>103</v>
      </c>
      <c r="P36" s="25">
        <v>3063</v>
      </c>
      <c r="Q36" s="25">
        <v>3393</v>
      </c>
      <c r="R36" s="108">
        <v>3789.72</v>
      </c>
      <c r="S36" s="25">
        <v>3935.3505150000001</v>
      </c>
      <c r="T36" s="25">
        <v>4093.6</v>
      </c>
      <c r="U36" s="25">
        <f>'Arroz Total'!E35</f>
        <v>4796.385542</v>
      </c>
      <c r="V36" s="25">
        <v>3979.987952</v>
      </c>
      <c r="W36" s="108">
        <f>'Arroz Total'!F35</f>
        <v>4769.2650599999997</v>
      </c>
      <c r="X36" s="97">
        <f t="shared" si="4"/>
        <v>19.8</v>
      </c>
      <c r="Y36" s="97">
        <f t="shared" si="5"/>
        <v>-0.6</v>
      </c>
      <c r="Z36" s="109"/>
      <c r="AA36" s="67" t="s">
        <v>103</v>
      </c>
      <c r="AB36" s="8">
        <v>42.9</v>
      </c>
      <c r="AC36" s="8">
        <v>49.5</v>
      </c>
      <c r="AD36" s="97">
        <v>37.9</v>
      </c>
      <c r="AE36" s="8">
        <v>38.200000000000003</v>
      </c>
      <c r="AF36" s="8">
        <v>38.9</v>
      </c>
      <c r="AG36" s="8">
        <f>'Arroz Total'!H35</f>
        <v>39.799999999999997</v>
      </c>
      <c r="AH36" s="8">
        <v>33.1</v>
      </c>
      <c r="AI36" s="97">
        <f>'Arroz Total'!I35</f>
        <v>39.6</v>
      </c>
      <c r="AJ36" s="97">
        <f t="shared" si="6"/>
        <v>19.600000000000001</v>
      </c>
      <c r="AK36" s="97">
        <f t="shared" si="7"/>
        <v>-0.5</v>
      </c>
      <c r="AL36" s="97">
        <f t="shared" si="8"/>
        <v>6.5</v>
      </c>
      <c r="AM36" s="97">
        <f t="shared" si="9"/>
        <v>-0.19999999999999574</v>
      </c>
      <c r="AN36" s="23"/>
      <c r="AO36" s="23"/>
    </row>
    <row r="37" spans="1:41" ht="15.6" customHeight="1" x14ac:dyDescent="0.2">
      <c r="A37" s="120" t="s">
        <v>104</v>
      </c>
      <c r="B37" s="121">
        <v>1299.9000000000001</v>
      </c>
      <c r="C37" s="121">
        <v>1295.2</v>
      </c>
      <c r="D37" s="121">
        <v>1249.5999999999999</v>
      </c>
      <c r="E37" s="121">
        <v>1273.2</v>
      </c>
      <c r="F37" s="121">
        <v>1247.4000000000001</v>
      </c>
      <c r="G37" s="121">
        <f>'Arroz Total'!B36</f>
        <v>1115.5999999999999</v>
      </c>
      <c r="H37" s="121">
        <v>1139.3</v>
      </c>
      <c r="I37" s="121">
        <f>'Arroz Total'!C36</f>
        <v>1138.3</v>
      </c>
      <c r="J37" s="121">
        <f t="shared" si="0"/>
        <v>-0.1</v>
      </c>
      <c r="K37" s="121">
        <f t="shared" si="1"/>
        <v>2</v>
      </c>
      <c r="L37" s="121">
        <f t="shared" si="2"/>
        <v>-1</v>
      </c>
      <c r="M37" s="121">
        <f t="shared" si="3"/>
        <v>22.700000000000045</v>
      </c>
      <c r="N37" s="104"/>
      <c r="O37" s="120" t="s">
        <v>104</v>
      </c>
      <c r="P37" s="122">
        <v>7184.5284250000004</v>
      </c>
      <c r="Q37" s="122">
        <v>7597.8188700000001</v>
      </c>
      <c r="R37" s="122">
        <v>6825.3325059999997</v>
      </c>
      <c r="S37" s="122">
        <v>7868.1283380000004</v>
      </c>
      <c r="T37" s="122">
        <v>7810.7452300000004</v>
      </c>
      <c r="U37" s="122">
        <f>'Arroz Total'!E36</f>
        <v>8683.3578340000004</v>
      </c>
      <c r="V37" s="122">
        <v>7856.3720709999998</v>
      </c>
      <c r="W37" s="122">
        <f>'Arroz Total'!F36</f>
        <v>8378.9503650000006</v>
      </c>
      <c r="X37" s="121">
        <f t="shared" si="4"/>
        <v>6.7</v>
      </c>
      <c r="Y37" s="121">
        <f t="shared" si="5"/>
        <v>-3.5</v>
      </c>
      <c r="Z37" s="106"/>
      <c r="AA37" s="120" t="s">
        <v>104</v>
      </c>
      <c r="AB37" s="121">
        <v>9339.2000000000007</v>
      </c>
      <c r="AC37" s="121">
        <v>9840.7000000000007</v>
      </c>
      <c r="AD37" s="121">
        <v>8528.9</v>
      </c>
      <c r="AE37" s="121">
        <v>10017.700000000001</v>
      </c>
      <c r="AF37" s="121">
        <v>9743.1</v>
      </c>
      <c r="AG37" s="121">
        <f>'Arroz Total'!H36</f>
        <v>9687.1</v>
      </c>
      <c r="AH37" s="121">
        <v>8950.7999999999993</v>
      </c>
      <c r="AI37" s="121">
        <f>'Arroz Total'!I36</f>
        <v>9537.7999999999993</v>
      </c>
      <c r="AJ37" s="121">
        <f t="shared" si="6"/>
        <v>6.6</v>
      </c>
      <c r="AK37" s="121">
        <f t="shared" si="7"/>
        <v>-1.5</v>
      </c>
      <c r="AL37" s="121">
        <f t="shared" si="8"/>
        <v>587</v>
      </c>
      <c r="AM37" s="121">
        <f t="shared" si="9"/>
        <v>-149.30000000000109</v>
      </c>
      <c r="AN37" s="23"/>
      <c r="AO37" s="23"/>
    </row>
    <row r="38" spans="1:41" ht="15.6" customHeight="1" x14ac:dyDescent="0.2">
      <c r="A38" s="67" t="s">
        <v>105</v>
      </c>
      <c r="B38" s="8">
        <v>29.7</v>
      </c>
      <c r="C38" s="8">
        <v>27.2</v>
      </c>
      <c r="D38" s="97">
        <v>26.2</v>
      </c>
      <c r="E38" s="8">
        <v>25.1</v>
      </c>
      <c r="F38" s="8">
        <v>23.1</v>
      </c>
      <c r="G38" s="8">
        <f>'Arroz Total'!B37</f>
        <v>21</v>
      </c>
      <c r="H38" s="8">
        <v>21</v>
      </c>
      <c r="I38" s="97">
        <f>'Arroz Total'!C37</f>
        <v>21</v>
      </c>
      <c r="J38" s="97">
        <f t="shared" si="0"/>
        <v>0</v>
      </c>
      <c r="K38" s="97">
        <f t="shared" si="1"/>
        <v>0</v>
      </c>
      <c r="L38" s="97">
        <f t="shared" si="2"/>
        <v>0</v>
      </c>
      <c r="M38" s="97">
        <f t="shared" si="3"/>
        <v>0</v>
      </c>
      <c r="N38" s="107"/>
      <c r="O38" s="67" t="s">
        <v>105</v>
      </c>
      <c r="P38" s="25">
        <v>5356</v>
      </c>
      <c r="Q38" s="25">
        <v>5825</v>
      </c>
      <c r="R38" s="108">
        <v>4581.4847330000002</v>
      </c>
      <c r="S38" s="25">
        <v>6506.326693</v>
      </c>
      <c r="T38" s="25">
        <v>5683.5930740000003</v>
      </c>
      <c r="U38" s="25">
        <f>'Arroz Total'!E37</f>
        <v>7367.9523810000001</v>
      </c>
      <c r="V38" s="25">
        <v>6451.2095239999999</v>
      </c>
      <c r="W38" s="108">
        <f>'Arroz Total'!F37</f>
        <v>7336.3142859999998</v>
      </c>
      <c r="X38" s="97">
        <f t="shared" si="4"/>
        <v>13.7</v>
      </c>
      <c r="Y38" s="97">
        <f t="shared" si="5"/>
        <v>-0.4</v>
      </c>
      <c r="Z38" s="109"/>
      <c r="AA38" s="67" t="s">
        <v>105</v>
      </c>
      <c r="AB38" s="8">
        <v>159.1</v>
      </c>
      <c r="AC38" s="8">
        <v>158.4</v>
      </c>
      <c r="AD38" s="97">
        <v>120</v>
      </c>
      <c r="AE38" s="8">
        <v>163.30000000000001</v>
      </c>
      <c r="AF38" s="8">
        <v>131.30000000000001</v>
      </c>
      <c r="AG38" s="8">
        <f>'Arroz Total'!H37</f>
        <v>154.69999999999999</v>
      </c>
      <c r="AH38" s="8">
        <v>135.5</v>
      </c>
      <c r="AI38" s="97">
        <f>'Arroz Total'!I37</f>
        <v>154.1</v>
      </c>
      <c r="AJ38" s="97">
        <f t="shared" si="6"/>
        <v>13.7</v>
      </c>
      <c r="AK38" s="97">
        <f t="shared" si="7"/>
        <v>-0.4</v>
      </c>
      <c r="AL38" s="97">
        <f t="shared" si="8"/>
        <v>18.599999999999994</v>
      </c>
      <c r="AM38" s="97">
        <f t="shared" si="9"/>
        <v>-0.59999999999999432</v>
      </c>
      <c r="AN38" s="23"/>
      <c r="AO38" s="23"/>
    </row>
    <row r="39" spans="1:41" ht="15.6" customHeight="1" x14ac:dyDescent="0.2">
      <c r="A39" s="67" t="s">
        <v>106</v>
      </c>
      <c r="B39" s="8">
        <v>150.1</v>
      </c>
      <c r="C39" s="8">
        <v>147.9</v>
      </c>
      <c r="D39" s="97">
        <v>147.4</v>
      </c>
      <c r="E39" s="8">
        <v>147.4</v>
      </c>
      <c r="F39" s="8">
        <v>146.69999999999999</v>
      </c>
      <c r="G39" s="8">
        <f>'Arroz Total'!B38</f>
        <v>148.6</v>
      </c>
      <c r="H39" s="8">
        <v>149.6</v>
      </c>
      <c r="I39" s="97">
        <f>'Arroz Total'!C38</f>
        <v>148.6</v>
      </c>
      <c r="J39" s="97">
        <f t="shared" si="0"/>
        <v>-0.7</v>
      </c>
      <c r="K39" s="97">
        <f t="shared" si="1"/>
        <v>0</v>
      </c>
      <c r="L39" s="97">
        <f t="shared" si="2"/>
        <v>-1</v>
      </c>
      <c r="M39" s="97">
        <f t="shared" si="3"/>
        <v>0</v>
      </c>
      <c r="N39" s="107"/>
      <c r="O39" s="67" t="s">
        <v>106</v>
      </c>
      <c r="P39" s="25">
        <v>7110</v>
      </c>
      <c r="Q39" s="25">
        <v>7150</v>
      </c>
      <c r="R39" s="108">
        <v>7139</v>
      </c>
      <c r="S39" s="25">
        <v>7638</v>
      </c>
      <c r="T39" s="25">
        <v>7850</v>
      </c>
      <c r="U39" s="25">
        <f>'Arroz Total'!E38</f>
        <v>8445</v>
      </c>
      <c r="V39" s="25">
        <v>7933</v>
      </c>
      <c r="W39" s="108">
        <f>'Arroz Total'!F38</f>
        <v>8363</v>
      </c>
      <c r="X39" s="97">
        <f t="shared" si="4"/>
        <v>5.4</v>
      </c>
      <c r="Y39" s="97">
        <f t="shared" si="5"/>
        <v>-1</v>
      </c>
      <c r="Z39" s="109"/>
      <c r="AA39" s="67" t="s">
        <v>106</v>
      </c>
      <c r="AB39" s="8">
        <v>1067.2</v>
      </c>
      <c r="AC39" s="8">
        <v>1057.5</v>
      </c>
      <c r="AD39" s="97">
        <v>1052.3</v>
      </c>
      <c r="AE39" s="8">
        <v>1125.8</v>
      </c>
      <c r="AF39" s="8">
        <v>1151.5999999999999</v>
      </c>
      <c r="AG39" s="8">
        <f>'Arroz Total'!H38</f>
        <v>1254.9000000000001</v>
      </c>
      <c r="AH39" s="8">
        <v>1186.8</v>
      </c>
      <c r="AI39" s="97">
        <f>'Arroz Total'!I38</f>
        <v>1242.7</v>
      </c>
      <c r="AJ39" s="97">
        <f t="shared" si="6"/>
        <v>4.7</v>
      </c>
      <c r="AK39" s="97">
        <f t="shared" si="7"/>
        <v>-1</v>
      </c>
      <c r="AL39" s="97">
        <f t="shared" si="8"/>
        <v>55.900000000000091</v>
      </c>
      <c r="AM39" s="97">
        <f t="shared" si="9"/>
        <v>-12.200000000000045</v>
      </c>
      <c r="AN39" s="23"/>
      <c r="AO39" s="23"/>
    </row>
    <row r="40" spans="1:41" ht="15.6" customHeight="1" x14ac:dyDescent="0.2">
      <c r="A40" s="67" t="s">
        <v>107</v>
      </c>
      <c r="B40" s="8">
        <v>1120.0999999999999</v>
      </c>
      <c r="C40" s="8">
        <v>1120.0999999999999</v>
      </c>
      <c r="D40" s="97">
        <v>1076</v>
      </c>
      <c r="E40" s="8">
        <v>1100.7</v>
      </c>
      <c r="F40" s="8">
        <v>1077.5999999999999</v>
      </c>
      <c r="G40" s="8">
        <f>'Arroz Total'!B39</f>
        <v>946</v>
      </c>
      <c r="H40" s="8">
        <v>968.7</v>
      </c>
      <c r="I40" s="97">
        <f>'Arroz Total'!C39</f>
        <v>968.7</v>
      </c>
      <c r="J40" s="97">
        <f t="shared" si="0"/>
        <v>0</v>
      </c>
      <c r="K40" s="97">
        <f t="shared" si="1"/>
        <v>2.4</v>
      </c>
      <c r="L40" s="97">
        <f t="shared" si="2"/>
        <v>0</v>
      </c>
      <c r="M40" s="97">
        <f t="shared" si="3"/>
        <v>22.700000000000045</v>
      </c>
      <c r="N40" s="107"/>
      <c r="O40" s="67" t="s">
        <v>107</v>
      </c>
      <c r="P40" s="25">
        <v>7243</v>
      </c>
      <c r="Q40" s="25">
        <v>7700</v>
      </c>
      <c r="R40" s="108">
        <v>6837</v>
      </c>
      <c r="S40" s="25">
        <v>7930</v>
      </c>
      <c r="T40" s="25">
        <v>7851</v>
      </c>
      <c r="U40" s="25">
        <f>'Arroz Total'!E39</f>
        <v>8750</v>
      </c>
      <c r="V40" s="25">
        <v>7875</v>
      </c>
      <c r="W40" s="108">
        <f>'Arroz Total'!F39</f>
        <v>8404</v>
      </c>
      <c r="X40" s="97">
        <f t="shared" si="4"/>
        <v>6.7</v>
      </c>
      <c r="Y40" s="97">
        <f t="shared" si="5"/>
        <v>-4</v>
      </c>
      <c r="Z40" s="109"/>
      <c r="AA40" s="67" t="s">
        <v>107</v>
      </c>
      <c r="AB40" s="8">
        <v>8112.9</v>
      </c>
      <c r="AC40" s="8">
        <v>8624.7999999999993</v>
      </c>
      <c r="AD40" s="97">
        <v>7356.6</v>
      </c>
      <c r="AE40" s="8">
        <v>8728.6</v>
      </c>
      <c r="AF40" s="8">
        <v>8460.2000000000007</v>
      </c>
      <c r="AG40" s="8">
        <f>'Arroz Total'!H39</f>
        <v>8277.5</v>
      </c>
      <c r="AH40" s="8">
        <v>7628.5</v>
      </c>
      <c r="AI40" s="97">
        <f>'Arroz Total'!I39</f>
        <v>8141</v>
      </c>
      <c r="AJ40" s="97">
        <f t="shared" si="6"/>
        <v>6.7</v>
      </c>
      <c r="AK40" s="97">
        <f t="shared" si="7"/>
        <v>-1.6</v>
      </c>
      <c r="AL40" s="97">
        <f t="shared" si="8"/>
        <v>512.5</v>
      </c>
      <c r="AM40" s="97">
        <f t="shared" si="9"/>
        <v>-136.5</v>
      </c>
      <c r="AN40" s="23"/>
      <c r="AO40" s="23"/>
    </row>
    <row r="41" spans="1:41" ht="15.6" customHeight="1" x14ac:dyDescent="0.2">
      <c r="A41" s="120" t="s">
        <v>108</v>
      </c>
      <c r="B41" s="121">
        <v>808.4</v>
      </c>
      <c r="C41" s="121">
        <v>738.3</v>
      </c>
      <c r="D41" s="121">
        <v>548.70000000000005</v>
      </c>
      <c r="E41" s="121">
        <v>492.2</v>
      </c>
      <c r="F41" s="121">
        <v>524.79999999999995</v>
      </c>
      <c r="G41" s="121">
        <f>'Arroz Total'!B40</f>
        <v>394</v>
      </c>
      <c r="H41" s="121">
        <v>398</v>
      </c>
      <c r="I41" s="121">
        <f>'Arroz Total'!C40</f>
        <v>396.6</v>
      </c>
      <c r="J41" s="121">
        <f t="shared" si="0"/>
        <v>-0.4</v>
      </c>
      <c r="K41" s="121">
        <f t="shared" si="1"/>
        <v>0.7</v>
      </c>
      <c r="L41" s="121">
        <f t="shared" si="2"/>
        <v>-1.3999999999999773</v>
      </c>
      <c r="M41" s="121">
        <f t="shared" si="3"/>
        <v>2.6000000000000227</v>
      </c>
      <c r="N41" s="104"/>
      <c r="O41" s="120" t="s">
        <v>108</v>
      </c>
      <c r="P41" s="122">
        <v>2327.9215730000001</v>
      </c>
      <c r="Q41" s="122">
        <v>2286.8416630000002</v>
      </c>
      <c r="R41" s="122">
        <v>2572.1818840000001</v>
      </c>
      <c r="S41" s="122">
        <v>3094.6519709999998</v>
      </c>
      <c r="T41" s="122">
        <v>3033.0413490000001</v>
      </c>
      <c r="U41" s="122">
        <f>'Arroz Total'!E40</f>
        <v>3545.6774110000001</v>
      </c>
      <c r="V41" s="122">
        <v>3330.835427</v>
      </c>
      <c r="W41" s="122">
        <f>'Arroz Total'!F40</f>
        <v>3525.2090269999999</v>
      </c>
      <c r="X41" s="121">
        <f t="shared" si="4"/>
        <v>5.8</v>
      </c>
      <c r="Y41" s="121">
        <f t="shared" si="5"/>
        <v>-0.6</v>
      </c>
      <c r="Z41" s="106"/>
      <c r="AA41" s="120" t="s">
        <v>108</v>
      </c>
      <c r="AB41" s="121">
        <v>1881.8</v>
      </c>
      <c r="AC41" s="121">
        <v>1688.3</v>
      </c>
      <c r="AD41" s="121">
        <v>1411.5</v>
      </c>
      <c r="AE41" s="121">
        <v>1523.1</v>
      </c>
      <c r="AF41" s="121">
        <v>1591.6</v>
      </c>
      <c r="AG41" s="121">
        <f>'Arroz Total'!H40</f>
        <v>1397.2</v>
      </c>
      <c r="AH41" s="121">
        <v>1325.8</v>
      </c>
      <c r="AI41" s="121">
        <f>'Arroz Total'!I40</f>
        <v>1398.1</v>
      </c>
      <c r="AJ41" s="121">
        <f t="shared" si="6"/>
        <v>5.5</v>
      </c>
      <c r="AK41" s="121">
        <f t="shared" si="7"/>
        <v>0.1</v>
      </c>
      <c r="AL41" s="121">
        <f t="shared" si="8"/>
        <v>72.299999999999955</v>
      </c>
      <c r="AM41" s="121">
        <f t="shared" si="9"/>
        <v>0.89999999999986358</v>
      </c>
      <c r="AN41" s="23"/>
      <c r="AO41" s="23"/>
    </row>
    <row r="42" spans="1:41" ht="15.6" customHeight="1" x14ac:dyDescent="0.2">
      <c r="A42" s="123" t="s">
        <v>109</v>
      </c>
      <c r="B42" s="124">
        <v>1564.5</v>
      </c>
      <c r="C42" s="124">
        <v>1556.8</v>
      </c>
      <c r="D42" s="124">
        <v>1459.3</v>
      </c>
      <c r="E42" s="124">
        <v>1488.7</v>
      </c>
      <c r="F42" s="124">
        <v>1447.3</v>
      </c>
      <c r="G42" s="124">
        <f>'Arroz Total'!B41</f>
        <v>1283.0999999999999</v>
      </c>
      <c r="H42" s="124">
        <v>1321.7</v>
      </c>
      <c r="I42" s="124">
        <f>'Arroz Total'!C41</f>
        <v>1306.5999999999999</v>
      </c>
      <c r="J42" s="124">
        <f t="shared" si="0"/>
        <v>-1.1000000000000001</v>
      </c>
      <c r="K42" s="124">
        <f t="shared" si="1"/>
        <v>1.8</v>
      </c>
      <c r="L42" s="124">
        <f t="shared" si="2"/>
        <v>-15.100000000000136</v>
      </c>
      <c r="M42" s="124">
        <f t="shared" si="3"/>
        <v>23.5</v>
      </c>
      <c r="N42" s="104"/>
      <c r="O42" s="123" t="s">
        <v>109</v>
      </c>
      <c r="P42" s="125">
        <v>6545.1210609999998</v>
      </c>
      <c r="Q42" s="125">
        <v>6909.200347</v>
      </c>
      <c r="R42" s="125">
        <v>6298.5881589999999</v>
      </c>
      <c r="S42" s="125">
        <v>7257.8108419999999</v>
      </c>
      <c r="T42" s="125">
        <v>7236.0262560000001</v>
      </c>
      <c r="U42" s="125">
        <f>'Arroz Total'!E41</f>
        <v>8071.6489750000001</v>
      </c>
      <c r="V42" s="125">
        <v>7290.5165319999996</v>
      </c>
      <c r="W42" s="125">
        <f>'Arroz Total'!F41</f>
        <v>7808.9575999999997</v>
      </c>
      <c r="X42" s="124">
        <f t="shared" si="4"/>
        <v>7.1</v>
      </c>
      <c r="Y42" s="124">
        <f t="shared" si="5"/>
        <v>-3.3</v>
      </c>
      <c r="Z42" s="106"/>
      <c r="AA42" s="123" t="s">
        <v>109</v>
      </c>
      <c r="AB42" s="124">
        <v>10239.799999999999</v>
      </c>
      <c r="AC42" s="124">
        <v>10756.2</v>
      </c>
      <c r="AD42" s="124">
        <v>9191.5</v>
      </c>
      <c r="AE42" s="124">
        <v>10804.7</v>
      </c>
      <c r="AF42" s="124">
        <v>10472.6</v>
      </c>
      <c r="AG42" s="124">
        <f>'Arroz Total'!H41</f>
        <v>10356.799999999999</v>
      </c>
      <c r="AH42" s="124">
        <v>9636</v>
      </c>
      <c r="AI42" s="124">
        <f>'Arroz Total'!I41</f>
        <v>10203.4</v>
      </c>
      <c r="AJ42" s="124">
        <f t="shared" si="6"/>
        <v>5.9</v>
      </c>
      <c r="AK42" s="124">
        <f t="shared" si="7"/>
        <v>-1.5</v>
      </c>
      <c r="AL42" s="124">
        <f t="shared" si="8"/>
        <v>567.39999999999964</v>
      </c>
      <c r="AM42" s="124">
        <f t="shared" si="9"/>
        <v>-153.39999999999964</v>
      </c>
      <c r="AN42" s="23"/>
      <c r="AO42" s="23"/>
    </row>
    <row r="43" spans="1:41" ht="15.6" customHeight="1" x14ac:dyDescent="0.2">
      <c r="A43" s="117" t="s">
        <v>51</v>
      </c>
      <c r="B43" s="87">
        <v>2372.9</v>
      </c>
      <c r="C43" s="87">
        <v>2295.1</v>
      </c>
      <c r="D43" s="87">
        <v>2008</v>
      </c>
      <c r="E43" s="87">
        <v>1980.9</v>
      </c>
      <c r="F43" s="87">
        <v>1972.1</v>
      </c>
      <c r="G43" s="87">
        <f>'Arroz Total'!B42</f>
        <v>1677.1</v>
      </c>
      <c r="H43" s="87">
        <v>1719.7</v>
      </c>
      <c r="I43" s="87">
        <f>'Arroz Total'!C42</f>
        <v>1703.2</v>
      </c>
      <c r="J43" s="87">
        <f t="shared" si="0"/>
        <v>-1</v>
      </c>
      <c r="K43" s="87">
        <f t="shared" si="1"/>
        <v>1.6</v>
      </c>
      <c r="L43" s="87">
        <f t="shared" si="2"/>
        <v>-16.5</v>
      </c>
      <c r="M43" s="87">
        <f t="shared" si="3"/>
        <v>26.100000000000136</v>
      </c>
      <c r="N43" s="104"/>
      <c r="O43" s="117" t="s">
        <v>51</v>
      </c>
      <c r="P43" s="118">
        <v>5108.4047790000004</v>
      </c>
      <c r="Q43" s="118">
        <v>5422.2553699999999</v>
      </c>
      <c r="R43" s="118">
        <v>5280.3216629999997</v>
      </c>
      <c r="S43" s="118">
        <v>6223.378616</v>
      </c>
      <c r="T43" s="118">
        <v>6117.560418</v>
      </c>
      <c r="U43" s="118">
        <f>'Arroz Total'!E42</f>
        <v>7008.365452</v>
      </c>
      <c r="V43" s="118">
        <v>6374.104902</v>
      </c>
      <c r="W43" s="118">
        <f>'Arroz Total'!F42</f>
        <v>6811.4618950000004</v>
      </c>
      <c r="X43" s="87">
        <f t="shared" si="4"/>
        <v>6.9</v>
      </c>
      <c r="Y43" s="87">
        <f t="shared" si="5"/>
        <v>-2.8</v>
      </c>
      <c r="Z43" s="106"/>
      <c r="AA43" s="117" t="s">
        <v>51</v>
      </c>
      <c r="AB43" s="87">
        <v>12121.6</v>
      </c>
      <c r="AC43" s="87">
        <v>12444.5</v>
      </c>
      <c r="AD43" s="87">
        <v>10603</v>
      </c>
      <c r="AE43" s="87">
        <v>12327.8</v>
      </c>
      <c r="AF43" s="87">
        <v>12064.2</v>
      </c>
      <c r="AG43" s="87">
        <f>'Arroz Total'!H42</f>
        <v>11754</v>
      </c>
      <c r="AH43" s="87">
        <v>10961.8</v>
      </c>
      <c r="AI43" s="87">
        <f>'Arroz Total'!I42</f>
        <v>11601.5</v>
      </c>
      <c r="AJ43" s="87">
        <f t="shared" si="6"/>
        <v>5.8</v>
      </c>
      <c r="AK43" s="87">
        <f t="shared" si="7"/>
        <v>-1.3</v>
      </c>
      <c r="AL43" s="87">
        <f t="shared" si="8"/>
        <v>639.70000000000073</v>
      </c>
      <c r="AM43" s="87">
        <f t="shared" si="9"/>
        <v>-152.5</v>
      </c>
      <c r="AN43" s="23"/>
      <c r="AO43" s="23"/>
    </row>
    <row r="44" spans="1:41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9.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9.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9.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1" ht="1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1" ht="15" customHeight="1" x14ac:dyDescent="0.2"/>
    <row r="62" spans="1:41" ht="15" customHeight="1" x14ac:dyDescent="0.2"/>
    <row r="63" spans="1:41" ht="15" customHeight="1" x14ac:dyDescent="0.2"/>
    <row r="64" spans="1:4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0"/>
  <sheetViews>
    <sheetView zoomScale="90" workbookViewId="0">
      <pane xSplit="1" ySplit="4" topLeftCell="B29" activePane="bottomRight" state="frozen"/>
      <selection activeCell="D13" sqref="D13"/>
      <selection pane="topRight"/>
      <selection pane="bottomLeft"/>
      <selection pane="bottomRight" activeCell="J1" sqref="J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hidden="1" customWidth="1"/>
    <col min="4" max="4" width="14" style="2" customWidth="1"/>
    <col min="5" max="5" width="10.42578125" style="2" hidden="1" customWidth="1"/>
    <col min="6" max="6" width="10.42578125" style="2" customWidth="1"/>
    <col min="7" max="7" width="10.42578125" style="2" hidden="1" customWidth="1"/>
    <col min="8" max="8" width="10.42578125" style="2" customWidth="1"/>
    <col min="9" max="257" width="11.42578125" style="2" customWidth="1"/>
  </cols>
  <sheetData>
    <row r="1" spans="1:11" ht="81.75" customHeight="1" x14ac:dyDescent="0.2">
      <c r="A1" s="521"/>
      <c r="B1" s="521"/>
      <c r="C1" s="521"/>
      <c r="D1" s="3"/>
      <c r="E1" s="522"/>
      <c r="F1" s="522"/>
      <c r="G1" s="522" t="s">
        <v>0</v>
      </c>
      <c r="H1" s="522"/>
      <c r="I1" s="4"/>
      <c r="J1" s="4"/>
      <c r="K1" s="4"/>
    </row>
    <row r="2" spans="1:11" ht="16.5" customHeight="1" x14ac:dyDescent="0.2">
      <c r="A2" s="523" t="s">
        <v>1</v>
      </c>
      <c r="B2" s="523" t="s">
        <v>2</v>
      </c>
      <c r="C2" s="523"/>
      <c r="D2" s="523"/>
      <c r="E2" s="523" t="s">
        <v>3</v>
      </c>
      <c r="F2" s="523"/>
      <c r="G2" s="523"/>
      <c r="H2" s="523"/>
      <c r="I2" s="4"/>
      <c r="J2" s="4"/>
      <c r="K2" s="4"/>
    </row>
    <row r="3" spans="1:11" ht="17.100000000000001" customHeight="1" x14ac:dyDescent="0.2">
      <c r="A3" s="523"/>
      <c r="B3" s="5" t="s">
        <v>4</v>
      </c>
      <c r="C3" s="523" t="s">
        <v>5</v>
      </c>
      <c r="D3" s="523"/>
      <c r="E3" s="523" t="s">
        <v>6</v>
      </c>
      <c r="F3" s="523"/>
      <c r="G3" s="523" t="s">
        <v>7</v>
      </c>
      <c r="H3" s="523"/>
      <c r="I3" s="4"/>
      <c r="J3" s="4"/>
      <c r="K3" s="4"/>
    </row>
    <row r="4" spans="1:11" ht="33.6" customHeight="1" x14ac:dyDescent="0.2">
      <c r="A4" s="523"/>
      <c r="B4" s="6" t="s">
        <v>8</v>
      </c>
      <c r="C4" s="6" t="s">
        <v>9</v>
      </c>
      <c r="D4" s="6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4"/>
      <c r="J4" s="4"/>
      <c r="K4" s="4"/>
    </row>
    <row r="5" spans="1:11" ht="17.100000000000001" customHeight="1" x14ac:dyDescent="0.2">
      <c r="A5" s="7" t="s">
        <v>15</v>
      </c>
      <c r="B5" s="8">
        <v>1370.6</v>
      </c>
      <c r="C5" s="8">
        <v>1370.9</v>
      </c>
      <c r="D5" s="8">
        <v>1510.9</v>
      </c>
      <c r="E5" s="8">
        <v>10.199999999999999</v>
      </c>
      <c r="F5" s="8">
        <v>10.199999999999999</v>
      </c>
      <c r="G5" s="8">
        <v>140</v>
      </c>
      <c r="H5" s="8">
        <v>140.30000000000001</v>
      </c>
      <c r="I5" s="4"/>
      <c r="J5" s="4"/>
      <c r="K5" s="4"/>
    </row>
    <row r="6" spans="1:11" ht="17.100000000000001" customHeight="1" x14ac:dyDescent="0.2">
      <c r="A6" s="7" t="s">
        <v>16</v>
      </c>
      <c r="B6" s="8">
        <v>165.6</v>
      </c>
      <c r="C6" s="8">
        <v>165.6</v>
      </c>
      <c r="D6" s="8">
        <v>171.4</v>
      </c>
      <c r="E6" s="8">
        <v>3.5</v>
      </c>
      <c r="F6" s="8">
        <v>3.5</v>
      </c>
      <c r="G6" s="8">
        <v>5.8</v>
      </c>
      <c r="H6" s="8">
        <v>5.8</v>
      </c>
      <c r="I6" s="4"/>
      <c r="J6" s="4"/>
      <c r="K6" s="4"/>
    </row>
    <row r="7" spans="1:11" s="9" customFormat="1" ht="17.100000000000001" customHeight="1" x14ac:dyDescent="0.2">
      <c r="A7" s="7" t="s">
        <v>17</v>
      </c>
      <c r="B7" s="8">
        <v>159.80000000000001</v>
      </c>
      <c r="C7" s="8">
        <v>159.80000000000001</v>
      </c>
      <c r="D7" s="8">
        <v>165.6</v>
      </c>
      <c r="E7" s="8">
        <v>3.6</v>
      </c>
      <c r="F7" s="8">
        <v>3.6</v>
      </c>
      <c r="G7" s="8">
        <v>5.8</v>
      </c>
      <c r="H7" s="8">
        <v>5.8</v>
      </c>
      <c r="I7" s="10"/>
      <c r="J7" s="10"/>
      <c r="K7" s="10"/>
    </row>
    <row r="8" spans="1:11" s="9" customFormat="1" ht="17.100000000000001" customHeight="1" x14ac:dyDescent="0.2">
      <c r="A8" s="7" t="s">
        <v>18</v>
      </c>
      <c r="B8" s="8">
        <v>5.8</v>
      </c>
      <c r="C8" s="8">
        <v>5.8</v>
      </c>
      <c r="D8" s="8">
        <v>5.8</v>
      </c>
      <c r="E8" s="8">
        <v>0</v>
      </c>
      <c r="F8" s="8">
        <v>0</v>
      </c>
      <c r="G8" s="8">
        <v>0</v>
      </c>
      <c r="H8" s="8">
        <v>0</v>
      </c>
      <c r="I8" s="10"/>
      <c r="J8" s="10"/>
      <c r="K8" s="10"/>
    </row>
    <row r="9" spans="1:11" ht="17.100000000000001" customHeight="1" x14ac:dyDescent="0.2">
      <c r="A9" s="7" t="s">
        <v>19</v>
      </c>
      <c r="B9" s="8">
        <v>1677.1</v>
      </c>
      <c r="C9" s="8">
        <v>1677.1</v>
      </c>
      <c r="D9" s="8">
        <v>1703.2</v>
      </c>
      <c r="E9" s="8">
        <v>1.6</v>
      </c>
      <c r="F9" s="8">
        <v>1.6</v>
      </c>
      <c r="G9" s="8">
        <v>26.1</v>
      </c>
      <c r="H9" s="8">
        <v>26.1</v>
      </c>
      <c r="I9" s="4"/>
      <c r="J9" s="4"/>
      <c r="K9" s="4"/>
    </row>
    <row r="10" spans="1:11" s="9" customFormat="1" ht="17.100000000000001" customHeight="1" x14ac:dyDescent="0.2">
      <c r="A10" s="7" t="s">
        <v>20</v>
      </c>
      <c r="B10" s="8">
        <v>373.7</v>
      </c>
      <c r="C10" s="8">
        <v>373.7</v>
      </c>
      <c r="D10" s="8">
        <v>373.7</v>
      </c>
      <c r="E10" s="8">
        <v>0</v>
      </c>
      <c r="F10" s="8">
        <v>0</v>
      </c>
      <c r="G10" s="8">
        <v>0</v>
      </c>
      <c r="H10" s="8">
        <v>0</v>
      </c>
      <c r="I10" s="10"/>
      <c r="J10" s="10"/>
      <c r="K10" s="10"/>
    </row>
    <row r="11" spans="1:11" s="9" customFormat="1" ht="17.100000000000001" customHeight="1" x14ac:dyDescent="0.2">
      <c r="A11" s="7" t="s">
        <v>21</v>
      </c>
      <c r="B11" s="8">
        <v>1303.4000000000001</v>
      </c>
      <c r="C11" s="8">
        <v>1303.4000000000001</v>
      </c>
      <c r="D11" s="8">
        <v>1329.5</v>
      </c>
      <c r="E11" s="8">
        <v>2</v>
      </c>
      <c r="F11" s="8">
        <v>2</v>
      </c>
      <c r="G11" s="8">
        <v>26.1</v>
      </c>
      <c r="H11" s="8">
        <v>26.1</v>
      </c>
      <c r="I11" s="10"/>
      <c r="J11" s="10"/>
      <c r="K11" s="10"/>
    </row>
    <row r="12" spans="1:11" ht="17.100000000000001" customHeight="1" x14ac:dyDescent="0.2">
      <c r="A12" s="7" t="s">
        <v>22</v>
      </c>
      <c r="B12" s="8">
        <v>2938.4</v>
      </c>
      <c r="C12" s="8">
        <v>2923.2</v>
      </c>
      <c r="D12" s="8">
        <v>2946</v>
      </c>
      <c r="E12" s="8">
        <v>0.8</v>
      </c>
      <c r="F12" s="8">
        <v>0.3</v>
      </c>
      <c r="G12" s="8">
        <v>22.8</v>
      </c>
      <c r="H12" s="8">
        <v>7.6</v>
      </c>
      <c r="I12" s="4"/>
      <c r="J12" s="4"/>
      <c r="K12" s="4"/>
    </row>
    <row r="13" spans="1:11" ht="17.100000000000001" customHeight="1" x14ac:dyDescent="0.2">
      <c r="A13" s="7" t="s">
        <v>23</v>
      </c>
      <c r="B13" s="8">
        <v>1217.5999999999999</v>
      </c>
      <c r="C13" s="8">
        <v>1202.5</v>
      </c>
      <c r="D13" s="8">
        <v>1228.7</v>
      </c>
      <c r="E13" s="8">
        <v>2.2000000000000002</v>
      </c>
      <c r="F13" s="8">
        <v>0.9</v>
      </c>
      <c r="G13" s="8">
        <v>26.2</v>
      </c>
      <c r="H13" s="8">
        <v>11.1</v>
      </c>
      <c r="I13" s="4"/>
      <c r="J13" s="4"/>
      <c r="K13" s="4"/>
    </row>
    <row r="14" spans="1:11" ht="17.100000000000001" customHeight="1" x14ac:dyDescent="0.2">
      <c r="A14" s="7" t="s">
        <v>24</v>
      </c>
      <c r="B14" s="8">
        <v>371.1</v>
      </c>
      <c r="C14" s="8">
        <v>371.1</v>
      </c>
      <c r="D14" s="8">
        <v>364.8</v>
      </c>
      <c r="E14" s="8">
        <v>-1.7</v>
      </c>
      <c r="F14" s="8">
        <v>-1.7</v>
      </c>
      <c r="G14" s="8">
        <v>-6.3</v>
      </c>
      <c r="H14" s="8">
        <v>-6.3</v>
      </c>
      <c r="I14" s="4"/>
      <c r="J14" s="4"/>
      <c r="K14" s="4"/>
    </row>
    <row r="15" spans="1:11" ht="17.100000000000001" customHeight="1" x14ac:dyDescent="0.2">
      <c r="A15" s="7" t="s">
        <v>25</v>
      </c>
      <c r="B15" s="8">
        <v>1349.7</v>
      </c>
      <c r="C15" s="8">
        <v>1349.6</v>
      </c>
      <c r="D15" s="8">
        <v>1352.5</v>
      </c>
      <c r="E15" s="8">
        <v>0.2</v>
      </c>
      <c r="F15" s="8">
        <v>0.2</v>
      </c>
      <c r="G15" s="8">
        <v>2.9</v>
      </c>
      <c r="H15" s="8">
        <v>2.8</v>
      </c>
      <c r="I15" s="4"/>
      <c r="J15" s="4"/>
      <c r="K15" s="4"/>
    </row>
    <row r="16" spans="1:11" ht="17.100000000000001" customHeight="1" x14ac:dyDescent="0.2">
      <c r="A16" s="7" t="s">
        <v>26</v>
      </c>
      <c r="B16" s="8">
        <v>909.2</v>
      </c>
      <c r="C16" s="8">
        <v>909.2</v>
      </c>
      <c r="D16" s="8">
        <v>916.8</v>
      </c>
      <c r="E16" s="8">
        <v>0.8</v>
      </c>
      <c r="F16" s="8">
        <v>0.8</v>
      </c>
      <c r="G16" s="8">
        <v>7.6</v>
      </c>
      <c r="H16" s="8">
        <v>7.6</v>
      </c>
      <c r="I16" s="4"/>
      <c r="J16" s="4"/>
      <c r="K16" s="4"/>
    </row>
    <row r="17" spans="1:11" ht="17.100000000000001" customHeight="1" x14ac:dyDescent="0.2">
      <c r="A17" s="7" t="s">
        <v>27</v>
      </c>
      <c r="B17" s="8">
        <v>367.1</v>
      </c>
      <c r="C17" s="8">
        <v>367.1</v>
      </c>
      <c r="D17" s="8">
        <v>378.2</v>
      </c>
      <c r="E17" s="8">
        <v>3</v>
      </c>
      <c r="F17" s="8">
        <v>3</v>
      </c>
      <c r="G17" s="8">
        <v>11.1</v>
      </c>
      <c r="H17" s="8">
        <v>11.1</v>
      </c>
      <c r="I17" s="4"/>
      <c r="J17" s="4"/>
      <c r="K17" s="4"/>
    </row>
    <row r="18" spans="1:11" ht="17.100000000000001" customHeight="1" x14ac:dyDescent="0.2">
      <c r="A18" s="7" t="s">
        <v>28</v>
      </c>
      <c r="B18" s="8">
        <v>162.4</v>
      </c>
      <c r="C18" s="8">
        <v>162.4</v>
      </c>
      <c r="D18" s="8">
        <v>156.1</v>
      </c>
      <c r="E18" s="8">
        <v>-3.9</v>
      </c>
      <c r="F18" s="8">
        <v>-3.9</v>
      </c>
      <c r="G18" s="8">
        <v>-6.3</v>
      </c>
      <c r="H18" s="8">
        <v>-6.3</v>
      </c>
      <c r="I18" s="4"/>
      <c r="J18" s="4"/>
      <c r="K18" s="4"/>
    </row>
    <row r="19" spans="1:11" ht="17.100000000000001" customHeight="1" x14ac:dyDescent="0.2">
      <c r="A19" s="7" t="s">
        <v>29</v>
      </c>
      <c r="B19" s="8">
        <v>379.7</v>
      </c>
      <c r="C19" s="8">
        <v>379.7</v>
      </c>
      <c r="D19" s="8">
        <v>382.5</v>
      </c>
      <c r="E19" s="8">
        <v>0.7</v>
      </c>
      <c r="F19" s="8">
        <v>0.7</v>
      </c>
      <c r="G19" s="8">
        <v>2.8</v>
      </c>
      <c r="H19" s="8">
        <v>2.8</v>
      </c>
      <c r="I19" s="4"/>
      <c r="J19" s="4"/>
      <c r="K19" s="4"/>
    </row>
    <row r="20" spans="1:11" ht="17.100000000000001" customHeight="1" x14ac:dyDescent="0.2">
      <c r="A20" s="7" t="s">
        <v>30</v>
      </c>
      <c r="B20" s="8">
        <v>1456.4</v>
      </c>
      <c r="C20" s="8">
        <v>1453.3</v>
      </c>
      <c r="D20" s="8">
        <v>1456.4</v>
      </c>
      <c r="E20" s="8">
        <v>0.2</v>
      </c>
      <c r="F20" s="8">
        <v>0</v>
      </c>
      <c r="G20" s="8">
        <v>3.1</v>
      </c>
      <c r="H20" s="8">
        <v>0</v>
      </c>
      <c r="I20" s="4"/>
      <c r="J20" s="4"/>
      <c r="K20" s="4"/>
    </row>
    <row r="21" spans="1:11" ht="17.100000000000001" customHeight="1" x14ac:dyDescent="0.2">
      <c r="A21" s="7" t="s">
        <v>27</v>
      </c>
      <c r="B21" s="8">
        <v>357.5</v>
      </c>
      <c r="C21" s="8">
        <v>354.5</v>
      </c>
      <c r="D21" s="8">
        <v>357.5</v>
      </c>
      <c r="E21" s="8">
        <v>0.8</v>
      </c>
      <c r="F21" s="8">
        <v>0</v>
      </c>
      <c r="G21" s="8">
        <v>3</v>
      </c>
      <c r="H21" s="8">
        <v>0</v>
      </c>
      <c r="I21" s="4"/>
      <c r="J21" s="4"/>
      <c r="K21" s="4"/>
    </row>
    <row r="22" spans="1:11" ht="17.100000000000001" customHeight="1" x14ac:dyDescent="0.2">
      <c r="A22" s="7" t="s">
        <v>28</v>
      </c>
      <c r="B22" s="8">
        <v>192.1</v>
      </c>
      <c r="C22" s="8">
        <v>192.1</v>
      </c>
      <c r="D22" s="8">
        <v>192.1</v>
      </c>
      <c r="E22" s="8">
        <v>0</v>
      </c>
      <c r="F22" s="8">
        <v>0</v>
      </c>
      <c r="G22" s="8">
        <v>0</v>
      </c>
      <c r="H22" s="8">
        <v>0</v>
      </c>
      <c r="I22" s="4"/>
      <c r="J22" s="4"/>
      <c r="K22" s="4"/>
    </row>
    <row r="23" spans="1:11" ht="17.100000000000001" customHeight="1" x14ac:dyDescent="0.2">
      <c r="A23" s="7" t="s">
        <v>29</v>
      </c>
      <c r="B23" s="8">
        <v>906.7</v>
      </c>
      <c r="C23" s="8">
        <v>906.7</v>
      </c>
      <c r="D23" s="8">
        <v>906.8</v>
      </c>
      <c r="E23" s="8">
        <v>0</v>
      </c>
      <c r="F23" s="8">
        <v>0</v>
      </c>
      <c r="G23" s="8">
        <v>0.1</v>
      </c>
      <c r="H23" s="8">
        <v>0.1</v>
      </c>
      <c r="I23" s="4"/>
      <c r="J23" s="4"/>
      <c r="K23" s="4"/>
    </row>
    <row r="24" spans="1:11" ht="17.100000000000001" customHeight="1" x14ac:dyDescent="0.2">
      <c r="A24" s="7" t="s">
        <v>31</v>
      </c>
      <c r="B24" s="8">
        <v>572.79999999999995</v>
      </c>
      <c r="C24" s="8">
        <v>560.70000000000005</v>
      </c>
      <c r="D24" s="8">
        <v>572.79999999999995</v>
      </c>
      <c r="E24" s="8">
        <v>2.2000000000000002</v>
      </c>
      <c r="F24" s="8">
        <v>0</v>
      </c>
      <c r="G24" s="8">
        <v>12.1</v>
      </c>
      <c r="H24" s="8">
        <v>0</v>
      </c>
      <c r="I24" s="4"/>
      <c r="J24" s="4"/>
      <c r="K24" s="4"/>
    </row>
    <row r="25" spans="1:11" ht="17.100000000000001" customHeight="1" x14ac:dyDescent="0.2">
      <c r="A25" s="7" t="s">
        <v>27</v>
      </c>
      <c r="B25" s="8">
        <v>493</v>
      </c>
      <c r="C25" s="8">
        <v>480.9</v>
      </c>
      <c r="D25" s="8">
        <v>493</v>
      </c>
      <c r="E25" s="8">
        <v>2.5</v>
      </c>
      <c r="F25" s="8">
        <v>0</v>
      </c>
      <c r="G25" s="8">
        <v>12.1</v>
      </c>
      <c r="H25" s="8">
        <v>0</v>
      </c>
      <c r="I25" s="4"/>
      <c r="J25" s="4"/>
      <c r="K25" s="4"/>
    </row>
    <row r="26" spans="1:11" ht="17.100000000000001" customHeight="1" x14ac:dyDescent="0.2">
      <c r="A26" s="7" t="s">
        <v>28</v>
      </c>
      <c r="B26" s="8">
        <v>16.600000000000001</v>
      </c>
      <c r="C26" s="8">
        <v>16.600000000000001</v>
      </c>
      <c r="D26" s="8">
        <v>16.600000000000001</v>
      </c>
      <c r="E26" s="8">
        <v>0</v>
      </c>
      <c r="F26" s="8">
        <v>0</v>
      </c>
      <c r="G26" s="8">
        <v>0</v>
      </c>
      <c r="H26" s="8">
        <v>0</v>
      </c>
      <c r="I26" s="4"/>
      <c r="J26" s="4"/>
      <c r="K26" s="4"/>
    </row>
    <row r="27" spans="1:11" ht="17.100000000000001" customHeight="1" x14ac:dyDescent="0.2">
      <c r="A27" s="7" t="s">
        <v>29</v>
      </c>
      <c r="B27" s="8">
        <v>63.2</v>
      </c>
      <c r="C27" s="8">
        <v>63.2</v>
      </c>
      <c r="D27" s="8">
        <v>63.2</v>
      </c>
      <c r="E27" s="8">
        <v>0</v>
      </c>
      <c r="F27" s="8">
        <v>0</v>
      </c>
      <c r="G27" s="8">
        <v>0</v>
      </c>
      <c r="H27" s="8">
        <v>0</v>
      </c>
      <c r="I27" s="4"/>
      <c r="J27" s="4"/>
      <c r="K27" s="4"/>
    </row>
    <row r="28" spans="1:11" ht="17.100000000000001" customHeight="1" x14ac:dyDescent="0.2">
      <c r="A28" s="7" t="s">
        <v>32</v>
      </c>
      <c r="B28" s="8">
        <v>143.5</v>
      </c>
      <c r="C28" s="8">
        <v>143.5</v>
      </c>
      <c r="D28" s="8">
        <v>143.5</v>
      </c>
      <c r="E28" s="8">
        <v>0</v>
      </c>
      <c r="F28" s="8">
        <v>0</v>
      </c>
      <c r="G28" s="8">
        <v>0</v>
      </c>
      <c r="H28" s="8">
        <v>0</v>
      </c>
      <c r="I28" s="4"/>
      <c r="J28" s="4"/>
      <c r="K28" s="4"/>
    </row>
    <row r="29" spans="1:11" ht="17.100000000000001" customHeight="1" x14ac:dyDescent="0.2">
      <c r="A29" s="7" t="s">
        <v>33</v>
      </c>
      <c r="B29" s="8">
        <v>31.7</v>
      </c>
      <c r="C29" s="8">
        <v>31.7</v>
      </c>
      <c r="D29" s="8">
        <v>31.7</v>
      </c>
      <c r="E29" s="8">
        <v>0</v>
      </c>
      <c r="F29" s="8">
        <v>0</v>
      </c>
      <c r="G29" s="8">
        <v>0</v>
      </c>
      <c r="H29" s="8">
        <v>0</v>
      </c>
      <c r="I29" s="4"/>
      <c r="J29" s="4"/>
      <c r="K29" s="4"/>
    </row>
    <row r="30" spans="1:11" ht="17.100000000000001" customHeight="1" x14ac:dyDescent="0.2">
      <c r="A30" s="7" t="s">
        <v>34</v>
      </c>
      <c r="B30" s="8">
        <v>47</v>
      </c>
      <c r="C30" s="8">
        <v>47</v>
      </c>
      <c r="D30" s="8">
        <v>50</v>
      </c>
      <c r="E30" s="8">
        <v>6.4</v>
      </c>
      <c r="F30" s="8">
        <v>6.4</v>
      </c>
      <c r="G30" s="8">
        <v>3</v>
      </c>
      <c r="H30" s="8">
        <v>3</v>
      </c>
      <c r="I30" s="4"/>
      <c r="J30" s="4"/>
      <c r="K30" s="4"/>
    </row>
    <row r="31" spans="1:11" ht="17.100000000000001" customHeight="1" x14ac:dyDescent="0.2">
      <c r="A31" s="7" t="s">
        <v>35</v>
      </c>
      <c r="B31" s="8">
        <v>19931.400000000001</v>
      </c>
      <c r="C31" s="8">
        <v>19867.7</v>
      </c>
      <c r="D31" s="8">
        <v>20865.150000000001</v>
      </c>
      <c r="E31" s="8">
        <v>5</v>
      </c>
      <c r="F31" s="8">
        <v>4.7</v>
      </c>
      <c r="G31" s="8">
        <v>997.45</v>
      </c>
      <c r="H31" s="8">
        <v>933.75</v>
      </c>
      <c r="I31" s="4"/>
      <c r="J31" s="4"/>
      <c r="K31" s="4"/>
    </row>
    <row r="32" spans="1:11" ht="17.100000000000001" customHeight="1" x14ac:dyDescent="0.2">
      <c r="A32" s="7" t="s">
        <v>36</v>
      </c>
      <c r="B32" s="8">
        <v>4347.3999999999996</v>
      </c>
      <c r="C32" s="8">
        <v>4347.3999999999996</v>
      </c>
      <c r="D32" s="8">
        <v>4414.8</v>
      </c>
      <c r="E32" s="8">
        <v>1.6</v>
      </c>
      <c r="F32" s="8">
        <v>1.6</v>
      </c>
      <c r="G32" s="8">
        <v>67.400000000000006</v>
      </c>
      <c r="H32" s="8">
        <v>67.400000000000006</v>
      </c>
      <c r="I32" s="4"/>
      <c r="J32" s="4"/>
      <c r="K32" s="4"/>
    </row>
    <row r="33" spans="1:11" ht="17.100000000000001" customHeight="1" x14ac:dyDescent="0.2">
      <c r="A33" s="7" t="s">
        <v>37</v>
      </c>
      <c r="B33" s="8">
        <v>14999.2</v>
      </c>
      <c r="C33" s="8">
        <v>14935.5</v>
      </c>
      <c r="D33" s="8">
        <v>15865.45</v>
      </c>
      <c r="E33" s="8">
        <v>6.2</v>
      </c>
      <c r="F33" s="8">
        <v>5.8</v>
      </c>
      <c r="G33" s="8">
        <v>929.95</v>
      </c>
      <c r="H33" s="8">
        <v>866.25</v>
      </c>
      <c r="I33" s="4"/>
      <c r="J33" s="4"/>
      <c r="K33" s="4"/>
    </row>
    <row r="34" spans="1:11" ht="17.100000000000001" customHeight="1" x14ac:dyDescent="0.2">
      <c r="A34" s="7" t="s">
        <v>38</v>
      </c>
      <c r="B34" s="8">
        <v>584.79999999999995</v>
      </c>
      <c r="C34" s="8">
        <v>584.79999999999995</v>
      </c>
      <c r="D34" s="8">
        <v>584.9</v>
      </c>
      <c r="E34" s="8">
        <v>0</v>
      </c>
      <c r="F34" s="8">
        <v>0</v>
      </c>
      <c r="G34" s="8">
        <v>0.1</v>
      </c>
      <c r="H34" s="8">
        <v>0.1</v>
      </c>
      <c r="I34" s="4"/>
      <c r="J34" s="4"/>
      <c r="K34" s="4"/>
    </row>
    <row r="35" spans="1:11" ht="17.100000000000001" customHeight="1" x14ac:dyDescent="0.2">
      <c r="A35" s="7" t="s">
        <v>39</v>
      </c>
      <c r="B35" s="8">
        <v>38925.5</v>
      </c>
      <c r="C35" s="8">
        <v>38532.1</v>
      </c>
      <c r="D35" s="8">
        <v>39915.199999999997</v>
      </c>
      <c r="E35" s="8">
        <v>3.6</v>
      </c>
      <c r="F35" s="8">
        <v>2.5</v>
      </c>
      <c r="G35" s="8">
        <v>1383.1</v>
      </c>
      <c r="H35" s="8">
        <v>989.7</v>
      </c>
      <c r="I35" s="4"/>
      <c r="J35" s="4"/>
      <c r="K35" s="4"/>
    </row>
    <row r="36" spans="1:11" ht="17.100000000000001" customHeight="1" x14ac:dyDescent="0.2">
      <c r="A36" s="7" t="s">
        <v>40</v>
      </c>
      <c r="B36" s="8">
        <v>864.64</v>
      </c>
      <c r="C36" s="8">
        <v>865.04</v>
      </c>
      <c r="D36" s="8">
        <v>864.64</v>
      </c>
      <c r="E36" s="8">
        <v>0</v>
      </c>
      <c r="F36" s="8">
        <v>0</v>
      </c>
      <c r="G36" s="8">
        <v>-0.4</v>
      </c>
      <c r="H36" s="8">
        <v>0</v>
      </c>
      <c r="I36" s="4"/>
      <c r="J36" s="4"/>
      <c r="K36" s="4"/>
    </row>
    <row r="37" spans="1:11" ht="17.100000000000001" customHeight="1" x14ac:dyDescent="0.2">
      <c r="A37" s="11" t="s">
        <v>41</v>
      </c>
      <c r="B37" s="12">
        <v>66095.34</v>
      </c>
      <c r="C37" s="12">
        <v>65623.839999999997</v>
      </c>
      <c r="D37" s="12">
        <v>68201.69</v>
      </c>
      <c r="E37" s="12">
        <v>3.9</v>
      </c>
      <c r="F37" s="12">
        <v>3.2</v>
      </c>
      <c r="G37" s="12">
        <v>2577.85</v>
      </c>
      <c r="H37" s="12">
        <v>2106.35</v>
      </c>
      <c r="I37" s="4"/>
      <c r="J37" s="4"/>
      <c r="K37" s="4"/>
    </row>
    <row r="38" spans="1:11" ht="17.100000000000001" customHeight="1" x14ac:dyDescent="0.2">
      <c r="A38" s="523" t="s">
        <v>42</v>
      </c>
      <c r="B38" s="524" t="s">
        <v>2</v>
      </c>
      <c r="C38" s="524"/>
      <c r="D38" s="524"/>
      <c r="E38" s="523" t="s">
        <v>3</v>
      </c>
      <c r="F38" s="523"/>
      <c r="G38" s="523"/>
      <c r="H38" s="523"/>
      <c r="I38" s="4"/>
      <c r="J38" s="4"/>
      <c r="K38" s="4"/>
    </row>
    <row r="39" spans="1:11" ht="17.100000000000001" customHeight="1" x14ac:dyDescent="0.2">
      <c r="A39" s="523"/>
      <c r="B39" s="13" t="s">
        <v>43</v>
      </c>
      <c r="C39" s="524" t="s">
        <v>44</v>
      </c>
      <c r="D39" s="524"/>
      <c r="E39" s="523" t="s">
        <v>6</v>
      </c>
      <c r="F39" s="523"/>
      <c r="G39" s="523" t="s">
        <v>7</v>
      </c>
      <c r="H39" s="523"/>
      <c r="I39" s="4"/>
      <c r="J39" s="4"/>
      <c r="K39" s="4"/>
    </row>
    <row r="40" spans="1:11" ht="33.6" customHeight="1" x14ac:dyDescent="0.2">
      <c r="A40" s="523"/>
      <c r="B40" s="6" t="s">
        <v>8</v>
      </c>
      <c r="C40" s="6" t="s">
        <v>9</v>
      </c>
      <c r="D40" s="6" t="s">
        <v>10</v>
      </c>
      <c r="E40" s="5" t="s">
        <v>11</v>
      </c>
      <c r="F40" s="5" t="s">
        <v>12</v>
      </c>
      <c r="G40" s="5" t="s">
        <v>13</v>
      </c>
      <c r="H40" s="5" t="s">
        <v>14</v>
      </c>
      <c r="I40" s="4"/>
      <c r="J40" s="4"/>
      <c r="K40" s="4"/>
    </row>
    <row r="41" spans="1:11" ht="17.100000000000001" customHeight="1" x14ac:dyDescent="0.2">
      <c r="A41" s="7" t="s">
        <v>45</v>
      </c>
      <c r="B41" s="8">
        <v>425.7</v>
      </c>
      <c r="C41" s="8">
        <v>448.2</v>
      </c>
      <c r="D41" s="8">
        <v>448.8</v>
      </c>
      <c r="E41" s="8">
        <v>0.1</v>
      </c>
      <c r="F41" s="8">
        <v>5.4</v>
      </c>
      <c r="G41" s="8">
        <v>0.6</v>
      </c>
      <c r="H41" s="8">
        <v>23.1</v>
      </c>
      <c r="I41" s="4"/>
      <c r="J41" s="4"/>
      <c r="K41" s="4"/>
    </row>
    <row r="42" spans="1:11" ht="17.100000000000001" customHeight="1" x14ac:dyDescent="0.2">
      <c r="A42" s="7" t="s">
        <v>46</v>
      </c>
      <c r="B42" s="8">
        <v>35.299999999999997</v>
      </c>
      <c r="C42" s="8">
        <v>39.1</v>
      </c>
      <c r="D42" s="8">
        <v>39.200000000000003</v>
      </c>
      <c r="E42" s="8">
        <v>0.3</v>
      </c>
      <c r="F42" s="8">
        <v>11</v>
      </c>
      <c r="G42" s="8">
        <v>0.1</v>
      </c>
      <c r="H42" s="8">
        <v>3.9</v>
      </c>
      <c r="I42" s="4"/>
      <c r="J42" s="4"/>
      <c r="K42" s="4"/>
    </row>
    <row r="43" spans="1:11" ht="17.100000000000001" customHeight="1" x14ac:dyDescent="0.2">
      <c r="A43" s="7" t="s">
        <v>47</v>
      </c>
      <c r="B43" s="8">
        <v>4.7</v>
      </c>
      <c r="C43" s="8">
        <v>4.7</v>
      </c>
      <c r="D43" s="8">
        <v>4.8</v>
      </c>
      <c r="E43" s="8">
        <v>2.1</v>
      </c>
      <c r="F43" s="8">
        <v>2.1</v>
      </c>
      <c r="G43" s="8">
        <v>0.1</v>
      </c>
      <c r="H43" s="8">
        <v>0.1</v>
      </c>
      <c r="I43" s="4"/>
      <c r="J43" s="4"/>
      <c r="K43" s="4"/>
    </row>
    <row r="44" spans="1:11" ht="17.100000000000001" customHeight="1" x14ac:dyDescent="0.2">
      <c r="A44" s="7" t="s">
        <v>48</v>
      </c>
      <c r="B44" s="8">
        <v>103.4</v>
      </c>
      <c r="C44" s="8">
        <v>111.3</v>
      </c>
      <c r="D44" s="8">
        <v>111.4</v>
      </c>
      <c r="E44" s="8">
        <v>0.1</v>
      </c>
      <c r="F44" s="8">
        <v>7.7</v>
      </c>
      <c r="G44" s="8">
        <v>0.1</v>
      </c>
      <c r="H44" s="8">
        <v>8</v>
      </c>
      <c r="I44" s="4"/>
      <c r="J44" s="4"/>
      <c r="K44" s="4"/>
    </row>
    <row r="45" spans="1:11" ht="17.100000000000001" customHeight="1" x14ac:dyDescent="0.2">
      <c r="A45" s="7" t="s">
        <v>49</v>
      </c>
      <c r="B45" s="8">
        <v>2341.5</v>
      </c>
      <c r="C45" s="8">
        <v>2691.1</v>
      </c>
      <c r="D45" s="8">
        <v>2706.2</v>
      </c>
      <c r="E45" s="8">
        <v>0.6</v>
      </c>
      <c r="F45" s="8">
        <v>15.6</v>
      </c>
      <c r="G45" s="8">
        <v>15.1</v>
      </c>
      <c r="H45" s="8">
        <v>364.7</v>
      </c>
      <c r="I45" s="4"/>
      <c r="J45" s="4"/>
      <c r="K45" s="4"/>
    </row>
    <row r="46" spans="1:11" ht="17.100000000000001" customHeight="1" x14ac:dyDescent="0.2">
      <c r="A46" s="7" t="s">
        <v>50</v>
      </c>
      <c r="B46" s="8">
        <v>15.6</v>
      </c>
      <c r="C46" s="8">
        <v>15.8</v>
      </c>
      <c r="D46" s="8">
        <v>15.8</v>
      </c>
      <c r="E46" s="8">
        <v>0</v>
      </c>
      <c r="F46" s="8">
        <v>1.3</v>
      </c>
      <c r="G46" s="8">
        <v>0</v>
      </c>
      <c r="H46" s="8">
        <v>0.2</v>
      </c>
      <c r="I46" s="4"/>
      <c r="J46" s="4"/>
      <c r="K46" s="4"/>
    </row>
    <row r="47" spans="1:11" ht="17.100000000000001" customHeight="1" x14ac:dyDescent="0.2">
      <c r="A47" s="11" t="s">
        <v>41</v>
      </c>
      <c r="B47" s="12">
        <v>2926.2</v>
      </c>
      <c r="C47" s="12">
        <v>3310.2</v>
      </c>
      <c r="D47" s="12">
        <v>3326.2</v>
      </c>
      <c r="E47" s="12">
        <v>0.5</v>
      </c>
      <c r="F47" s="12">
        <v>13.7</v>
      </c>
      <c r="G47" s="12">
        <v>16</v>
      </c>
      <c r="H47" s="12">
        <v>400</v>
      </c>
      <c r="I47" s="4"/>
      <c r="J47" s="4"/>
      <c r="K47" s="4"/>
    </row>
    <row r="48" spans="1:11" ht="17.100000000000001" customHeight="1" x14ac:dyDescent="0.2">
      <c r="A48" s="14" t="s">
        <v>51</v>
      </c>
      <c r="B48" s="15">
        <v>69021.539999999994</v>
      </c>
      <c r="C48" s="15">
        <v>68869.740000000005</v>
      </c>
      <c r="D48" s="15">
        <v>71527.89</v>
      </c>
      <c r="E48" s="16">
        <v>3.9</v>
      </c>
      <c r="F48" s="16">
        <v>3.6</v>
      </c>
      <c r="G48" s="16">
        <v>2658.15</v>
      </c>
      <c r="H48" s="16">
        <v>2506.35</v>
      </c>
      <c r="I48" s="4"/>
      <c r="J48" s="4"/>
      <c r="K48" s="4"/>
    </row>
    <row r="49" spans="1:11" ht="13.35" customHeight="1" x14ac:dyDescent="0.2">
      <c r="A49" s="17" t="s">
        <v>52</v>
      </c>
      <c r="B49" s="18"/>
      <c r="C49" s="18"/>
      <c r="D49" s="18"/>
      <c r="E49" s="18"/>
      <c r="F49" s="18"/>
      <c r="G49" s="18"/>
      <c r="H49" s="18"/>
      <c r="I49" s="4"/>
      <c r="J49" s="4"/>
      <c r="K49" s="4"/>
    </row>
    <row r="50" spans="1:11" ht="20.100000000000001" customHeight="1" x14ac:dyDescent="0.2">
      <c r="A50" s="17" t="s">
        <v>53</v>
      </c>
      <c r="B50" s="18"/>
      <c r="C50" s="18"/>
      <c r="D50" s="18"/>
      <c r="E50" s="18"/>
      <c r="F50" s="18"/>
      <c r="G50" s="18"/>
      <c r="H50" s="18"/>
      <c r="I50" s="4"/>
      <c r="J50" s="4"/>
      <c r="K50" s="4"/>
    </row>
  </sheetData>
  <mergeCells count="15">
    <mergeCell ref="A38:A40"/>
    <mergeCell ref="B38:D38"/>
    <mergeCell ref="E38:H38"/>
    <mergeCell ref="C39:D39"/>
    <mergeCell ref="E39:F39"/>
    <mergeCell ref="G39:H39"/>
    <mergeCell ref="A1:C1"/>
    <mergeCell ref="E1:F1"/>
    <mergeCell ref="G1:H1"/>
    <mergeCell ref="A2:A4"/>
    <mergeCell ref="B2:D2"/>
    <mergeCell ref="E2:H2"/>
    <mergeCell ref="C3:D3"/>
    <mergeCell ref="E3:F3"/>
    <mergeCell ref="G3:H3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="90" workbookViewId="0">
      <pane xSplit="1" ySplit="7" topLeftCell="B8" activePane="bottomRight" state="frozen"/>
      <selection activeCell="M31" sqref="M31"/>
      <selection pane="topRight"/>
      <selection pane="bottomLeft"/>
      <selection pane="bottomRight" activeCell="M4" sqref="M4"/>
    </sheetView>
  </sheetViews>
  <sheetFormatPr defaultColWidth="11.42578125" defaultRowHeight="12.75" customHeight="1" x14ac:dyDescent="0.2"/>
  <cols>
    <col min="1" max="1" width="22.140625" style="247" customWidth="1"/>
    <col min="2" max="2" width="12.85546875" style="247" customWidth="1"/>
    <col min="3" max="3" width="13" style="247" customWidth="1"/>
    <col min="4" max="4" width="9.140625" style="247" customWidth="1"/>
    <col min="5" max="5" width="12.7109375" style="247" customWidth="1"/>
    <col min="6" max="6" width="11.28515625" style="247" customWidth="1"/>
    <col min="7" max="7" width="11.42578125" style="247" customWidth="1"/>
    <col min="8" max="9" width="11.28515625" style="247" customWidth="1"/>
    <col min="10" max="10" width="9.7109375" style="247" customWidth="1"/>
    <col min="11" max="11" width="10.28515625" style="247" customWidth="1"/>
    <col min="12" max="12" width="10.7109375" style="247" customWidth="1"/>
    <col min="13" max="13" width="11.42578125" style="247" customWidth="1"/>
    <col min="14" max="14" width="7.140625" style="247" customWidth="1"/>
    <col min="15" max="15" width="16.42578125" style="247" customWidth="1"/>
    <col min="16" max="257" width="11.42578125" style="247" customWidth="1"/>
  </cols>
  <sheetData>
    <row r="1" spans="1:15" ht="32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</row>
    <row r="2" spans="1:15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</row>
    <row r="3" spans="1:15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</row>
    <row r="4" spans="1:15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</row>
    <row r="5" spans="1:15" ht="19.5" customHeight="1" x14ac:dyDescent="0.2">
      <c r="A5" s="566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  <c r="K5" s="132"/>
    </row>
    <row r="6" spans="1:15" ht="19.5" customHeight="1" x14ac:dyDescent="0.2">
      <c r="A6" s="566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K6" s="133"/>
      <c r="L6" s="134"/>
      <c r="O6" s="133"/>
    </row>
    <row r="7" spans="1:15" ht="19.5" customHeight="1" x14ac:dyDescent="0.2">
      <c r="A7" s="567"/>
      <c r="B7" s="249" t="s">
        <v>67</v>
      </c>
      <c r="C7" s="249" t="s">
        <v>68</v>
      </c>
      <c r="D7" s="249" t="s">
        <v>69</v>
      </c>
      <c r="E7" s="249" t="s">
        <v>70</v>
      </c>
      <c r="F7" s="249" t="s">
        <v>71</v>
      </c>
      <c r="G7" s="249" t="s">
        <v>72</v>
      </c>
      <c r="H7" s="249" t="s">
        <v>73</v>
      </c>
      <c r="I7" s="249" t="s">
        <v>74</v>
      </c>
      <c r="J7" s="249" t="s">
        <v>75</v>
      </c>
      <c r="K7" s="133"/>
      <c r="L7" s="133"/>
      <c r="O7" s="133"/>
    </row>
    <row r="8" spans="1:15" ht="15" customHeight="1" x14ac:dyDescent="0.2">
      <c r="A8" s="120" t="s">
        <v>76</v>
      </c>
      <c r="B8" s="136">
        <v>4.2</v>
      </c>
      <c r="C8" s="136">
        <v>4.2</v>
      </c>
      <c r="D8" s="136">
        <v>0</v>
      </c>
      <c r="E8" s="137">
        <v>636</v>
      </c>
      <c r="F8" s="137">
        <v>636</v>
      </c>
      <c r="G8" s="136">
        <v>0</v>
      </c>
      <c r="H8" s="136">
        <v>2.7</v>
      </c>
      <c r="I8" s="136">
        <v>2.7</v>
      </c>
      <c r="J8" s="136">
        <v>0</v>
      </c>
      <c r="K8" s="140"/>
      <c r="L8" s="175"/>
      <c r="M8" s="175"/>
      <c r="N8" s="175"/>
      <c r="O8" s="250"/>
    </row>
    <row r="9" spans="1:15" ht="15" hidden="1" customHeight="1" x14ac:dyDescent="0.2">
      <c r="A9" s="150" t="s">
        <v>77</v>
      </c>
      <c r="B9" s="141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145"/>
      <c r="L9" s="175"/>
      <c r="M9" s="175"/>
      <c r="N9" s="175"/>
      <c r="O9" s="250"/>
    </row>
    <row r="10" spans="1:15" ht="15" hidden="1" customHeight="1" x14ac:dyDescent="0.2">
      <c r="A10" s="150" t="s">
        <v>78</v>
      </c>
      <c r="B10" s="141">
        <v>0</v>
      </c>
      <c r="C10" s="141">
        <v>0</v>
      </c>
      <c r="D10" s="142">
        <v>0</v>
      </c>
      <c r="E10" s="143">
        <v>0</v>
      </c>
      <c r="F10" s="143">
        <v>0</v>
      </c>
      <c r="G10" s="142">
        <v>0</v>
      </c>
      <c r="H10" s="141">
        <v>0</v>
      </c>
      <c r="I10" s="141">
        <v>0</v>
      </c>
      <c r="J10" s="141">
        <v>0</v>
      </c>
      <c r="K10" s="145"/>
      <c r="L10" s="175"/>
      <c r="M10" s="175"/>
      <c r="N10" s="175"/>
      <c r="O10" s="250"/>
    </row>
    <row r="11" spans="1:15" ht="15" hidden="1" customHeight="1" x14ac:dyDescent="0.2">
      <c r="A11" s="150" t="s">
        <v>79</v>
      </c>
      <c r="B11" s="141">
        <v>0</v>
      </c>
      <c r="C11" s="141">
        <v>0</v>
      </c>
      <c r="D11" s="142">
        <v>0</v>
      </c>
      <c r="E11" s="143">
        <v>0</v>
      </c>
      <c r="F11" s="143">
        <v>0</v>
      </c>
      <c r="G11" s="142">
        <v>0</v>
      </c>
      <c r="H11" s="141">
        <v>0</v>
      </c>
      <c r="I11" s="141">
        <v>0</v>
      </c>
      <c r="J11" s="141">
        <v>0</v>
      </c>
      <c r="K11" s="145"/>
      <c r="L11" s="175"/>
      <c r="M11" s="175"/>
      <c r="N11" s="175"/>
      <c r="O11" s="250"/>
    </row>
    <row r="12" spans="1:15" ht="15" hidden="1" customHeight="1" x14ac:dyDescent="0.2">
      <c r="A12" s="150" t="s">
        <v>80</v>
      </c>
      <c r="B12" s="141">
        <v>0</v>
      </c>
      <c r="C12" s="141">
        <v>0</v>
      </c>
      <c r="D12" s="142">
        <v>0</v>
      </c>
      <c r="E12" s="143">
        <v>0</v>
      </c>
      <c r="F12" s="143">
        <v>0</v>
      </c>
      <c r="G12" s="142">
        <v>0</v>
      </c>
      <c r="H12" s="141">
        <v>0</v>
      </c>
      <c r="I12" s="141">
        <v>0</v>
      </c>
      <c r="J12" s="141">
        <v>0</v>
      </c>
      <c r="K12" s="145"/>
      <c r="L12" s="175"/>
      <c r="M12" s="175"/>
      <c r="N12" s="175"/>
      <c r="O12" s="250"/>
    </row>
    <row r="13" spans="1:15" ht="15" hidden="1" customHeight="1" x14ac:dyDescent="0.2">
      <c r="A13" s="150" t="s">
        <v>81</v>
      </c>
      <c r="B13" s="141">
        <v>0</v>
      </c>
      <c r="C13" s="141">
        <v>0</v>
      </c>
      <c r="D13" s="142">
        <v>0</v>
      </c>
      <c r="E13" s="143">
        <v>0</v>
      </c>
      <c r="F13" s="143">
        <v>0</v>
      </c>
      <c r="G13" s="142">
        <v>0</v>
      </c>
      <c r="H13" s="141">
        <v>0</v>
      </c>
      <c r="I13" s="141">
        <v>0</v>
      </c>
      <c r="J13" s="141">
        <v>0</v>
      </c>
      <c r="K13" s="145"/>
      <c r="L13" s="175"/>
      <c r="M13" s="175"/>
      <c r="N13" s="175"/>
      <c r="O13" s="250"/>
    </row>
    <row r="14" spans="1:15" ht="15" customHeight="1" x14ac:dyDescent="0.2">
      <c r="A14" s="150" t="s">
        <v>82</v>
      </c>
      <c r="B14" s="141">
        <v>4.2</v>
      </c>
      <c r="C14" s="141">
        <v>4.2</v>
      </c>
      <c r="D14" s="142">
        <v>0</v>
      </c>
      <c r="E14" s="143">
        <v>636</v>
      </c>
      <c r="F14" s="143">
        <v>636</v>
      </c>
      <c r="G14" s="142">
        <v>0</v>
      </c>
      <c r="H14" s="141">
        <v>2.7</v>
      </c>
      <c r="I14" s="141">
        <v>2.7</v>
      </c>
      <c r="J14" s="141">
        <v>0</v>
      </c>
      <c r="K14" s="145"/>
      <c r="L14" s="175"/>
      <c r="M14" s="251"/>
      <c r="N14" s="175"/>
      <c r="O14" s="250"/>
    </row>
    <row r="15" spans="1:15" ht="15" hidden="1" customHeight="1" x14ac:dyDescent="0.2">
      <c r="A15" s="67" t="s">
        <v>83</v>
      </c>
      <c r="B15" s="141">
        <v>0</v>
      </c>
      <c r="C15" s="141">
        <v>0</v>
      </c>
      <c r="D15" s="142">
        <v>0</v>
      </c>
      <c r="E15" s="143">
        <v>0</v>
      </c>
      <c r="F15" s="143">
        <v>0</v>
      </c>
      <c r="G15" s="142">
        <v>0</v>
      </c>
      <c r="H15" s="141">
        <v>0</v>
      </c>
      <c r="I15" s="141">
        <v>0</v>
      </c>
      <c r="J15" s="141">
        <v>0</v>
      </c>
      <c r="K15" s="145"/>
      <c r="L15" s="175"/>
      <c r="M15" s="175"/>
      <c r="N15" s="175"/>
      <c r="O15" s="250"/>
    </row>
    <row r="16" spans="1:15" ht="15" customHeight="1" x14ac:dyDescent="0.2">
      <c r="A16" s="111" t="s">
        <v>84</v>
      </c>
      <c r="B16" s="136">
        <v>54</v>
      </c>
      <c r="C16" s="136">
        <v>54</v>
      </c>
      <c r="D16" s="136">
        <v>0</v>
      </c>
      <c r="E16" s="137">
        <v>228</v>
      </c>
      <c r="F16" s="137">
        <v>407</v>
      </c>
      <c r="G16" s="136">
        <v>78.5</v>
      </c>
      <c r="H16" s="136">
        <v>12.3</v>
      </c>
      <c r="I16" s="136">
        <v>22</v>
      </c>
      <c r="J16" s="136">
        <v>78.900000000000006</v>
      </c>
      <c r="K16" s="140"/>
      <c r="L16" s="175"/>
      <c r="M16" s="175"/>
      <c r="N16" s="175"/>
      <c r="O16" s="250"/>
    </row>
    <row r="17" spans="1:21" ht="15" hidden="1" customHeight="1" x14ac:dyDescent="0.2">
      <c r="A17" s="67" t="s">
        <v>85</v>
      </c>
      <c r="B17" s="141">
        <v>0</v>
      </c>
      <c r="C17" s="141">
        <v>0</v>
      </c>
      <c r="D17" s="142">
        <v>0</v>
      </c>
      <c r="E17" s="143">
        <v>0</v>
      </c>
      <c r="F17" s="143">
        <v>0</v>
      </c>
      <c r="G17" s="142">
        <v>0</v>
      </c>
      <c r="H17" s="141">
        <v>0</v>
      </c>
      <c r="I17" s="141">
        <v>0</v>
      </c>
      <c r="J17" s="141">
        <v>0</v>
      </c>
      <c r="K17" s="145"/>
      <c r="L17" s="175"/>
      <c r="M17" s="175"/>
      <c r="N17" s="175"/>
      <c r="O17" s="250"/>
    </row>
    <row r="18" spans="1:21" ht="15" hidden="1" customHeight="1" x14ac:dyDescent="0.2">
      <c r="A18" s="67" t="s">
        <v>86</v>
      </c>
      <c r="B18" s="141">
        <v>0</v>
      </c>
      <c r="C18" s="141">
        <v>0</v>
      </c>
      <c r="D18" s="142">
        <v>0</v>
      </c>
      <c r="E18" s="143">
        <v>0</v>
      </c>
      <c r="F18" s="143">
        <v>0</v>
      </c>
      <c r="G18" s="142">
        <v>0</v>
      </c>
      <c r="H18" s="141">
        <v>0</v>
      </c>
      <c r="I18" s="141">
        <v>0</v>
      </c>
      <c r="J18" s="141">
        <v>0</v>
      </c>
      <c r="K18" s="145"/>
      <c r="L18" s="175"/>
      <c r="M18" s="175"/>
      <c r="N18" s="175"/>
      <c r="O18" s="250"/>
    </row>
    <row r="19" spans="1:21" ht="15" hidden="1" customHeight="1" x14ac:dyDescent="0.2">
      <c r="A19" s="67" t="s">
        <v>87</v>
      </c>
      <c r="B19" s="141">
        <v>0</v>
      </c>
      <c r="C19" s="141">
        <v>0</v>
      </c>
      <c r="D19" s="142">
        <v>0</v>
      </c>
      <c r="E19" s="143">
        <v>0</v>
      </c>
      <c r="F19" s="143">
        <v>0</v>
      </c>
      <c r="G19" s="142">
        <v>0</v>
      </c>
      <c r="H19" s="141">
        <v>0</v>
      </c>
      <c r="I19" s="141">
        <v>0</v>
      </c>
      <c r="J19" s="141">
        <v>0</v>
      </c>
      <c r="K19" s="145"/>
      <c r="L19" s="175"/>
      <c r="M19" s="175"/>
      <c r="N19" s="175"/>
      <c r="O19" s="250"/>
    </row>
    <row r="20" spans="1:21" ht="15" hidden="1" customHeight="1" x14ac:dyDescent="0.2">
      <c r="A20" s="67" t="s">
        <v>88</v>
      </c>
      <c r="B20" s="141">
        <v>0</v>
      </c>
      <c r="C20" s="141">
        <v>0</v>
      </c>
      <c r="D20" s="142">
        <v>0</v>
      </c>
      <c r="E20" s="143">
        <v>0</v>
      </c>
      <c r="F20" s="143">
        <v>0</v>
      </c>
      <c r="G20" s="142">
        <v>0</v>
      </c>
      <c r="H20" s="141">
        <v>0</v>
      </c>
      <c r="I20" s="141">
        <v>0</v>
      </c>
      <c r="J20" s="141">
        <v>0</v>
      </c>
      <c r="K20" s="145"/>
      <c r="L20" s="175"/>
      <c r="M20" s="175"/>
      <c r="N20" s="175"/>
      <c r="O20" s="250"/>
    </row>
    <row r="21" spans="1:21" ht="15" hidden="1" customHeight="1" x14ac:dyDescent="0.2">
      <c r="A21" s="67" t="s">
        <v>89</v>
      </c>
      <c r="B21" s="141">
        <v>0</v>
      </c>
      <c r="C21" s="141">
        <v>0</v>
      </c>
      <c r="D21" s="142">
        <v>0</v>
      </c>
      <c r="E21" s="143">
        <v>0</v>
      </c>
      <c r="F21" s="143">
        <v>0</v>
      </c>
      <c r="G21" s="142">
        <v>0</v>
      </c>
      <c r="H21" s="141">
        <v>0</v>
      </c>
      <c r="I21" s="141">
        <v>0</v>
      </c>
      <c r="J21" s="141">
        <v>0</v>
      </c>
      <c r="K21" s="145"/>
      <c r="L21" s="175"/>
      <c r="M21" s="175"/>
      <c r="N21" s="175"/>
      <c r="O21" s="250"/>
    </row>
    <row r="22" spans="1:21" ht="15" hidden="1" customHeight="1" x14ac:dyDescent="0.2">
      <c r="A22" s="67" t="s">
        <v>90</v>
      </c>
      <c r="B22" s="141">
        <v>0</v>
      </c>
      <c r="C22" s="141">
        <v>0</v>
      </c>
      <c r="D22" s="142">
        <v>0</v>
      </c>
      <c r="E22" s="143">
        <v>0</v>
      </c>
      <c r="F22" s="143">
        <v>0</v>
      </c>
      <c r="G22" s="142">
        <v>0</v>
      </c>
      <c r="H22" s="141">
        <v>0</v>
      </c>
      <c r="I22" s="141">
        <v>0</v>
      </c>
      <c r="J22" s="141">
        <v>0</v>
      </c>
      <c r="K22" s="145"/>
      <c r="L22" s="175"/>
      <c r="M22" s="175"/>
      <c r="N22" s="175"/>
      <c r="O22" s="250"/>
    </row>
    <row r="23" spans="1:21" ht="15" hidden="1" customHeight="1" x14ac:dyDescent="0.2">
      <c r="A23" s="67" t="s">
        <v>91</v>
      </c>
      <c r="B23" s="141">
        <v>0</v>
      </c>
      <c r="C23" s="141">
        <v>0</v>
      </c>
      <c r="D23" s="142">
        <v>0</v>
      </c>
      <c r="E23" s="143">
        <v>0</v>
      </c>
      <c r="F23" s="143">
        <v>0</v>
      </c>
      <c r="G23" s="142">
        <v>0</v>
      </c>
      <c r="H23" s="141">
        <v>0</v>
      </c>
      <c r="I23" s="141">
        <v>0</v>
      </c>
      <c r="J23" s="141">
        <v>0</v>
      </c>
      <c r="K23" s="145"/>
      <c r="L23" s="175"/>
      <c r="M23" s="175"/>
      <c r="N23" s="175"/>
      <c r="O23" s="250"/>
    </row>
    <row r="24" spans="1:21" ht="15" hidden="1" customHeight="1" x14ac:dyDescent="0.2">
      <c r="A24" s="67" t="s">
        <v>92</v>
      </c>
      <c r="B24" s="141">
        <v>0</v>
      </c>
      <c r="C24" s="141">
        <v>0</v>
      </c>
      <c r="D24" s="142">
        <v>0</v>
      </c>
      <c r="E24" s="143">
        <v>0</v>
      </c>
      <c r="F24" s="143">
        <v>0</v>
      </c>
      <c r="G24" s="142">
        <v>0</v>
      </c>
      <c r="H24" s="141">
        <v>0</v>
      </c>
      <c r="I24" s="141">
        <v>0</v>
      </c>
      <c r="J24" s="141">
        <v>0</v>
      </c>
      <c r="K24" s="145"/>
      <c r="L24" s="175"/>
      <c r="M24" s="175"/>
      <c r="N24" s="175"/>
      <c r="O24" s="250"/>
    </row>
    <row r="25" spans="1:21" ht="15" customHeight="1" x14ac:dyDescent="0.2">
      <c r="A25" s="150" t="s">
        <v>93</v>
      </c>
      <c r="B25" s="141">
        <v>54</v>
      </c>
      <c r="C25" s="141">
        <v>54</v>
      </c>
      <c r="D25" s="142">
        <v>0</v>
      </c>
      <c r="E25" s="143">
        <v>228</v>
      </c>
      <c r="F25" s="152">
        <v>407</v>
      </c>
      <c r="G25" s="142">
        <v>78.5</v>
      </c>
      <c r="H25" s="141">
        <v>12.3</v>
      </c>
      <c r="I25" s="141">
        <v>22</v>
      </c>
      <c r="J25" s="141">
        <v>78.900000000000006</v>
      </c>
      <c r="K25" s="154"/>
      <c r="L25" s="175"/>
      <c r="M25" s="175"/>
      <c r="N25" s="175"/>
      <c r="O25" s="250"/>
    </row>
    <row r="26" spans="1:21" ht="15" customHeight="1" x14ac:dyDescent="0.2">
      <c r="A26" s="120" t="s">
        <v>94</v>
      </c>
      <c r="B26" s="136">
        <v>58.9</v>
      </c>
      <c r="C26" s="136">
        <v>50.5</v>
      </c>
      <c r="D26" s="136">
        <v>-14.3</v>
      </c>
      <c r="E26" s="137">
        <v>2398.7232600000002</v>
      </c>
      <c r="F26" s="252">
        <v>2518.9306929999998</v>
      </c>
      <c r="G26" s="136">
        <v>5</v>
      </c>
      <c r="H26" s="136">
        <v>141.30000000000001</v>
      </c>
      <c r="I26" s="136">
        <v>127.2</v>
      </c>
      <c r="J26" s="136">
        <v>-10</v>
      </c>
      <c r="K26" s="140"/>
      <c r="L26" s="175"/>
      <c r="M26" s="175"/>
      <c r="N26" s="175"/>
      <c r="O26" s="250"/>
    </row>
    <row r="27" spans="1:21" ht="15" customHeight="1" x14ac:dyDescent="0.2">
      <c r="A27" s="150" t="s">
        <v>95</v>
      </c>
      <c r="B27" s="253">
        <v>2.2000000000000002</v>
      </c>
      <c r="C27" s="141">
        <v>2.2000000000000002</v>
      </c>
      <c r="D27" s="142">
        <v>0</v>
      </c>
      <c r="E27" s="143">
        <v>2494</v>
      </c>
      <c r="F27" s="183">
        <v>2520</v>
      </c>
      <c r="G27" s="142">
        <v>1</v>
      </c>
      <c r="H27" s="141">
        <v>5.5</v>
      </c>
      <c r="I27" s="141">
        <v>5.5</v>
      </c>
      <c r="J27" s="141">
        <v>0</v>
      </c>
      <c r="K27" s="145"/>
      <c r="L27" s="175"/>
      <c r="M27" s="175"/>
      <c r="N27" s="175"/>
      <c r="O27" s="250"/>
    </row>
    <row r="28" spans="1:21" ht="15" customHeight="1" x14ac:dyDescent="0.2">
      <c r="A28" s="150" t="s">
        <v>96</v>
      </c>
      <c r="B28" s="253">
        <v>0.5</v>
      </c>
      <c r="C28" s="141">
        <v>0.3</v>
      </c>
      <c r="D28" s="142">
        <v>-40</v>
      </c>
      <c r="E28" s="143">
        <v>2100</v>
      </c>
      <c r="F28" s="152">
        <v>2100</v>
      </c>
      <c r="G28" s="142">
        <v>0</v>
      </c>
      <c r="H28" s="141">
        <v>1.1000000000000001</v>
      </c>
      <c r="I28" s="141">
        <v>0.6</v>
      </c>
      <c r="J28" s="141">
        <v>-45.5</v>
      </c>
      <c r="K28" s="145"/>
      <c r="L28" s="170"/>
      <c r="M28" s="170"/>
      <c r="N28" s="175"/>
      <c r="O28" s="250"/>
    </row>
    <row r="29" spans="1:21" ht="15" customHeight="1" x14ac:dyDescent="0.2">
      <c r="A29" s="150" t="s">
        <v>97</v>
      </c>
      <c r="B29" s="253">
        <v>47.2</v>
      </c>
      <c r="C29" s="141">
        <v>39</v>
      </c>
      <c r="D29" s="142">
        <v>-17.399999999999999</v>
      </c>
      <c r="E29" s="143">
        <v>2340</v>
      </c>
      <c r="F29" s="152">
        <v>2445</v>
      </c>
      <c r="G29" s="142">
        <v>4.5</v>
      </c>
      <c r="H29" s="141">
        <v>110.4</v>
      </c>
      <c r="I29" s="141">
        <v>95.4</v>
      </c>
      <c r="J29" s="141">
        <v>-13.6</v>
      </c>
      <c r="K29" s="154"/>
      <c r="L29" s="175"/>
      <c r="M29" s="170"/>
      <c r="N29" s="254"/>
      <c r="O29" s="250"/>
    </row>
    <row r="30" spans="1:21" ht="15" customHeight="1" x14ac:dyDescent="0.2">
      <c r="A30" s="150" t="s">
        <v>98</v>
      </c>
      <c r="B30" s="253">
        <v>9</v>
      </c>
      <c r="C30" s="8">
        <v>9</v>
      </c>
      <c r="D30" s="142">
        <v>0</v>
      </c>
      <c r="E30" s="143">
        <v>2700</v>
      </c>
      <c r="F30" s="152">
        <v>2853</v>
      </c>
      <c r="G30" s="142">
        <v>5.7</v>
      </c>
      <c r="H30" s="141">
        <v>24.3</v>
      </c>
      <c r="I30" s="141">
        <v>25.7</v>
      </c>
      <c r="J30" s="141">
        <v>5.8</v>
      </c>
      <c r="K30" s="154"/>
      <c r="L30" s="175"/>
      <c r="M30" s="175"/>
      <c r="N30" s="175"/>
      <c r="O30" s="250"/>
    </row>
    <row r="31" spans="1:21" ht="15" customHeight="1" x14ac:dyDescent="0.2">
      <c r="A31" s="120" t="s">
        <v>99</v>
      </c>
      <c r="B31" s="136">
        <v>181.2</v>
      </c>
      <c r="C31" s="136">
        <v>202.3</v>
      </c>
      <c r="D31" s="136">
        <v>11.6</v>
      </c>
      <c r="E31" s="137">
        <v>1785.5049670000001</v>
      </c>
      <c r="F31" s="252">
        <v>1680.3667820000001</v>
      </c>
      <c r="G31" s="136">
        <v>-5.9</v>
      </c>
      <c r="H31" s="136">
        <v>323.5</v>
      </c>
      <c r="I31" s="136">
        <v>340</v>
      </c>
      <c r="J31" s="136">
        <v>5.0999999999999996</v>
      </c>
      <c r="K31" s="140"/>
      <c r="L31" s="175"/>
      <c r="M31" s="175"/>
      <c r="N31" s="175"/>
      <c r="O31" s="250"/>
    </row>
    <row r="32" spans="1:21" ht="15" customHeight="1" x14ac:dyDescent="0.2">
      <c r="A32" s="208" t="s">
        <v>100</v>
      </c>
      <c r="B32" s="210">
        <v>126.5</v>
      </c>
      <c r="C32" s="210">
        <v>147.6</v>
      </c>
      <c r="D32" s="142">
        <v>16.7</v>
      </c>
      <c r="E32" s="143">
        <v>1645</v>
      </c>
      <c r="F32" s="21">
        <v>1520</v>
      </c>
      <c r="G32" s="142">
        <v>-7.6</v>
      </c>
      <c r="H32" s="141">
        <v>208.1</v>
      </c>
      <c r="I32" s="141">
        <v>224.4</v>
      </c>
      <c r="J32" s="141">
        <v>7.8</v>
      </c>
      <c r="K32" s="154"/>
      <c r="L32" s="175"/>
      <c r="M32" s="255"/>
      <c r="N32" s="175"/>
      <c r="O32" s="256"/>
      <c r="Q32" s="257"/>
      <c r="R32" s="257"/>
      <c r="S32" s="257"/>
      <c r="T32" s="257"/>
      <c r="U32" s="257"/>
    </row>
    <row r="33" spans="1:21" ht="15" customHeight="1" x14ac:dyDescent="0.2">
      <c r="A33" s="208" t="s">
        <v>101</v>
      </c>
      <c r="B33" s="210">
        <v>4.5999999999999996</v>
      </c>
      <c r="C33" s="210">
        <v>4.5999999999999996</v>
      </c>
      <c r="D33" s="142">
        <v>0</v>
      </c>
      <c r="E33" s="143">
        <v>1135</v>
      </c>
      <c r="F33" s="143">
        <v>1123</v>
      </c>
      <c r="G33" s="142">
        <v>-1.1000000000000001</v>
      </c>
      <c r="H33" s="141">
        <v>5.2</v>
      </c>
      <c r="I33" s="141">
        <v>5.2</v>
      </c>
      <c r="J33" s="141">
        <v>0</v>
      </c>
      <c r="K33" s="145"/>
      <c r="L33" s="175"/>
      <c r="M33" s="175"/>
      <c r="N33" s="175"/>
      <c r="O33" s="250"/>
      <c r="Q33" s="257"/>
      <c r="R33" s="257"/>
      <c r="S33" s="257"/>
      <c r="T33" s="257"/>
      <c r="U33" s="257"/>
    </row>
    <row r="34" spans="1:21" ht="15" hidden="1" customHeight="1" x14ac:dyDescent="0.2">
      <c r="A34" s="208" t="s">
        <v>102</v>
      </c>
      <c r="B34" s="210">
        <v>0</v>
      </c>
      <c r="C34" s="210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145"/>
      <c r="L34" s="175"/>
      <c r="M34" s="175"/>
      <c r="N34" s="175"/>
      <c r="O34" s="250"/>
    </row>
    <row r="35" spans="1:21" ht="15" customHeight="1" x14ac:dyDescent="0.2">
      <c r="A35" s="208" t="s">
        <v>103</v>
      </c>
      <c r="B35" s="210">
        <v>50.1</v>
      </c>
      <c r="C35" s="210">
        <v>50.1</v>
      </c>
      <c r="D35" s="142">
        <v>0</v>
      </c>
      <c r="E35" s="143">
        <v>2200</v>
      </c>
      <c r="F35" s="143">
        <v>2204</v>
      </c>
      <c r="G35" s="142">
        <v>0.2</v>
      </c>
      <c r="H35" s="141">
        <v>110.2</v>
      </c>
      <c r="I35" s="141">
        <v>110.4</v>
      </c>
      <c r="J35" s="141">
        <v>0.2</v>
      </c>
      <c r="K35" s="145"/>
      <c r="L35" s="258"/>
      <c r="M35" s="175"/>
      <c r="N35" s="175"/>
      <c r="O35" s="250"/>
    </row>
    <row r="36" spans="1:21" ht="15" customHeight="1" x14ac:dyDescent="0.2">
      <c r="A36" s="120" t="s">
        <v>104</v>
      </c>
      <c r="B36" s="136">
        <v>68.8</v>
      </c>
      <c r="C36" s="136">
        <v>67.2</v>
      </c>
      <c r="D36" s="136">
        <v>-2.2999999999999998</v>
      </c>
      <c r="E36" s="137">
        <v>1869.5973839999999</v>
      </c>
      <c r="F36" s="137">
        <v>2059.537202</v>
      </c>
      <c r="G36" s="136">
        <v>10.199999999999999</v>
      </c>
      <c r="H36" s="136">
        <v>128.6</v>
      </c>
      <c r="I36" s="136">
        <v>138.4</v>
      </c>
      <c r="J36" s="136">
        <v>7.6</v>
      </c>
      <c r="K36" s="140"/>
      <c r="L36" s="175"/>
      <c r="M36" s="175"/>
      <c r="N36" s="175"/>
      <c r="O36" s="250"/>
    </row>
    <row r="37" spans="1:21" ht="15" customHeight="1" x14ac:dyDescent="0.2">
      <c r="A37" s="208" t="s">
        <v>105</v>
      </c>
      <c r="B37" s="210">
        <v>44.6</v>
      </c>
      <c r="C37" s="210">
        <v>43.4</v>
      </c>
      <c r="D37" s="211">
        <v>-2.8</v>
      </c>
      <c r="E37" s="143">
        <v>1615</v>
      </c>
      <c r="F37" s="21">
        <v>1645</v>
      </c>
      <c r="G37" s="142">
        <v>1.9</v>
      </c>
      <c r="H37" s="141">
        <v>72</v>
      </c>
      <c r="I37" s="141">
        <v>71.400000000000006</v>
      </c>
      <c r="J37" s="141">
        <v>-0.8</v>
      </c>
      <c r="K37" s="145"/>
      <c r="L37" s="259"/>
      <c r="M37" s="175"/>
      <c r="N37" s="175"/>
      <c r="O37" s="250"/>
    </row>
    <row r="38" spans="1:21" ht="15" customHeight="1" x14ac:dyDescent="0.2">
      <c r="A38" s="208" t="s">
        <v>106</v>
      </c>
      <c r="B38" s="210">
        <v>11.7</v>
      </c>
      <c r="C38" s="210">
        <v>11.3</v>
      </c>
      <c r="D38" s="211">
        <v>-3.2</v>
      </c>
      <c r="E38" s="143">
        <v>2204</v>
      </c>
      <c r="F38" s="21">
        <v>2608</v>
      </c>
      <c r="G38" s="142">
        <v>18.3</v>
      </c>
      <c r="H38" s="141">
        <v>25.8</v>
      </c>
      <c r="I38" s="141">
        <v>29.5</v>
      </c>
      <c r="J38" s="141">
        <v>14.3</v>
      </c>
      <c r="K38" s="145"/>
      <c r="L38" s="175"/>
      <c r="M38" s="175"/>
      <c r="N38" s="175"/>
      <c r="O38" s="250"/>
      <c r="Q38" s="257"/>
      <c r="R38" s="257"/>
      <c r="S38" s="257"/>
      <c r="T38" s="257"/>
      <c r="U38" s="257"/>
    </row>
    <row r="39" spans="1:21" ht="15" customHeight="1" x14ac:dyDescent="0.2">
      <c r="A39" s="208" t="s">
        <v>107</v>
      </c>
      <c r="B39" s="210">
        <v>12.5</v>
      </c>
      <c r="C39" s="210">
        <v>12.5</v>
      </c>
      <c r="D39" s="211">
        <v>0</v>
      </c>
      <c r="E39" s="143">
        <v>2465</v>
      </c>
      <c r="F39" s="21">
        <v>3003</v>
      </c>
      <c r="G39" s="142">
        <v>21.8</v>
      </c>
      <c r="H39" s="141">
        <v>30.8</v>
      </c>
      <c r="I39" s="141">
        <v>37.5</v>
      </c>
      <c r="J39" s="141">
        <v>21.8</v>
      </c>
      <c r="K39" s="145"/>
      <c r="L39" s="175"/>
      <c r="M39" s="175"/>
      <c r="N39" s="175"/>
      <c r="O39" s="250"/>
    </row>
    <row r="40" spans="1:21" ht="15" customHeight="1" x14ac:dyDescent="0.2">
      <c r="A40" s="120" t="s">
        <v>108</v>
      </c>
      <c r="B40" s="136">
        <v>58.2</v>
      </c>
      <c r="C40" s="136">
        <v>58.2</v>
      </c>
      <c r="D40" s="136">
        <v>0</v>
      </c>
      <c r="E40" s="137">
        <v>257.44329900000002</v>
      </c>
      <c r="F40" s="137">
        <v>423.52577300000002</v>
      </c>
      <c r="G40" s="136">
        <v>64.5</v>
      </c>
      <c r="H40" s="136">
        <v>15</v>
      </c>
      <c r="I40" s="136">
        <v>24.7</v>
      </c>
      <c r="J40" s="136">
        <v>64.7</v>
      </c>
      <c r="K40" s="140"/>
      <c r="L40" s="257"/>
      <c r="M40" s="250"/>
      <c r="N40" s="260"/>
      <c r="O40" s="250"/>
    </row>
    <row r="41" spans="1:21" ht="15" customHeight="1" x14ac:dyDescent="0.2">
      <c r="A41" s="120" t="s">
        <v>109</v>
      </c>
      <c r="B41" s="136">
        <v>308.89999999999998</v>
      </c>
      <c r="C41" s="136">
        <v>320</v>
      </c>
      <c r="D41" s="136">
        <v>3.6</v>
      </c>
      <c r="E41" s="137">
        <v>1921.160893</v>
      </c>
      <c r="F41" s="137">
        <v>1892.3284369999999</v>
      </c>
      <c r="G41" s="136">
        <v>-1.5</v>
      </c>
      <c r="H41" s="136">
        <v>593.4</v>
      </c>
      <c r="I41" s="136">
        <v>605.6</v>
      </c>
      <c r="J41" s="136">
        <v>2.1</v>
      </c>
      <c r="K41" s="140"/>
      <c r="L41" s="257"/>
      <c r="M41" s="250"/>
      <c r="N41" s="260"/>
      <c r="O41" s="250"/>
    </row>
    <row r="42" spans="1:21" ht="15" customHeight="1" x14ac:dyDescent="0.2">
      <c r="A42" s="98" t="s">
        <v>51</v>
      </c>
      <c r="B42" s="261">
        <v>367.1</v>
      </c>
      <c r="C42" s="261">
        <v>378.2</v>
      </c>
      <c r="D42" s="261">
        <v>3</v>
      </c>
      <c r="E42" s="262">
        <v>1657.39526</v>
      </c>
      <c r="F42" s="262">
        <v>1666.2990480000001</v>
      </c>
      <c r="G42" s="261">
        <v>0.5</v>
      </c>
      <c r="H42" s="261">
        <v>608.4</v>
      </c>
      <c r="I42" s="261">
        <v>630.29999999999995</v>
      </c>
      <c r="J42" s="261">
        <v>3.6</v>
      </c>
      <c r="K42" s="140"/>
      <c r="L42" s="257"/>
      <c r="M42" s="250"/>
      <c r="N42" s="260"/>
      <c r="O42" s="250"/>
    </row>
    <row r="43" spans="1:21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21" ht="15" customHeight="1" x14ac:dyDescent="0.2">
      <c r="A44" s="164" t="s">
        <v>53</v>
      </c>
      <c r="B44" s="129"/>
      <c r="D44" s="129"/>
      <c r="E44" s="129"/>
      <c r="F44" s="129"/>
      <c r="G44" s="129"/>
      <c r="H44" s="129"/>
      <c r="I44" s="129"/>
      <c r="J44" s="129"/>
      <c r="K44" s="129"/>
    </row>
    <row r="45" spans="1:21" ht="12.75" customHeight="1" x14ac:dyDescent="0.2">
      <c r="H45" s="1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zoomScale="90" workbookViewId="0">
      <pane xSplit="1" ySplit="25" topLeftCell="B26" activePane="bottomRight" state="frozen"/>
      <selection activeCell="Q41" sqref="Q41"/>
      <selection pane="topRight"/>
      <selection pane="bottomLeft"/>
      <selection pane="bottomRight" activeCell="M37" sqref="M37"/>
    </sheetView>
  </sheetViews>
  <sheetFormatPr defaultColWidth="11.42578125" defaultRowHeight="12.75" customHeight="1" x14ac:dyDescent="0.2"/>
  <cols>
    <col min="1" max="1" width="19.140625" style="247" customWidth="1"/>
    <col min="2" max="3" width="11.28515625" style="247" customWidth="1"/>
    <col min="4" max="4" width="7.42578125" style="247" customWidth="1"/>
    <col min="5" max="6" width="11.28515625" style="247" customWidth="1"/>
    <col min="7" max="7" width="11.42578125" style="247" customWidth="1"/>
    <col min="8" max="9" width="11.28515625" style="247" customWidth="1"/>
    <col min="10" max="10" width="8" style="247" customWidth="1"/>
    <col min="11" max="11" width="10.28515625" style="247" customWidth="1"/>
    <col min="12" max="13" width="11.42578125" style="247" customWidth="1"/>
    <col min="14" max="14" width="8.42578125" style="247" customWidth="1"/>
    <col min="15" max="16" width="11.42578125" style="247" customWidth="1"/>
    <col min="17" max="17" width="9.85546875" style="247" customWidth="1"/>
    <col min="18" max="257" width="11.42578125" style="247" customWidth="1"/>
  </cols>
  <sheetData>
    <row r="1" spans="1:14" ht="32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</row>
    <row r="2" spans="1:14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</row>
    <row r="3" spans="1:14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</row>
    <row r="4" spans="1:14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</row>
    <row r="5" spans="1:14" ht="19.5" customHeight="1" x14ac:dyDescent="0.2">
      <c r="A5" s="566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  <c r="K5" s="132"/>
    </row>
    <row r="6" spans="1:14" ht="19.5" customHeight="1" x14ac:dyDescent="0.2">
      <c r="A6" s="566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K6" s="133"/>
      <c r="L6" s="134"/>
      <c r="N6" s="133"/>
    </row>
    <row r="7" spans="1:14" ht="19.5" customHeight="1" x14ac:dyDescent="0.2">
      <c r="A7" s="566"/>
      <c r="B7" s="248" t="s">
        <v>67</v>
      </c>
      <c r="C7" s="248" t="s">
        <v>68</v>
      </c>
      <c r="D7" s="248" t="s">
        <v>69</v>
      </c>
      <c r="E7" s="248" t="s">
        <v>70</v>
      </c>
      <c r="F7" s="248" t="s">
        <v>71</v>
      </c>
      <c r="G7" s="248" t="s">
        <v>72</v>
      </c>
      <c r="H7" s="248" t="s">
        <v>73</v>
      </c>
      <c r="I7" s="248" t="s">
        <v>74</v>
      </c>
      <c r="J7" s="248" t="s">
        <v>75</v>
      </c>
      <c r="K7" s="133"/>
      <c r="L7" s="133"/>
      <c r="N7" s="133"/>
    </row>
    <row r="8" spans="1:14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140"/>
      <c r="M8" s="250"/>
      <c r="N8" s="250"/>
    </row>
    <row r="9" spans="1:14" ht="15" hidden="1" customHeight="1" x14ac:dyDescent="0.2">
      <c r="A9" s="263" t="s">
        <v>77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145"/>
      <c r="M9" s="250"/>
      <c r="N9" s="250"/>
    </row>
    <row r="10" spans="1:14" ht="15" hidden="1" customHeight="1" x14ac:dyDescent="0.2">
      <c r="A10" s="263" t="s">
        <v>78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145"/>
      <c r="M10" s="250"/>
      <c r="N10" s="250"/>
    </row>
    <row r="11" spans="1:14" ht="15" hidden="1" customHeight="1" x14ac:dyDescent="0.2">
      <c r="A11" s="263" t="s">
        <v>79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145"/>
      <c r="M11" s="250"/>
      <c r="N11" s="250"/>
    </row>
    <row r="12" spans="1:14" ht="15" hidden="1" customHeight="1" x14ac:dyDescent="0.2">
      <c r="A12" s="263" t="s">
        <v>80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145"/>
      <c r="M12" s="250"/>
      <c r="N12" s="250"/>
    </row>
    <row r="13" spans="1:14" ht="15" hidden="1" customHeight="1" x14ac:dyDescent="0.2">
      <c r="A13" s="263" t="s">
        <v>81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145"/>
      <c r="M13" s="250"/>
      <c r="N13" s="250"/>
    </row>
    <row r="14" spans="1:14" ht="15" hidden="1" customHeight="1" x14ac:dyDescent="0.2">
      <c r="A14" s="263" t="s">
        <v>82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145"/>
      <c r="M14" s="250"/>
      <c r="N14" s="250"/>
    </row>
    <row r="15" spans="1:14" ht="15" hidden="1" customHeight="1" x14ac:dyDescent="0.2">
      <c r="A15" s="263" t="s">
        <v>83</v>
      </c>
      <c r="B15" s="172">
        <v>0</v>
      </c>
      <c r="C15" s="172">
        <v>0</v>
      </c>
      <c r="D15" s="173">
        <v>0</v>
      </c>
      <c r="E15" s="174">
        <v>0</v>
      </c>
      <c r="F15" s="174">
        <v>0</v>
      </c>
      <c r="G15" s="173">
        <v>0</v>
      </c>
      <c r="H15" s="172">
        <v>0</v>
      </c>
      <c r="I15" s="172">
        <v>0</v>
      </c>
      <c r="J15" s="172">
        <v>0</v>
      </c>
      <c r="K15" s="145"/>
      <c r="M15" s="250"/>
      <c r="N15" s="250"/>
    </row>
    <row r="16" spans="1:14" ht="15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  <c r="K16" s="140"/>
      <c r="M16" s="250"/>
      <c r="N16" s="250"/>
    </row>
    <row r="17" spans="1:14" ht="15" hidden="1" customHeight="1" x14ac:dyDescent="0.2">
      <c r="A17" s="263" t="s">
        <v>85</v>
      </c>
      <c r="B17" s="172">
        <v>0</v>
      </c>
      <c r="C17" s="172">
        <v>0</v>
      </c>
      <c r="D17" s="173">
        <v>0</v>
      </c>
      <c r="E17" s="174">
        <v>0</v>
      </c>
      <c r="F17" s="174">
        <v>0</v>
      </c>
      <c r="G17" s="173">
        <v>0</v>
      </c>
      <c r="H17" s="172">
        <v>0</v>
      </c>
      <c r="I17" s="172">
        <v>0</v>
      </c>
      <c r="J17" s="172">
        <v>0</v>
      </c>
      <c r="K17" s="145"/>
      <c r="M17" s="250"/>
      <c r="N17" s="250"/>
    </row>
    <row r="18" spans="1:14" ht="15" hidden="1" customHeight="1" x14ac:dyDescent="0.2">
      <c r="A18" s="263" t="s">
        <v>86</v>
      </c>
      <c r="B18" s="172">
        <v>0</v>
      </c>
      <c r="C18" s="172">
        <v>0</v>
      </c>
      <c r="D18" s="173">
        <v>0</v>
      </c>
      <c r="E18" s="174">
        <v>0</v>
      </c>
      <c r="F18" s="174">
        <v>0</v>
      </c>
      <c r="G18" s="173">
        <v>0</v>
      </c>
      <c r="H18" s="172">
        <v>0</v>
      </c>
      <c r="I18" s="172">
        <v>0</v>
      </c>
      <c r="J18" s="172">
        <v>0</v>
      </c>
      <c r="K18" s="145"/>
      <c r="M18" s="250"/>
      <c r="N18" s="250"/>
    </row>
    <row r="19" spans="1:14" ht="15" hidden="1" customHeight="1" x14ac:dyDescent="0.2">
      <c r="A19" s="263" t="s">
        <v>87</v>
      </c>
      <c r="B19" s="172">
        <v>0</v>
      </c>
      <c r="C19" s="172">
        <v>0</v>
      </c>
      <c r="D19" s="173">
        <v>0</v>
      </c>
      <c r="E19" s="174">
        <v>0</v>
      </c>
      <c r="F19" s="174">
        <v>0</v>
      </c>
      <c r="G19" s="173">
        <v>0</v>
      </c>
      <c r="H19" s="172">
        <v>0</v>
      </c>
      <c r="I19" s="172">
        <v>0</v>
      </c>
      <c r="J19" s="172">
        <v>0</v>
      </c>
      <c r="K19" s="145"/>
      <c r="M19" s="250"/>
      <c r="N19" s="250"/>
    </row>
    <row r="20" spans="1:14" ht="15" hidden="1" customHeight="1" x14ac:dyDescent="0.2">
      <c r="A20" s="263" t="s">
        <v>88</v>
      </c>
      <c r="B20" s="172">
        <v>0</v>
      </c>
      <c r="C20" s="172">
        <v>0</v>
      </c>
      <c r="D20" s="173">
        <v>0</v>
      </c>
      <c r="E20" s="174">
        <v>0</v>
      </c>
      <c r="F20" s="174">
        <v>0</v>
      </c>
      <c r="G20" s="173">
        <v>0</v>
      </c>
      <c r="H20" s="172">
        <v>0</v>
      </c>
      <c r="I20" s="172">
        <v>0</v>
      </c>
      <c r="J20" s="172">
        <v>0</v>
      </c>
      <c r="K20" s="145"/>
      <c r="M20" s="250"/>
      <c r="N20" s="250"/>
    </row>
    <row r="21" spans="1:14" ht="15" hidden="1" customHeight="1" x14ac:dyDescent="0.2">
      <c r="A21" s="263" t="s">
        <v>89</v>
      </c>
      <c r="B21" s="172">
        <v>0</v>
      </c>
      <c r="C21" s="172">
        <v>0</v>
      </c>
      <c r="D21" s="173">
        <v>0</v>
      </c>
      <c r="E21" s="174">
        <v>0</v>
      </c>
      <c r="F21" s="174">
        <v>0</v>
      </c>
      <c r="G21" s="173">
        <v>0</v>
      </c>
      <c r="H21" s="172">
        <v>0</v>
      </c>
      <c r="I21" s="172">
        <v>0</v>
      </c>
      <c r="J21" s="172">
        <v>0</v>
      </c>
      <c r="K21" s="145"/>
      <c r="M21" s="250"/>
      <c r="N21" s="250"/>
    </row>
    <row r="22" spans="1:14" ht="15" hidden="1" customHeight="1" x14ac:dyDescent="0.2">
      <c r="A22" s="263" t="s">
        <v>90</v>
      </c>
      <c r="B22" s="172">
        <v>0</v>
      </c>
      <c r="C22" s="172">
        <v>0</v>
      </c>
      <c r="D22" s="173">
        <v>0</v>
      </c>
      <c r="E22" s="174">
        <v>0</v>
      </c>
      <c r="F22" s="174">
        <v>0</v>
      </c>
      <c r="G22" s="173">
        <v>0</v>
      </c>
      <c r="H22" s="172">
        <v>0</v>
      </c>
      <c r="I22" s="172">
        <v>0</v>
      </c>
      <c r="J22" s="172">
        <v>0</v>
      </c>
      <c r="K22" s="145"/>
      <c r="M22" s="250"/>
      <c r="N22" s="250"/>
    </row>
    <row r="23" spans="1:14" ht="15" hidden="1" customHeight="1" x14ac:dyDescent="0.2">
      <c r="A23" s="263" t="s">
        <v>91</v>
      </c>
      <c r="B23" s="172">
        <v>0</v>
      </c>
      <c r="C23" s="172">
        <v>0</v>
      </c>
      <c r="D23" s="173">
        <v>0</v>
      </c>
      <c r="E23" s="174">
        <v>0</v>
      </c>
      <c r="F23" s="174">
        <v>0</v>
      </c>
      <c r="G23" s="173">
        <v>0</v>
      </c>
      <c r="H23" s="172">
        <v>0</v>
      </c>
      <c r="I23" s="172">
        <v>0</v>
      </c>
      <c r="J23" s="172">
        <v>0</v>
      </c>
      <c r="K23" s="145"/>
      <c r="M23" s="250"/>
      <c r="N23" s="250"/>
    </row>
    <row r="24" spans="1:14" ht="15" hidden="1" customHeight="1" x14ac:dyDescent="0.2">
      <c r="A24" s="263" t="s">
        <v>92</v>
      </c>
      <c r="B24" s="172">
        <v>0</v>
      </c>
      <c r="C24" s="172">
        <v>0</v>
      </c>
      <c r="D24" s="173">
        <v>0</v>
      </c>
      <c r="E24" s="174">
        <v>0</v>
      </c>
      <c r="F24" s="174">
        <v>0</v>
      </c>
      <c r="G24" s="173">
        <v>0</v>
      </c>
      <c r="H24" s="172">
        <v>0</v>
      </c>
      <c r="I24" s="172">
        <v>0</v>
      </c>
      <c r="J24" s="172">
        <v>0</v>
      </c>
      <c r="K24" s="145"/>
      <c r="M24" s="250"/>
      <c r="N24" s="250"/>
    </row>
    <row r="25" spans="1:14" ht="15" hidden="1" customHeight="1" x14ac:dyDescent="0.2">
      <c r="A25" s="267" t="s">
        <v>93</v>
      </c>
      <c r="B25" s="177">
        <v>0</v>
      </c>
      <c r="C25" s="177">
        <v>0</v>
      </c>
      <c r="D25" s="173">
        <v>0</v>
      </c>
      <c r="E25" s="178">
        <v>0</v>
      </c>
      <c r="F25" s="178">
        <v>0</v>
      </c>
      <c r="G25" s="179">
        <v>0</v>
      </c>
      <c r="H25" s="177">
        <v>0</v>
      </c>
      <c r="I25" s="177">
        <v>0</v>
      </c>
      <c r="J25" s="177">
        <v>0</v>
      </c>
      <c r="K25" s="145"/>
      <c r="M25" s="250"/>
      <c r="N25" s="250"/>
    </row>
    <row r="26" spans="1:14" ht="15" customHeight="1" x14ac:dyDescent="0.2">
      <c r="A26" s="120" t="s">
        <v>94</v>
      </c>
      <c r="B26" s="136">
        <v>0.9</v>
      </c>
      <c r="C26" s="136">
        <v>0.9</v>
      </c>
      <c r="D26" s="136">
        <v>0</v>
      </c>
      <c r="E26" s="137">
        <v>1900</v>
      </c>
      <c r="F26" s="137">
        <v>1996</v>
      </c>
      <c r="G26" s="136">
        <v>5.0999999999999996</v>
      </c>
      <c r="H26" s="136">
        <v>1.7</v>
      </c>
      <c r="I26" s="136">
        <v>1.8</v>
      </c>
      <c r="J26" s="136">
        <v>5.9</v>
      </c>
      <c r="K26" s="140"/>
      <c r="L26" s="260"/>
      <c r="M26" s="250"/>
      <c r="N26" s="250"/>
    </row>
    <row r="27" spans="1:14" ht="15" hidden="1" customHeight="1" x14ac:dyDescent="0.2">
      <c r="A27" s="67" t="s">
        <v>95</v>
      </c>
      <c r="B27" s="141">
        <v>0</v>
      </c>
      <c r="C27" s="141">
        <v>0</v>
      </c>
      <c r="D27" s="142">
        <v>0</v>
      </c>
      <c r="E27" s="143">
        <v>0</v>
      </c>
      <c r="F27" s="143">
        <v>0</v>
      </c>
      <c r="G27" s="142">
        <v>0</v>
      </c>
      <c r="H27" s="141">
        <v>0</v>
      </c>
      <c r="I27" s="141">
        <v>0</v>
      </c>
      <c r="J27" s="141">
        <v>0</v>
      </c>
      <c r="K27" s="145"/>
      <c r="L27" s="260"/>
      <c r="M27" s="250"/>
      <c r="N27" s="250"/>
    </row>
    <row r="28" spans="1:14" ht="15" hidden="1" customHeight="1" x14ac:dyDescent="0.2">
      <c r="A28" s="67" t="s">
        <v>96</v>
      </c>
      <c r="B28" s="141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145"/>
      <c r="L28" s="260"/>
      <c r="M28" s="250"/>
      <c r="N28" s="250"/>
    </row>
    <row r="29" spans="1:14" ht="15" hidden="1" customHeight="1" x14ac:dyDescent="0.2">
      <c r="A29" s="67" t="s">
        <v>97</v>
      </c>
      <c r="B29" s="141">
        <v>0</v>
      </c>
      <c r="C29" s="141">
        <v>0</v>
      </c>
      <c r="D29" s="142">
        <v>0</v>
      </c>
      <c r="E29" s="143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145"/>
      <c r="L29" s="260"/>
      <c r="M29" s="250"/>
      <c r="N29" s="250"/>
    </row>
    <row r="30" spans="1:14" ht="15" customHeight="1" x14ac:dyDescent="0.2">
      <c r="A30" s="150" t="s">
        <v>98</v>
      </c>
      <c r="B30" s="141">
        <v>0.9</v>
      </c>
      <c r="C30" s="141">
        <v>0.9</v>
      </c>
      <c r="D30" s="142">
        <v>0</v>
      </c>
      <c r="E30" s="143">
        <v>1900</v>
      </c>
      <c r="F30" s="21">
        <v>1996</v>
      </c>
      <c r="G30" s="142">
        <v>5.0999999999999996</v>
      </c>
      <c r="H30" s="141">
        <v>1.7</v>
      </c>
      <c r="I30" s="141">
        <v>1.8</v>
      </c>
      <c r="J30" s="141">
        <v>5.9</v>
      </c>
      <c r="K30" s="154"/>
      <c r="L30" s="260"/>
      <c r="M30" s="268"/>
      <c r="N30" s="250"/>
    </row>
    <row r="31" spans="1:14" ht="15" customHeight="1" x14ac:dyDescent="0.2">
      <c r="A31" s="120" t="s">
        <v>99</v>
      </c>
      <c r="B31" s="136">
        <v>8.9</v>
      </c>
      <c r="C31" s="136">
        <v>10.3</v>
      </c>
      <c r="D31" s="136">
        <v>15.7</v>
      </c>
      <c r="E31" s="137">
        <v>875.95505600000001</v>
      </c>
      <c r="F31" s="137">
        <v>808.44660199999998</v>
      </c>
      <c r="G31" s="136">
        <v>-7.7</v>
      </c>
      <c r="H31" s="136">
        <v>7.8</v>
      </c>
      <c r="I31" s="136">
        <v>8.4</v>
      </c>
      <c r="J31" s="136">
        <v>7.7</v>
      </c>
      <c r="K31" s="140"/>
      <c r="L31" s="260"/>
      <c r="M31" s="250"/>
      <c r="N31" s="250"/>
    </row>
    <row r="32" spans="1:14" ht="15" customHeight="1" x14ac:dyDescent="0.2">
      <c r="A32" s="150" t="s">
        <v>100</v>
      </c>
      <c r="B32" s="141">
        <v>8.3000000000000007</v>
      </c>
      <c r="C32" s="141">
        <v>9.6999999999999993</v>
      </c>
      <c r="D32" s="142">
        <v>16.7</v>
      </c>
      <c r="E32" s="143">
        <v>868</v>
      </c>
      <c r="F32" s="21">
        <v>800</v>
      </c>
      <c r="G32" s="142">
        <v>-7.8</v>
      </c>
      <c r="H32" s="141">
        <v>7.2</v>
      </c>
      <c r="I32" s="141">
        <v>7.8</v>
      </c>
      <c r="J32" s="141">
        <v>8.3000000000000007</v>
      </c>
      <c r="K32" s="154"/>
      <c r="L32" s="260"/>
      <c r="M32" s="269"/>
      <c r="N32" s="250"/>
    </row>
    <row r="33" spans="1:19" ht="15" customHeight="1" x14ac:dyDescent="0.25">
      <c r="A33" s="150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145"/>
      <c r="L33" s="270"/>
      <c r="M33" s="250"/>
      <c r="N33" s="250"/>
    </row>
    <row r="34" spans="1:19" ht="15" customHeight="1" x14ac:dyDescent="0.2">
      <c r="A34" s="150" t="s">
        <v>102</v>
      </c>
      <c r="B34" s="141">
        <v>0.6</v>
      </c>
      <c r="C34" s="141">
        <v>0.6</v>
      </c>
      <c r="D34" s="142">
        <v>0</v>
      </c>
      <c r="E34" s="143">
        <v>986</v>
      </c>
      <c r="F34" s="143">
        <v>945</v>
      </c>
      <c r="G34" s="142">
        <v>-4.2</v>
      </c>
      <c r="H34" s="141">
        <v>0.6</v>
      </c>
      <c r="I34" s="141">
        <v>0.6</v>
      </c>
      <c r="J34" s="141">
        <v>0</v>
      </c>
      <c r="K34" s="145"/>
      <c r="L34" s="260"/>
      <c r="M34" s="250"/>
      <c r="N34" s="250"/>
    </row>
    <row r="35" spans="1:19" ht="15" hidden="1" customHeight="1" x14ac:dyDescent="0.2">
      <c r="A35" s="67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145"/>
      <c r="L35" s="260"/>
      <c r="M35" s="250"/>
      <c r="N35" s="250"/>
    </row>
    <row r="36" spans="1:19" ht="15" customHeight="1" x14ac:dyDescent="0.2">
      <c r="A36" s="120" t="s">
        <v>104</v>
      </c>
      <c r="B36" s="136">
        <v>152.6</v>
      </c>
      <c r="C36" s="136">
        <v>144.9</v>
      </c>
      <c r="D36" s="136">
        <v>-5</v>
      </c>
      <c r="E36" s="137">
        <v>1564.922018</v>
      </c>
      <c r="F36" s="137">
        <v>1706.10283</v>
      </c>
      <c r="G36" s="136">
        <v>9</v>
      </c>
      <c r="H36" s="136">
        <v>238.8</v>
      </c>
      <c r="I36" s="136">
        <v>247.2</v>
      </c>
      <c r="J36" s="136">
        <v>3.5</v>
      </c>
      <c r="K36" s="140"/>
      <c r="L36" s="260"/>
      <c r="M36" s="250"/>
      <c r="N36" s="250"/>
    </row>
    <row r="37" spans="1:19" ht="15" customHeight="1" x14ac:dyDescent="0.2">
      <c r="A37" s="208" t="s">
        <v>105</v>
      </c>
      <c r="B37" s="210">
        <v>106.7</v>
      </c>
      <c r="C37" s="210">
        <v>97.1</v>
      </c>
      <c r="D37" s="142">
        <v>-9</v>
      </c>
      <c r="E37" s="143">
        <v>1712</v>
      </c>
      <c r="F37" s="21">
        <v>1865</v>
      </c>
      <c r="G37" s="142">
        <v>8.9</v>
      </c>
      <c r="H37" s="141">
        <v>182.7</v>
      </c>
      <c r="I37" s="141">
        <v>181.1</v>
      </c>
      <c r="J37" s="141">
        <v>-0.9</v>
      </c>
      <c r="K37" s="145"/>
      <c r="L37" s="260"/>
      <c r="M37" s="250"/>
      <c r="N37" s="250"/>
    </row>
    <row r="38" spans="1:19" ht="15" customHeight="1" x14ac:dyDescent="0.2">
      <c r="A38" s="208" t="s">
        <v>106</v>
      </c>
      <c r="B38" s="210">
        <v>19.100000000000001</v>
      </c>
      <c r="C38" s="210">
        <v>21</v>
      </c>
      <c r="D38" s="142">
        <v>10</v>
      </c>
      <c r="E38" s="143">
        <v>1557</v>
      </c>
      <c r="F38" s="21">
        <v>1616</v>
      </c>
      <c r="G38" s="142">
        <v>3.8</v>
      </c>
      <c r="H38" s="141">
        <v>29.7</v>
      </c>
      <c r="I38" s="141">
        <v>33.9</v>
      </c>
      <c r="J38" s="141">
        <v>14.1</v>
      </c>
      <c r="K38" s="145"/>
      <c r="L38" s="260"/>
      <c r="M38" s="250"/>
      <c r="N38" s="250"/>
    </row>
    <row r="39" spans="1:19" ht="15" customHeight="1" x14ac:dyDescent="0.2">
      <c r="A39" s="208" t="s">
        <v>107</v>
      </c>
      <c r="B39" s="210">
        <v>26.8</v>
      </c>
      <c r="C39" s="210">
        <v>26.8</v>
      </c>
      <c r="D39" s="142">
        <v>0</v>
      </c>
      <c r="E39" s="143">
        <v>985</v>
      </c>
      <c r="F39" s="21">
        <v>1201</v>
      </c>
      <c r="G39" s="142">
        <v>21.9</v>
      </c>
      <c r="H39" s="141">
        <v>26.4</v>
      </c>
      <c r="I39" s="141">
        <v>32.200000000000003</v>
      </c>
      <c r="J39" s="141">
        <v>22</v>
      </c>
      <c r="K39" s="145"/>
      <c r="L39" s="260"/>
      <c r="M39" s="250"/>
      <c r="N39" s="250"/>
    </row>
    <row r="40" spans="1:19" ht="15" hidden="1" customHeight="1" x14ac:dyDescent="0.2">
      <c r="A40" s="62" t="s">
        <v>108</v>
      </c>
      <c r="B40" s="146">
        <v>0</v>
      </c>
      <c r="C40" s="146">
        <v>0</v>
      </c>
      <c r="D40" s="146">
        <v>0</v>
      </c>
      <c r="E40" s="147">
        <v>0</v>
      </c>
      <c r="F40" s="147">
        <v>0</v>
      </c>
      <c r="G40" s="146">
        <v>0</v>
      </c>
      <c r="H40" s="146">
        <v>0</v>
      </c>
      <c r="I40" s="146">
        <v>0</v>
      </c>
      <c r="J40" s="146">
        <v>0</v>
      </c>
      <c r="K40" s="140"/>
      <c r="L40" s="260"/>
      <c r="M40" s="250"/>
      <c r="N40" s="250"/>
    </row>
    <row r="41" spans="1:19" ht="15" customHeight="1" x14ac:dyDescent="0.2">
      <c r="A41" s="120" t="s">
        <v>109</v>
      </c>
      <c r="B41" s="136">
        <v>162.4</v>
      </c>
      <c r="C41" s="136">
        <v>156.1</v>
      </c>
      <c r="D41" s="136">
        <v>-3.9</v>
      </c>
      <c r="E41" s="137">
        <v>1529.0215519999999</v>
      </c>
      <c r="F41" s="137">
        <v>1648.5438819999999</v>
      </c>
      <c r="G41" s="136">
        <v>7.8</v>
      </c>
      <c r="H41" s="136">
        <v>248.3</v>
      </c>
      <c r="I41" s="136">
        <v>257.39999999999998</v>
      </c>
      <c r="J41" s="136">
        <v>3.7</v>
      </c>
      <c r="K41" s="140"/>
      <c r="L41" s="260"/>
      <c r="M41" s="250"/>
      <c r="N41" s="250"/>
    </row>
    <row r="42" spans="1:19" ht="15" customHeight="1" x14ac:dyDescent="0.2">
      <c r="A42" s="271" t="s">
        <v>51</v>
      </c>
      <c r="B42" s="261">
        <v>162.4</v>
      </c>
      <c r="C42" s="261">
        <v>156.1</v>
      </c>
      <c r="D42" s="261">
        <v>-3.9</v>
      </c>
      <c r="E42" s="262">
        <v>1529.0215519999999</v>
      </c>
      <c r="F42" s="262">
        <v>1648.5438819999999</v>
      </c>
      <c r="G42" s="261">
        <v>7.8</v>
      </c>
      <c r="H42" s="261">
        <v>248.3</v>
      </c>
      <c r="I42" s="261">
        <v>257.39999999999998</v>
      </c>
      <c r="J42" s="261">
        <v>3.7</v>
      </c>
      <c r="K42" s="140"/>
      <c r="L42" s="260"/>
      <c r="M42" s="250"/>
      <c r="N42" s="250"/>
    </row>
    <row r="43" spans="1:19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260"/>
    </row>
    <row r="44" spans="1:19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260"/>
    </row>
    <row r="46" spans="1:19" ht="12.75" customHeight="1" x14ac:dyDescent="0.2">
      <c r="S46" s="27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9"/>
  <sheetViews>
    <sheetView zoomScale="90" workbookViewId="0">
      <pane xSplit="1" ySplit="7" topLeftCell="B8" activePane="bottomRight" state="frozen"/>
      <selection activeCell="K43" sqref="K43"/>
      <selection pane="topRight"/>
      <selection pane="bottomLeft"/>
      <selection pane="bottomRight" activeCell="M6" sqref="M6"/>
    </sheetView>
  </sheetViews>
  <sheetFormatPr defaultColWidth="11.42578125" defaultRowHeight="12.75" customHeight="1" x14ac:dyDescent="0.2"/>
  <cols>
    <col min="1" max="1" width="30.5703125" style="247" customWidth="1"/>
    <col min="2" max="3" width="11.28515625" style="247" customWidth="1"/>
    <col min="4" max="4" width="11.140625" style="247" customWidth="1"/>
    <col min="5" max="6" width="11.28515625" style="247" customWidth="1"/>
    <col min="7" max="7" width="11.42578125" style="247" customWidth="1"/>
    <col min="8" max="9" width="11.28515625" style="247" customWidth="1"/>
    <col min="10" max="10" width="12" style="247" customWidth="1"/>
    <col min="11" max="13" width="11.42578125" style="247" customWidth="1"/>
    <col min="14" max="14" width="6.7109375" style="247" customWidth="1"/>
    <col min="15" max="15" width="12.42578125" style="247" customWidth="1"/>
    <col min="16" max="16" width="12.140625" style="247" customWidth="1"/>
    <col min="17" max="17" width="12" style="247" customWidth="1"/>
    <col min="18" max="18" width="11.42578125" style="247" customWidth="1"/>
    <col min="19" max="19" width="12" style="247" customWidth="1"/>
    <col min="20" max="257" width="11.42578125" style="247" customWidth="1"/>
  </cols>
  <sheetData>
    <row r="1" spans="1:19" ht="40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9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9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9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9" ht="19.5" customHeight="1" x14ac:dyDescent="0.2">
      <c r="A5" s="566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19" ht="19.5" customHeight="1" x14ac:dyDescent="0.2">
      <c r="A6" s="566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K6" s="134"/>
      <c r="L6" s="134"/>
      <c r="M6" s="134"/>
      <c r="O6" s="133"/>
      <c r="P6" s="133"/>
      <c r="Q6" s="133"/>
      <c r="R6" s="133"/>
      <c r="S6" s="133"/>
    </row>
    <row r="7" spans="1:19" ht="19.5" customHeight="1" x14ac:dyDescent="0.2">
      <c r="A7" s="567"/>
      <c r="B7" s="249" t="s">
        <v>67</v>
      </c>
      <c r="C7" s="249" t="s">
        <v>68</v>
      </c>
      <c r="D7" s="249" t="s">
        <v>69</v>
      </c>
      <c r="E7" s="249" t="s">
        <v>70</v>
      </c>
      <c r="F7" s="249" t="s">
        <v>71</v>
      </c>
      <c r="G7" s="249" t="s">
        <v>72</v>
      </c>
      <c r="H7" s="249" t="s">
        <v>73</v>
      </c>
      <c r="I7" s="249" t="s">
        <v>74</v>
      </c>
      <c r="J7" s="249" t="s">
        <v>75</v>
      </c>
      <c r="K7" s="133"/>
      <c r="L7" s="133"/>
      <c r="M7" s="133"/>
      <c r="O7" s="133"/>
      <c r="P7" s="133"/>
      <c r="Q7" s="133"/>
      <c r="R7" s="133"/>
      <c r="S7" s="133"/>
    </row>
    <row r="8" spans="1:19" ht="15" customHeight="1" x14ac:dyDescent="0.2">
      <c r="A8" s="120" t="s">
        <v>76</v>
      </c>
      <c r="B8" s="136">
        <v>10.3</v>
      </c>
      <c r="C8" s="136">
        <v>10.3</v>
      </c>
      <c r="D8" s="136">
        <v>0</v>
      </c>
      <c r="E8" s="137">
        <v>888.32038799999998</v>
      </c>
      <c r="F8" s="137">
        <v>864.70873800000004</v>
      </c>
      <c r="G8" s="136">
        <v>-2.7</v>
      </c>
      <c r="H8" s="136">
        <v>9.1999999999999993</v>
      </c>
      <c r="I8" s="136">
        <v>8.9</v>
      </c>
      <c r="J8" s="136">
        <v>-3.3</v>
      </c>
      <c r="K8" s="260"/>
      <c r="L8" s="260"/>
      <c r="M8" s="260"/>
      <c r="N8" s="260"/>
      <c r="O8" s="250"/>
      <c r="P8" s="250"/>
      <c r="Q8" s="250"/>
      <c r="R8" s="250"/>
      <c r="S8" s="250"/>
    </row>
    <row r="9" spans="1:19" ht="15" hidden="1" customHeight="1" x14ac:dyDescent="0.2">
      <c r="A9" s="150" t="s">
        <v>77</v>
      </c>
      <c r="B9" s="141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260"/>
      <c r="L9" s="260"/>
      <c r="M9" s="260"/>
      <c r="N9" s="260"/>
      <c r="O9" s="250"/>
      <c r="P9" s="250"/>
      <c r="Q9" s="250"/>
      <c r="R9" s="250"/>
      <c r="S9" s="250"/>
    </row>
    <row r="10" spans="1:19" ht="15" hidden="1" customHeight="1" x14ac:dyDescent="0.2">
      <c r="A10" s="150" t="s">
        <v>78</v>
      </c>
      <c r="B10" s="141">
        <v>0</v>
      </c>
      <c r="C10" s="141">
        <v>0</v>
      </c>
      <c r="D10" s="142">
        <v>0</v>
      </c>
      <c r="E10" s="143">
        <v>0</v>
      </c>
      <c r="F10" s="143">
        <v>0</v>
      </c>
      <c r="G10" s="142">
        <v>0</v>
      </c>
      <c r="H10" s="141">
        <v>0</v>
      </c>
      <c r="I10" s="141">
        <v>0</v>
      </c>
      <c r="J10" s="141">
        <v>0</v>
      </c>
      <c r="K10" s="260"/>
      <c r="L10" s="260"/>
      <c r="M10" s="260"/>
      <c r="N10" s="260"/>
      <c r="O10" s="250"/>
      <c r="P10" s="250"/>
      <c r="Q10" s="250"/>
      <c r="R10" s="250"/>
      <c r="S10" s="250"/>
    </row>
    <row r="11" spans="1:19" ht="15" hidden="1" customHeight="1" x14ac:dyDescent="0.2">
      <c r="A11" s="150" t="s">
        <v>79</v>
      </c>
      <c r="B11" s="141">
        <v>0</v>
      </c>
      <c r="C11" s="141">
        <v>0</v>
      </c>
      <c r="D11" s="142">
        <v>0</v>
      </c>
      <c r="E11" s="143">
        <v>0</v>
      </c>
      <c r="F11" s="143">
        <v>0</v>
      </c>
      <c r="G11" s="142">
        <v>0</v>
      </c>
      <c r="H11" s="141">
        <v>0</v>
      </c>
      <c r="I11" s="141">
        <v>0</v>
      </c>
      <c r="J11" s="141">
        <v>0</v>
      </c>
      <c r="K11" s="260"/>
      <c r="L11" s="260"/>
      <c r="M11" s="260"/>
      <c r="N11" s="260"/>
      <c r="O11" s="250"/>
      <c r="P11" s="250"/>
      <c r="Q11" s="250"/>
      <c r="R11" s="250"/>
      <c r="S11" s="250"/>
    </row>
    <row r="12" spans="1:19" ht="15" customHeight="1" x14ac:dyDescent="0.2">
      <c r="A12" s="150" t="s">
        <v>80</v>
      </c>
      <c r="B12" s="141">
        <v>2.7</v>
      </c>
      <c r="C12" s="141">
        <v>2.7</v>
      </c>
      <c r="D12" s="142">
        <v>0</v>
      </c>
      <c r="E12" s="143">
        <v>923</v>
      </c>
      <c r="F12" s="21">
        <v>923</v>
      </c>
      <c r="G12" s="142">
        <v>0</v>
      </c>
      <c r="H12" s="141">
        <v>2.5</v>
      </c>
      <c r="I12" s="141">
        <v>2.5</v>
      </c>
      <c r="J12" s="141">
        <v>0</v>
      </c>
      <c r="K12" s="260"/>
      <c r="L12" s="260"/>
      <c r="M12" s="260"/>
      <c r="N12" s="260"/>
      <c r="O12" s="250"/>
      <c r="P12" s="250"/>
      <c r="Q12" s="250"/>
      <c r="R12" s="250"/>
      <c r="S12" s="250"/>
    </row>
    <row r="13" spans="1:19" ht="15" hidden="1" customHeight="1" x14ac:dyDescent="0.2">
      <c r="A13" s="150" t="s">
        <v>81</v>
      </c>
      <c r="B13" s="141">
        <v>0</v>
      </c>
      <c r="C13" s="141">
        <v>0</v>
      </c>
      <c r="D13" s="142">
        <v>0</v>
      </c>
      <c r="E13" s="143">
        <v>0</v>
      </c>
      <c r="F13" s="143">
        <v>0</v>
      </c>
      <c r="G13" s="142">
        <v>0</v>
      </c>
      <c r="H13" s="141">
        <v>0</v>
      </c>
      <c r="I13" s="141">
        <v>0</v>
      </c>
      <c r="J13" s="141">
        <v>0</v>
      </c>
      <c r="K13" s="260"/>
      <c r="L13" s="260"/>
      <c r="M13" s="260"/>
      <c r="N13" s="260"/>
      <c r="O13" s="250"/>
      <c r="P13" s="250"/>
      <c r="Q13" s="250"/>
      <c r="R13" s="250"/>
      <c r="S13" s="250"/>
    </row>
    <row r="14" spans="1:19" ht="15" hidden="1" customHeight="1" x14ac:dyDescent="0.2">
      <c r="A14" s="150" t="s">
        <v>82</v>
      </c>
      <c r="B14" s="141">
        <v>0</v>
      </c>
      <c r="C14" s="141">
        <v>0</v>
      </c>
      <c r="D14" s="142">
        <v>0</v>
      </c>
      <c r="E14" s="143">
        <v>0</v>
      </c>
      <c r="F14" s="143">
        <v>0</v>
      </c>
      <c r="G14" s="142">
        <v>0</v>
      </c>
      <c r="H14" s="141">
        <v>0</v>
      </c>
      <c r="I14" s="141">
        <v>0</v>
      </c>
      <c r="J14" s="141">
        <v>0</v>
      </c>
      <c r="K14" s="260"/>
      <c r="L14" s="260"/>
      <c r="M14" s="260"/>
      <c r="N14" s="260"/>
      <c r="O14" s="250"/>
      <c r="P14" s="250"/>
      <c r="Q14" s="250"/>
      <c r="R14" s="250"/>
      <c r="S14" s="250"/>
    </row>
    <row r="15" spans="1:19" ht="15" customHeight="1" x14ac:dyDescent="0.2">
      <c r="A15" s="150" t="s">
        <v>83</v>
      </c>
      <c r="B15" s="141">
        <v>7.6</v>
      </c>
      <c r="C15" s="141">
        <v>7.6</v>
      </c>
      <c r="D15" s="142">
        <v>0</v>
      </c>
      <c r="E15" s="143">
        <v>876</v>
      </c>
      <c r="F15" s="21">
        <v>844</v>
      </c>
      <c r="G15" s="142">
        <v>-3.7</v>
      </c>
      <c r="H15" s="141">
        <v>6.7</v>
      </c>
      <c r="I15" s="141">
        <v>6.4</v>
      </c>
      <c r="J15" s="141">
        <v>-4.5</v>
      </c>
      <c r="K15" s="153"/>
      <c r="L15" s="260"/>
      <c r="M15" s="260"/>
      <c r="N15" s="260"/>
      <c r="O15" s="250"/>
      <c r="P15" s="250"/>
      <c r="Q15" s="250"/>
      <c r="R15" s="250"/>
      <c r="S15" s="250"/>
    </row>
    <row r="16" spans="1:19" ht="15" customHeight="1" x14ac:dyDescent="0.2">
      <c r="A16" s="120" t="s">
        <v>84</v>
      </c>
      <c r="B16" s="136">
        <v>344.1</v>
      </c>
      <c r="C16" s="136">
        <v>344.1</v>
      </c>
      <c r="D16" s="136">
        <v>0</v>
      </c>
      <c r="E16" s="137">
        <v>266.61319400000002</v>
      </c>
      <c r="F16" s="137">
        <v>390.41819199999998</v>
      </c>
      <c r="G16" s="136">
        <v>46.4</v>
      </c>
      <c r="H16" s="136">
        <v>91.8</v>
      </c>
      <c r="I16" s="136">
        <v>134.30000000000001</v>
      </c>
      <c r="J16" s="136">
        <v>46.3</v>
      </c>
      <c r="K16" s="153"/>
      <c r="L16" s="260"/>
      <c r="M16" s="260"/>
      <c r="N16" s="260"/>
      <c r="O16" s="250"/>
      <c r="P16" s="250"/>
      <c r="Q16" s="250"/>
      <c r="R16" s="250"/>
      <c r="S16" s="250"/>
    </row>
    <row r="17" spans="1:19" ht="15" customHeight="1" x14ac:dyDescent="0.2">
      <c r="A17" s="150" t="s">
        <v>85</v>
      </c>
      <c r="B17" s="141">
        <v>18.2</v>
      </c>
      <c r="C17" s="141">
        <v>18.2</v>
      </c>
      <c r="D17" s="142">
        <v>0</v>
      </c>
      <c r="E17" s="21">
        <v>483</v>
      </c>
      <c r="F17" s="183">
        <v>455</v>
      </c>
      <c r="G17" s="142">
        <v>-5.8</v>
      </c>
      <c r="H17" s="141">
        <v>8.8000000000000007</v>
      </c>
      <c r="I17" s="141">
        <v>8.3000000000000007</v>
      </c>
      <c r="J17" s="141">
        <v>-5.7</v>
      </c>
      <c r="K17" s="273"/>
      <c r="L17" s="260"/>
      <c r="M17" s="260"/>
      <c r="N17" s="260"/>
      <c r="O17" s="268"/>
      <c r="P17" s="250"/>
      <c r="Q17" s="250"/>
      <c r="R17" s="250"/>
      <c r="S17" s="250"/>
    </row>
    <row r="18" spans="1:19" ht="15" customHeight="1" x14ac:dyDescent="0.2">
      <c r="A18" s="150" t="s">
        <v>86</v>
      </c>
      <c r="B18" s="141">
        <v>189.9</v>
      </c>
      <c r="C18" s="141">
        <v>189.9</v>
      </c>
      <c r="D18" s="142">
        <v>0</v>
      </c>
      <c r="E18" s="143">
        <v>290</v>
      </c>
      <c r="F18" s="152">
        <v>401</v>
      </c>
      <c r="G18" s="142">
        <v>38.299999999999997</v>
      </c>
      <c r="H18" s="141">
        <v>55.1</v>
      </c>
      <c r="I18" s="141">
        <v>76.099999999999994</v>
      </c>
      <c r="J18" s="141">
        <v>38.1</v>
      </c>
      <c r="K18" s="153"/>
      <c r="L18" s="260"/>
      <c r="M18" s="260"/>
      <c r="N18" s="260"/>
      <c r="O18" s="250"/>
      <c r="P18" s="250"/>
      <c r="Q18" s="250"/>
      <c r="R18" s="250"/>
      <c r="S18" s="250"/>
    </row>
    <row r="19" spans="1:19" ht="15" hidden="1" customHeight="1" x14ac:dyDescent="0.2">
      <c r="A19" s="150" t="s">
        <v>87</v>
      </c>
      <c r="B19" s="141">
        <v>0</v>
      </c>
      <c r="C19" s="141">
        <v>0</v>
      </c>
      <c r="D19" s="142">
        <v>0</v>
      </c>
      <c r="E19" s="143">
        <v>0</v>
      </c>
      <c r="F19" s="183">
        <v>0</v>
      </c>
      <c r="G19" s="142">
        <v>0</v>
      </c>
      <c r="H19" s="141">
        <v>0</v>
      </c>
      <c r="I19" s="141">
        <v>0</v>
      </c>
      <c r="J19" s="141">
        <v>0</v>
      </c>
      <c r="K19" s="153"/>
      <c r="L19" s="260"/>
      <c r="M19" s="260"/>
      <c r="N19" s="260"/>
      <c r="O19" s="250"/>
      <c r="P19" s="250"/>
      <c r="Q19" s="250"/>
      <c r="R19" s="250"/>
      <c r="S19" s="250"/>
    </row>
    <row r="20" spans="1:19" ht="15" hidden="1" customHeight="1" x14ac:dyDescent="0.2">
      <c r="A20" s="150" t="s">
        <v>88</v>
      </c>
      <c r="B20" s="141">
        <v>0</v>
      </c>
      <c r="C20" s="141">
        <v>0</v>
      </c>
      <c r="D20" s="142">
        <v>0</v>
      </c>
      <c r="E20" s="143">
        <v>0</v>
      </c>
      <c r="F20" s="183">
        <v>0</v>
      </c>
      <c r="G20" s="142">
        <v>0</v>
      </c>
      <c r="H20" s="141">
        <v>0</v>
      </c>
      <c r="I20" s="141">
        <v>0</v>
      </c>
      <c r="J20" s="141">
        <v>0</v>
      </c>
      <c r="K20" s="153"/>
      <c r="L20" s="260"/>
      <c r="M20" s="260"/>
      <c r="N20" s="260"/>
      <c r="O20" s="250"/>
      <c r="P20" s="250"/>
      <c r="Q20" s="250"/>
      <c r="R20" s="250"/>
      <c r="S20" s="250"/>
    </row>
    <row r="21" spans="1:19" ht="15" hidden="1" customHeight="1" x14ac:dyDescent="0.2">
      <c r="A21" s="150" t="s">
        <v>89</v>
      </c>
      <c r="B21" s="141">
        <v>0</v>
      </c>
      <c r="C21" s="141">
        <v>0</v>
      </c>
      <c r="D21" s="142">
        <v>0</v>
      </c>
      <c r="E21" s="143">
        <v>0</v>
      </c>
      <c r="F21" s="183">
        <v>0</v>
      </c>
      <c r="G21" s="142">
        <v>0</v>
      </c>
      <c r="H21" s="141">
        <v>0</v>
      </c>
      <c r="I21" s="141">
        <v>0</v>
      </c>
      <c r="J21" s="141">
        <v>0</v>
      </c>
      <c r="K21" s="153"/>
      <c r="L21" s="260"/>
      <c r="M21" s="260"/>
      <c r="N21" s="260"/>
      <c r="O21" s="250"/>
      <c r="P21" s="250"/>
      <c r="Q21" s="250"/>
      <c r="R21" s="250"/>
      <c r="S21" s="250"/>
    </row>
    <row r="22" spans="1:19" ht="15" hidden="1" customHeight="1" x14ac:dyDescent="0.2">
      <c r="A22" s="150" t="s">
        <v>90</v>
      </c>
      <c r="B22" s="141">
        <v>0</v>
      </c>
      <c r="C22" s="141">
        <v>0</v>
      </c>
      <c r="D22" s="142">
        <v>0</v>
      </c>
      <c r="E22" s="143">
        <v>0</v>
      </c>
      <c r="F22" s="183">
        <v>0</v>
      </c>
      <c r="G22" s="142">
        <v>0</v>
      </c>
      <c r="H22" s="141">
        <v>0</v>
      </c>
      <c r="I22" s="141">
        <v>0</v>
      </c>
      <c r="J22" s="141">
        <v>0</v>
      </c>
      <c r="K22" s="153"/>
      <c r="L22" s="260"/>
      <c r="M22" s="260"/>
      <c r="N22" s="260"/>
      <c r="O22" s="250"/>
      <c r="P22" s="250"/>
      <c r="Q22" s="250"/>
      <c r="R22" s="250"/>
      <c r="S22" s="250"/>
    </row>
    <row r="23" spans="1:19" ht="15" hidden="1" customHeight="1" x14ac:dyDescent="0.2">
      <c r="A23" s="150" t="s">
        <v>91</v>
      </c>
      <c r="B23" s="141">
        <v>0</v>
      </c>
      <c r="C23" s="141">
        <v>0</v>
      </c>
      <c r="D23" s="142">
        <v>0</v>
      </c>
      <c r="E23" s="143">
        <v>0</v>
      </c>
      <c r="F23" s="183">
        <v>0</v>
      </c>
      <c r="G23" s="142">
        <v>0</v>
      </c>
      <c r="H23" s="141">
        <v>0</v>
      </c>
      <c r="I23" s="141">
        <v>0</v>
      </c>
      <c r="J23" s="141">
        <v>0</v>
      </c>
      <c r="K23" s="153"/>
      <c r="L23" s="260"/>
      <c r="M23" s="260"/>
      <c r="N23" s="260"/>
      <c r="O23" s="250"/>
      <c r="P23" s="250"/>
      <c r="Q23" s="250"/>
      <c r="R23" s="250"/>
      <c r="S23" s="250"/>
    </row>
    <row r="24" spans="1:19" ht="15" hidden="1" customHeight="1" x14ac:dyDescent="0.2">
      <c r="A24" s="150" t="s">
        <v>92</v>
      </c>
      <c r="B24" s="141">
        <v>0</v>
      </c>
      <c r="C24" s="141">
        <v>0</v>
      </c>
      <c r="D24" s="142">
        <v>0</v>
      </c>
      <c r="E24" s="143">
        <v>0</v>
      </c>
      <c r="F24" s="183">
        <v>0</v>
      </c>
      <c r="G24" s="142">
        <v>0</v>
      </c>
      <c r="H24" s="141">
        <v>0</v>
      </c>
      <c r="I24" s="141">
        <v>0</v>
      </c>
      <c r="J24" s="141">
        <v>0</v>
      </c>
      <c r="K24" s="153"/>
      <c r="L24" s="260"/>
      <c r="M24" s="260"/>
      <c r="N24" s="260"/>
      <c r="O24" s="250"/>
      <c r="P24" s="250"/>
      <c r="Q24" s="250"/>
      <c r="R24" s="250"/>
      <c r="S24" s="250"/>
    </row>
    <row r="25" spans="1:19" ht="15" customHeight="1" x14ac:dyDescent="0.2">
      <c r="A25" s="150" t="s">
        <v>93</v>
      </c>
      <c r="B25" s="141">
        <v>136</v>
      </c>
      <c r="C25" s="141">
        <v>136</v>
      </c>
      <c r="D25" s="142">
        <v>0</v>
      </c>
      <c r="E25" s="143">
        <v>205</v>
      </c>
      <c r="F25" s="152">
        <v>367</v>
      </c>
      <c r="G25" s="142">
        <v>79</v>
      </c>
      <c r="H25" s="141">
        <v>27.9</v>
      </c>
      <c r="I25" s="141">
        <v>49.9</v>
      </c>
      <c r="J25" s="141">
        <v>78.900000000000006</v>
      </c>
      <c r="K25" s="153"/>
      <c r="L25" s="260"/>
      <c r="M25" s="260"/>
      <c r="N25" s="260"/>
      <c r="O25" s="250"/>
      <c r="P25" s="250"/>
      <c r="Q25" s="250"/>
      <c r="R25" s="250"/>
      <c r="S25" s="250"/>
    </row>
    <row r="26" spans="1:19" ht="15" customHeight="1" x14ac:dyDescent="0.2">
      <c r="A26" s="120" t="s">
        <v>94</v>
      </c>
      <c r="B26" s="136">
        <v>8.6</v>
      </c>
      <c r="C26" s="136">
        <v>8.6</v>
      </c>
      <c r="D26" s="136">
        <v>0</v>
      </c>
      <c r="E26" s="137">
        <v>1142</v>
      </c>
      <c r="F26" s="252">
        <v>1149</v>
      </c>
      <c r="G26" s="136">
        <v>0.6</v>
      </c>
      <c r="H26" s="136">
        <v>9.8000000000000007</v>
      </c>
      <c r="I26" s="136">
        <v>9.9</v>
      </c>
      <c r="J26" s="136">
        <v>1</v>
      </c>
      <c r="K26" s="260"/>
      <c r="L26" s="260"/>
      <c r="M26" s="260"/>
      <c r="N26" s="260"/>
      <c r="O26" s="250"/>
      <c r="P26" s="250"/>
      <c r="Q26" s="250"/>
      <c r="R26" s="250"/>
      <c r="S26" s="250"/>
    </row>
    <row r="27" spans="1:19" ht="15" customHeight="1" x14ac:dyDescent="0.2">
      <c r="A27" s="67" t="s">
        <v>95</v>
      </c>
      <c r="B27" s="141">
        <v>8.6</v>
      </c>
      <c r="C27" s="141">
        <v>8.6</v>
      </c>
      <c r="D27" s="142">
        <v>0</v>
      </c>
      <c r="E27" s="143">
        <v>1142</v>
      </c>
      <c r="F27" s="183">
        <v>1149</v>
      </c>
      <c r="G27" s="142">
        <v>0.6</v>
      </c>
      <c r="H27" s="141">
        <v>9.8000000000000007</v>
      </c>
      <c r="I27" s="141">
        <v>9.9</v>
      </c>
      <c r="J27" s="141">
        <v>1</v>
      </c>
      <c r="K27" s="260"/>
      <c r="L27" s="260"/>
      <c r="M27" s="260"/>
      <c r="N27" s="260"/>
      <c r="O27" s="250"/>
      <c r="P27" s="250"/>
      <c r="Q27" s="250"/>
      <c r="R27" s="250"/>
      <c r="S27" s="250"/>
    </row>
    <row r="28" spans="1:19" ht="15" hidden="1" customHeight="1" x14ac:dyDescent="0.2">
      <c r="A28" s="67" t="s">
        <v>96</v>
      </c>
      <c r="B28" s="141">
        <v>0</v>
      </c>
      <c r="C28" s="141">
        <v>0</v>
      </c>
      <c r="D28" s="142">
        <v>0</v>
      </c>
      <c r="E28" s="143">
        <v>0</v>
      </c>
      <c r="F28" s="183">
        <v>0</v>
      </c>
      <c r="G28" s="142">
        <v>0</v>
      </c>
      <c r="H28" s="141">
        <v>0</v>
      </c>
      <c r="I28" s="141">
        <v>0</v>
      </c>
      <c r="J28" s="141">
        <v>0</v>
      </c>
      <c r="K28" s="260"/>
      <c r="L28" s="260"/>
      <c r="M28" s="260"/>
      <c r="N28" s="260"/>
      <c r="O28" s="250"/>
      <c r="P28" s="250"/>
      <c r="Q28" s="250"/>
      <c r="R28" s="250"/>
      <c r="S28" s="250"/>
    </row>
    <row r="29" spans="1:19" ht="15" hidden="1" customHeight="1" x14ac:dyDescent="0.2">
      <c r="A29" s="67" t="s">
        <v>97</v>
      </c>
      <c r="B29" s="141">
        <v>0</v>
      </c>
      <c r="C29" s="141">
        <v>0</v>
      </c>
      <c r="D29" s="142">
        <v>0</v>
      </c>
      <c r="E29" s="143">
        <v>0</v>
      </c>
      <c r="F29" s="183">
        <v>0</v>
      </c>
      <c r="G29" s="142">
        <v>0</v>
      </c>
      <c r="H29" s="141">
        <v>0</v>
      </c>
      <c r="I29" s="141">
        <v>0</v>
      </c>
      <c r="J29" s="141">
        <v>0</v>
      </c>
      <c r="K29" s="260"/>
      <c r="L29" s="260"/>
      <c r="M29" s="260"/>
      <c r="N29" s="260"/>
      <c r="O29" s="250"/>
      <c r="P29" s="250"/>
      <c r="Q29" s="250"/>
      <c r="R29" s="250"/>
      <c r="S29" s="250"/>
    </row>
    <row r="30" spans="1:19" ht="15" hidden="1" customHeight="1" x14ac:dyDescent="0.2">
      <c r="A30" s="150" t="s">
        <v>98</v>
      </c>
      <c r="B30" s="141">
        <v>0</v>
      </c>
      <c r="C30" s="141">
        <v>0</v>
      </c>
      <c r="D30" s="142">
        <v>0</v>
      </c>
      <c r="E30" s="143">
        <v>0</v>
      </c>
      <c r="F30" s="183">
        <v>0</v>
      </c>
      <c r="G30" s="142">
        <v>0</v>
      </c>
      <c r="H30" s="141">
        <v>0</v>
      </c>
      <c r="I30" s="141">
        <v>0</v>
      </c>
      <c r="J30" s="141">
        <v>0</v>
      </c>
      <c r="K30" s="260"/>
      <c r="L30" s="260"/>
      <c r="M30" s="260"/>
      <c r="N30" s="260"/>
      <c r="O30" s="250"/>
      <c r="P30" s="250"/>
      <c r="Q30" s="250"/>
      <c r="R30" s="250"/>
      <c r="S30" s="250"/>
    </row>
    <row r="31" spans="1:19" ht="15" customHeight="1" x14ac:dyDescent="0.2">
      <c r="A31" s="120" t="s">
        <v>99</v>
      </c>
      <c r="B31" s="136">
        <v>16.7</v>
      </c>
      <c r="C31" s="136">
        <v>19.5</v>
      </c>
      <c r="D31" s="136">
        <v>16.8</v>
      </c>
      <c r="E31" s="137">
        <v>548</v>
      </c>
      <c r="F31" s="252">
        <v>509</v>
      </c>
      <c r="G31" s="136">
        <v>-7.1</v>
      </c>
      <c r="H31" s="136">
        <v>9.1999999999999993</v>
      </c>
      <c r="I31" s="136">
        <v>9.9</v>
      </c>
      <c r="J31" s="136">
        <v>7.6</v>
      </c>
      <c r="K31" s="260"/>
      <c r="L31" s="260"/>
      <c r="M31" s="260"/>
      <c r="N31" s="260"/>
      <c r="O31" s="250"/>
      <c r="P31" s="250"/>
      <c r="Q31" s="250"/>
      <c r="R31" s="250"/>
      <c r="S31" s="250"/>
    </row>
    <row r="32" spans="1:19" ht="15" customHeight="1" x14ac:dyDescent="0.2">
      <c r="A32" s="150" t="s">
        <v>100</v>
      </c>
      <c r="B32" s="141">
        <v>16.7</v>
      </c>
      <c r="C32" s="141">
        <v>19.5</v>
      </c>
      <c r="D32" s="142">
        <v>16.7</v>
      </c>
      <c r="E32" s="143">
        <v>548</v>
      </c>
      <c r="F32" s="21">
        <v>509</v>
      </c>
      <c r="G32" s="142">
        <v>-7.1</v>
      </c>
      <c r="H32" s="141">
        <v>9.1999999999999993</v>
      </c>
      <c r="I32" s="141">
        <v>9.9</v>
      </c>
      <c r="J32" s="141">
        <v>7.6</v>
      </c>
      <c r="K32" s="260"/>
      <c r="L32" s="274"/>
      <c r="M32" s="275"/>
      <c r="N32" s="260"/>
      <c r="O32" s="250"/>
      <c r="P32" s="250"/>
      <c r="Q32" s="250"/>
      <c r="R32" s="250"/>
      <c r="S32" s="250"/>
    </row>
    <row r="33" spans="1:19" ht="15" hidden="1" customHeight="1" x14ac:dyDescent="0.2">
      <c r="A33" s="150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260"/>
      <c r="L33" s="260"/>
      <c r="M33" s="260"/>
      <c r="N33" s="260"/>
      <c r="O33" s="250"/>
      <c r="P33" s="250"/>
      <c r="Q33" s="250"/>
      <c r="R33" s="250"/>
      <c r="S33" s="250"/>
    </row>
    <row r="34" spans="1:19" ht="15" hidden="1" customHeight="1" x14ac:dyDescent="0.2">
      <c r="A34" s="150" t="s">
        <v>102</v>
      </c>
      <c r="B34" s="141">
        <v>0</v>
      </c>
      <c r="C34" s="141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260"/>
      <c r="L34" s="260"/>
      <c r="M34" s="260"/>
      <c r="N34" s="260"/>
      <c r="O34" s="250"/>
      <c r="P34" s="250"/>
      <c r="Q34" s="250"/>
      <c r="R34" s="250"/>
      <c r="S34" s="250"/>
    </row>
    <row r="35" spans="1:19" ht="15" hidden="1" customHeight="1" x14ac:dyDescent="0.2">
      <c r="A35" s="67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260"/>
      <c r="L35" s="260"/>
      <c r="M35" s="260"/>
      <c r="N35" s="260"/>
      <c r="O35" s="250"/>
      <c r="P35" s="250"/>
      <c r="Q35" s="250"/>
      <c r="R35" s="250"/>
      <c r="S35" s="250"/>
    </row>
    <row r="36" spans="1:19" ht="15" hidden="1" customHeight="1" x14ac:dyDescent="0.2">
      <c r="A36" s="62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260"/>
      <c r="L36" s="260"/>
      <c r="M36" s="260"/>
      <c r="N36" s="260"/>
      <c r="O36" s="250"/>
      <c r="P36" s="250"/>
      <c r="Q36" s="250"/>
      <c r="R36" s="250"/>
      <c r="S36" s="250"/>
    </row>
    <row r="37" spans="1:19" ht="15" hidden="1" customHeight="1" x14ac:dyDescent="0.2">
      <c r="A37" s="67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260"/>
      <c r="L37" s="260"/>
      <c r="M37" s="260"/>
      <c r="N37" s="260"/>
      <c r="O37" s="250"/>
      <c r="P37" s="250"/>
      <c r="Q37" s="250"/>
      <c r="R37" s="250"/>
      <c r="S37" s="250"/>
    </row>
    <row r="38" spans="1:19" ht="15" hidden="1" customHeight="1" x14ac:dyDescent="0.2">
      <c r="A38" s="67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260"/>
      <c r="L38" s="260"/>
      <c r="M38" s="260"/>
      <c r="N38" s="260"/>
      <c r="O38" s="250"/>
      <c r="P38" s="250"/>
      <c r="Q38" s="250"/>
      <c r="R38" s="250"/>
      <c r="S38" s="250"/>
    </row>
    <row r="39" spans="1:19" ht="15" hidden="1" customHeight="1" x14ac:dyDescent="0.2">
      <c r="A39" s="67" t="s">
        <v>107</v>
      </c>
      <c r="B39" s="141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260"/>
      <c r="L39" s="260"/>
      <c r="M39" s="260"/>
      <c r="N39" s="260"/>
      <c r="O39" s="250"/>
      <c r="P39" s="250"/>
      <c r="Q39" s="250"/>
      <c r="R39" s="250"/>
      <c r="S39" s="250"/>
    </row>
    <row r="40" spans="1:19" ht="15" customHeight="1" x14ac:dyDescent="0.2">
      <c r="A40" s="120" t="s">
        <v>108</v>
      </c>
      <c r="B40" s="136">
        <v>354.4</v>
      </c>
      <c r="C40" s="136">
        <v>354.4</v>
      </c>
      <c r="D40" s="136">
        <v>0</v>
      </c>
      <c r="E40" s="137">
        <v>284.68199800000002</v>
      </c>
      <c r="F40" s="137">
        <v>404.20259600000003</v>
      </c>
      <c r="G40" s="136">
        <v>42</v>
      </c>
      <c r="H40" s="136">
        <v>101</v>
      </c>
      <c r="I40" s="136">
        <v>143.19999999999999</v>
      </c>
      <c r="J40" s="136">
        <v>41.8</v>
      </c>
      <c r="K40" s="260"/>
      <c r="L40" s="260"/>
      <c r="M40" s="260"/>
      <c r="N40" s="260"/>
      <c r="O40" s="250"/>
      <c r="P40" s="250"/>
      <c r="Q40" s="250"/>
      <c r="R40" s="250"/>
      <c r="S40" s="250"/>
    </row>
    <row r="41" spans="1:19" ht="15" customHeight="1" x14ac:dyDescent="0.2">
      <c r="A41" s="123" t="s">
        <v>109</v>
      </c>
      <c r="B41" s="159">
        <v>25.3</v>
      </c>
      <c r="C41" s="159">
        <v>28.1</v>
      </c>
      <c r="D41" s="159">
        <v>11.1</v>
      </c>
      <c r="E41" s="160">
        <v>749.91304300000002</v>
      </c>
      <c r="F41" s="160">
        <v>704.87188600000002</v>
      </c>
      <c r="G41" s="159">
        <v>-6</v>
      </c>
      <c r="H41" s="159">
        <v>19</v>
      </c>
      <c r="I41" s="159">
        <v>19.8</v>
      </c>
      <c r="J41" s="159">
        <v>4.2</v>
      </c>
      <c r="K41" s="260"/>
      <c r="L41" s="260"/>
      <c r="M41" s="260"/>
      <c r="N41" s="260"/>
      <c r="O41" s="250"/>
      <c r="P41" s="250"/>
      <c r="Q41" s="250"/>
      <c r="R41" s="250"/>
      <c r="S41" s="250"/>
    </row>
    <row r="42" spans="1:19" ht="15" customHeight="1" x14ac:dyDescent="0.2">
      <c r="A42" s="117" t="s">
        <v>51</v>
      </c>
      <c r="B42" s="162">
        <v>379.7</v>
      </c>
      <c r="C42" s="162">
        <v>382.5</v>
      </c>
      <c r="D42" s="162">
        <v>0.7</v>
      </c>
      <c r="E42" s="163">
        <v>315.68106399999999</v>
      </c>
      <c r="F42" s="163">
        <v>426.29097999999999</v>
      </c>
      <c r="G42" s="162">
        <v>35</v>
      </c>
      <c r="H42" s="162">
        <v>120</v>
      </c>
      <c r="I42" s="162">
        <v>163</v>
      </c>
      <c r="J42" s="162">
        <v>35.799999999999997</v>
      </c>
      <c r="K42" s="260"/>
      <c r="L42" s="260"/>
      <c r="M42" s="260"/>
      <c r="N42" s="260"/>
      <c r="O42" s="250"/>
      <c r="P42" s="250"/>
      <c r="Q42" s="250"/>
      <c r="R42" s="250"/>
      <c r="S42" s="250"/>
    </row>
    <row r="43" spans="1:19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9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zoomScale="90" workbookViewId="0">
      <pane xSplit="1" ySplit="7" topLeftCell="B8" activePane="bottomRight" state="frozen"/>
      <selection activeCell="AC1" sqref="AC1:AK16384"/>
      <selection pane="topRight"/>
      <selection pane="bottomLeft"/>
      <selection pane="bottomRight" activeCell="M4" sqref="M4"/>
    </sheetView>
  </sheetViews>
  <sheetFormatPr defaultColWidth="11.42578125" defaultRowHeight="20.100000000000001" customHeight="1" x14ac:dyDescent="0.2"/>
  <cols>
    <col min="1" max="1" width="19.140625" style="9" customWidth="1"/>
    <col min="2" max="3" width="11.28515625" style="9" customWidth="1"/>
    <col min="4" max="4" width="9.5703125" style="9" customWidth="1"/>
    <col min="5" max="6" width="11.28515625" style="9" customWidth="1"/>
    <col min="7" max="7" width="9.28515625" style="9" customWidth="1"/>
    <col min="8" max="9" width="11.28515625" style="9" customWidth="1"/>
    <col min="10" max="10" width="9.140625" style="9" customWidth="1"/>
    <col min="11" max="22" width="8.42578125" style="9" customWidth="1"/>
    <col min="23" max="30" width="7.7109375" style="9" customWidth="1"/>
    <col min="31" max="257" width="11.42578125" style="9" customWidth="1"/>
  </cols>
  <sheetData>
    <row r="1" spans="1:29" ht="38.25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276"/>
      <c r="X1" s="276"/>
      <c r="Y1" s="276"/>
      <c r="Z1" s="276"/>
      <c r="AA1" s="276"/>
      <c r="AB1" s="276"/>
      <c r="AC1" s="23"/>
    </row>
    <row r="2" spans="1:29" ht="15.6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18"/>
      <c r="X2" s="18"/>
      <c r="Y2" s="18"/>
      <c r="Z2" s="18"/>
      <c r="AA2" s="18"/>
      <c r="AB2" s="18"/>
      <c r="AC2" s="23"/>
    </row>
    <row r="3" spans="1:29" ht="15.6" customHeight="1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8"/>
      <c r="X3" s="18"/>
      <c r="Y3" s="18"/>
      <c r="Z3" s="18"/>
      <c r="AA3" s="18"/>
      <c r="AB3" s="18"/>
      <c r="AC3" s="23"/>
    </row>
    <row r="4" spans="1:29" ht="15.6" customHeigh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23"/>
      <c r="X4" s="23"/>
      <c r="Y4" s="23"/>
      <c r="Z4" s="23"/>
      <c r="AA4" s="23"/>
      <c r="AB4" s="23"/>
      <c r="AC4" s="23"/>
    </row>
    <row r="5" spans="1:29" ht="24.6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23"/>
      <c r="X5" s="23"/>
      <c r="Y5" s="23"/>
      <c r="Z5" s="23"/>
      <c r="AA5" s="23"/>
      <c r="AB5" s="23"/>
      <c r="AC5" s="23"/>
    </row>
    <row r="6" spans="1:29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23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44"/>
      <c r="X6" s="44"/>
      <c r="Y6" s="44"/>
      <c r="Z6" s="44"/>
      <c r="AA6" s="44"/>
      <c r="AB6" s="44"/>
      <c r="AC6" s="23"/>
    </row>
    <row r="7" spans="1:29" ht="20.100000000000001" customHeight="1" x14ac:dyDescent="0.2">
      <c r="A7" s="571"/>
      <c r="B7" s="278" t="s">
        <v>67</v>
      </c>
      <c r="C7" s="278" t="s">
        <v>68</v>
      </c>
      <c r="D7" s="278" t="s">
        <v>69</v>
      </c>
      <c r="E7" s="278" t="s">
        <v>70</v>
      </c>
      <c r="F7" s="278" t="s">
        <v>71</v>
      </c>
      <c r="G7" s="278" t="s">
        <v>72</v>
      </c>
      <c r="H7" s="278" t="s">
        <v>73</v>
      </c>
      <c r="I7" s="278" t="s">
        <v>74</v>
      </c>
      <c r="J7" s="278" t="s">
        <v>75</v>
      </c>
      <c r="K7" s="44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18"/>
      <c r="X7" s="18"/>
      <c r="Y7" s="18"/>
      <c r="Z7" s="18"/>
      <c r="AA7" s="18"/>
      <c r="AB7" s="18"/>
      <c r="AC7" s="23"/>
    </row>
    <row r="8" spans="1:29" ht="15.6" customHeight="1" x14ac:dyDescent="0.2">
      <c r="A8" s="120" t="s">
        <v>76</v>
      </c>
      <c r="B8" s="121">
        <v>14.5</v>
      </c>
      <c r="C8" s="121">
        <v>14.5</v>
      </c>
      <c r="D8" s="121">
        <v>0</v>
      </c>
      <c r="E8" s="195">
        <v>815.23448299999995</v>
      </c>
      <c r="F8" s="195">
        <v>798.46206900000004</v>
      </c>
      <c r="G8" s="121">
        <v>-2.1</v>
      </c>
      <c r="H8" s="121">
        <v>11.9</v>
      </c>
      <c r="I8" s="121">
        <v>11.6</v>
      </c>
      <c r="J8" s="121">
        <v>-2.5</v>
      </c>
      <c r="K8" s="45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239"/>
      <c r="X8" s="239"/>
      <c r="Y8" s="239"/>
      <c r="Z8" s="239"/>
      <c r="AA8" s="239"/>
      <c r="AB8" s="239"/>
      <c r="AC8" s="23"/>
    </row>
    <row r="9" spans="1:29" ht="15.6" hidden="1" customHeight="1" x14ac:dyDescent="0.2">
      <c r="A9" s="67" t="s">
        <v>77</v>
      </c>
      <c r="B9" s="8">
        <v>0</v>
      </c>
      <c r="C9" s="8">
        <v>0</v>
      </c>
      <c r="D9" s="8">
        <v>0</v>
      </c>
      <c r="E9" s="21">
        <v>0</v>
      </c>
      <c r="F9" s="21">
        <v>0</v>
      </c>
      <c r="G9" s="97">
        <v>0</v>
      </c>
      <c r="H9" s="8">
        <v>0</v>
      </c>
      <c r="I9" s="8">
        <v>0</v>
      </c>
      <c r="J9" s="8">
        <v>0</v>
      </c>
      <c r="K9" s="279"/>
      <c r="L9" s="92"/>
      <c r="M9" s="92"/>
      <c r="N9" s="280"/>
      <c r="O9" s="280"/>
      <c r="P9" s="280"/>
      <c r="Q9" s="280"/>
      <c r="R9" s="280"/>
      <c r="S9" s="280"/>
      <c r="T9" s="280"/>
      <c r="U9" s="280"/>
      <c r="V9" s="280"/>
      <c r="W9" s="23"/>
      <c r="X9" s="23"/>
      <c r="Y9" s="23"/>
      <c r="Z9" s="23"/>
      <c r="AA9" s="23"/>
      <c r="AB9" s="23"/>
      <c r="AC9" s="23"/>
    </row>
    <row r="10" spans="1:29" ht="15.6" hidden="1" customHeight="1" x14ac:dyDescent="0.2">
      <c r="A10" s="67" t="s">
        <v>78</v>
      </c>
      <c r="B10" s="8">
        <v>0</v>
      </c>
      <c r="C10" s="8">
        <v>0</v>
      </c>
      <c r="D10" s="8">
        <v>0</v>
      </c>
      <c r="E10" s="21">
        <v>0</v>
      </c>
      <c r="F10" s="21">
        <v>0</v>
      </c>
      <c r="G10" s="97">
        <v>0</v>
      </c>
      <c r="H10" s="8">
        <v>0</v>
      </c>
      <c r="I10" s="8">
        <v>0</v>
      </c>
      <c r="J10" s="8">
        <v>0</v>
      </c>
      <c r="K10" s="279"/>
      <c r="L10" s="92"/>
      <c r="M10" s="92"/>
      <c r="N10" s="280"/>
      <c r="O10" s="280"/>
      <c r="P10" s="280"/>
      <c r="Q10" s="280"/>
      <c r="R10" s="280"/>
      <c r="S10" s="280"/>
      <c r="T10" s="280"/>
      <c r="U10" s="280"/>
      <c r="V10" s="280"/>
      <c r="W10" s="23"/>
      <c r="X10" s="23"/>
      <c r="Y10" s="23"/>
      <c r="Z10" s="23"/>
      <c r="AA10" s="23"/>
      <c r="AB10" s="23"/>
      <c r="AC10" s="23"/>
    </row>
    <row r="11" spans="1:29" ht="15.6" hidden="1" customHeight="1" x14ac:dyDescent="0.2">
      <c r="A11" s="67" t="s">
        <v>79</v>
      </c>
      <c r="B11" s="8">
        <v>0</v>
      </c>
      <c r="C11" s="8">
        <v>0</v>
      </c>
      <c r="D11" s="8">
        <v>0</v>
      </c>
      <c r="E11" s="21">
        <v>0</v>
      </c>
      <c r="F11" s="21">
        <v>0</v>
      </c>
      <c r="G11" s="97">
        <v>0</v>
      </c>
      <c r="H11" s="8">
        <v>0</v>
      </c>
      <c r="I11" s="8">
        <v>0</v>
      </c>
      <c r="J11" s="8">
        <v>0</v>
      </c>
      <c r="K11" s="279"/>
      <c r="L11" s="92"/>
      <c r="M11" s="92"/>
      <c r="N11" s="280"/>
      <c r="O11" s="280"/>
      <c r="P11" s="280"/>
      <c r="Q11" s="280"/>
      <c r="R11" s="280"/>
      <c r="S11" s="280"/>
      <c r="T11" s="280"/>
      <c r="U11" s="280"/>
      <c r="V11" s="280"/>
      <c r="W11" s="23"/>
      <c r="X11" s="23"/>
      <c r="Y11" s="23"/>
      <c r="Z11" s="23"/>
      <c r="AA11" s="23"/>
      <c r="AB11" s="23"/>
      <c r="AC11" s="23"/>
    </row>
    <row r="12" spans="1:29" ht="15.6" customHeight="1" x14ac:dyDescent="0.2">
      <c r="A12" s="67" t="s">
        <v>80</v>
      </c>
      <c r="B12" s="8">
        <v>2.7</v>
      </c>
      <c r="C12" s="8">
        <v>2.7</v>
      </c>
      <c r="D12" s="8">
        <v>0</v>
      </c>
      <c r="E12" s="21">
        <v>923</v>
      </c>
      <c r="F12" s="21">
        <v>923</v>
      </c>
      <c r="G12" s="97">
        <v>0</v>
      </c>
      <c r="H12" s="8">
        <v>2.5</v>
      </c>
      <c r="I12" s="8">
        <v>2.5</v>
      </c>
      <c r="J12" s="8">
        <v>0</v>
      </c>
      <c r="K12" s="279"/>
      <c r="L12" s="92"/>
      <c r="M12" s="92"/>
      <c r="N12" s="280"/>
      <c r="O12" s="280"/>
      <c r="P12" s="280"/>
      <c r="Q12" s="280"/>
      <c r="R12" s="280"/>
      <c r="S12" s="280"/>
      <c r="T12" s="280"/>
      <c r="U12" s="280"/>
      <c r="V12" s="280"/>
      <c r="W12" s="23"/>
      <c r="X12" s="23"/>
      <c r="Y12" s="23"/>
      <c r="Z12" s="23"/>
      <c r="AA12" s="23"/>
      <c r="AB12" s="23"/>
      <c r="AC12" s="23"/>
    </row>
    <row r="13" spans="1:29" ht="15.6" hidden="1" customHeight="1" x14ac:dyDescent="0.2">
      <c r="A13" s="67" t="s">
        <v>81</v>
      </c>
      <c r="B13" s="8">
        <v>0</v>
      </c>
      <c r="C13" s="8">
        <v>0</v>
      </c>
      <c r="D13" s="8">
        <v>0</v>
      </c>
      <c r="E13" s="21">
        <v>0</v>
      </c>
      <c r="F13" s="21">
        <v>0</v>
      </c>
      <c r="G13" s="97">
        <v>0</v>
      </c>
      <c r="H13" s="8">
        <v>0</v>
      </c>
      <c r="I13" s="8">
        <v>0</v>
      </c>
      <c r="J13" s="8">
        <v>0</v>
      </c>
      <c r="K13" s="279"/>
      <c r="L13" s="92"/>
      <c r="M13" s="92"/>
      <c r="N13" s="280"/>
      <c r="O13" s="280"/>
      <c r="P13" s="280"/>
      <c r="Q13" s="280"/>
      <c r="R13" s="280"/>
      <c r="S13" s="280"/>
      <c r="T13" s="280"/>
      <c r="U13" s="280"/>
      <c r="V13" s="280"/>
      <c r="W13" s="23"/>
      <c r="X13" s="23"/>
      <c r="Y13" s="23"/>
      <c r="Z13" s="23"/>
      <c r="AA13" s="23"/>
      <c r="AB13" s="23"/>
      <c r="AC13" s="23"/>
    </row>
    <row r="14" spans="1:29" ht="15.6" customHeight="1" x14ac:dyDescent="0.2">
      <c r="A14" s="67" t="s">
        <v>82</v>
      </c>
      <c r="B14" s="8">
        <v>4.2</v>
      </c>
      <c r="C14" s="8">
        <v>4.2</v>
      </c>
      <c r="D14" s="8">
        <v>0</v>
      </c>
      <c r="E14" s="21">
        <v>636</v>
      </c>
      <c r="F14" s="21">
        <v>636</v>
      </c>
      <c r="G14" s="97">
        <v>0</v>
      </c>
      <c r="H14" s="8">
        <v>2.7</v>
      </c>
      <c r="I14" s="8">
        <v>2.7</v>
      </c>
      <c r="J14" s="8">
        <v>0</v>
      </c>
      <c r="K14" s="279"/>
      <c r="L14" s="92"/>
      <c r="M14" s="92"/>
      <c r="N14" s="280"/>
      <c r="O14" s="280"/>
      <c r="P14" s="280"/>
      <c r="Q14" s="280"/>
      <c r="R14" s="280"/>
      <c r="S14" s="280"/>
      <c r="T14" s="280"/>
      <c r="U14" s="280"/>
      <c r="V14" s="280"/>
      <c r="W14" s="23"/>
      <c r="X14" s="23"/>
      <c r="Y14" s="23"/>
      <c r="Z14" s="23"/>
      <c r="AA14" s="23"/>
      <c r="AB14" s="23"/>
      <c r="AC14" s="23"/>
    </row>
    <row r="15" spans="1:29" ht="15.6" customHeight="1" x14ac:dyDescent="0.2">
      <c r="A15" s="67" t="s">
        <v>83</v>
      </c>
      <c r="B15" s="8">
        <v>7.6</v>
      </c>
      <c r="C15" s="8">
        <v>7.6</v>
      </c>
      <c r="D15" s="8">
        <v>0</v>
      </c>
      <c r="E15" s="21">
        <v>876</v>
      </c>
      <c r="F15" s="21">
        <v>844</v>
      </c>
      <c r="G15" s="97">
        <v>-3.7</v>
      </c>
      <c r="H15" s="8">
        <v>6.7</v>
      </c>
      <c r="I15" s="8">
        <v>6.4</v>
      </c>
      <c r="J15" s="8">
        <v>-4.5</v>
      </c>
      <c r="K15" s="279"/>
      <c r="L15" s="92"/>
      <c r="M15" s="92"/>
      <c r="N15" s="280"/>
      <c r="O15" s="280"/>
      <c r="P15" s="280"/>
      <c r="Q15" s="280"/>
      <c r="R15" s="280"/>
      <c r="S15" s="280"/>
      <c r="T15" s="280"/>
      <c r="U15" s="280"/>
      <c r="V15" s="280"/>
      <c r="W15" s="23"/>
      <c r="X15" s="23"/>
      <c r="Y15" s="23"/>
      <c r="Z15" s="23"/>
      <c r="AA15" s="23"/>
      <c r="AB15" s="23"/>
      <c r="AC15" s="23"/>
    </row>
    <row r="16" spans="1:29" ht="15.6" customHeight="1" x14ac:dyDescent="0.2">
      <c r="A16" s="120" t="s">
        <v>84</v>
      </c>
      <c r="B16" s="121">
        <v>398.1</v>
      </c>
      <c r="C16" s="121">
        <v>398.1</v>
      </c>
      <c r="D16" s="121">
        <v>0</v>
      </c>
      <c r="E16" s="195">
        <v>261.37553400000002</v>
      </c>
      <c r="F16" s="195">
        <v>392.66741999999999</v>
      </c>
      <c r="G16" s="121">
        <v>50.2</v>
      </c>
      <c r="H16" s="121">
        <v>104.1</v>
      </c>
      <c r="I16" s="121">
        <v>156.30000000000001</v>
      </c>
      <c r="J16" s="121">
        <v>50.1</v>
      </c>
      <c r="K16" s="45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239"/>
      <c r="X16" s="239"/>
      <c r="Y16" s="239"/>
      <c r="Z16" s="239"/>
      <c r="AA16" s="239"/>
      <c r="AB16" s="239"/>
      <c r="AC16" s="23"/>
    </row>
    <row r="17" spans="1:29" ht="15.6" customHeight="1" x14ac:dyDescent="0.2">
      <c r="A17" s="67" t="s">
        <v>85</v>
      </c>
      <c r="B17" s="8">
        <v>18.2</v>
      </c>
      <c r="C17" s="8">
        <v>18.2</v>
      </c>
      <c r="D17" s="8">
        <v>0</v>
      </c>
      <c r="E17" s="21">
        <v>483</v>
      </c>
      <c r="F17" s="21">
        <v>455</v>
      </c>
      <c r="G17" s="97">
        <v>-5.8</v>
      </c>
      <c r="H17" s="8">
        <v>8.8000000000000007</v>
      </c>
      <c r="I17" s="8">
        <v>8.3000000000000007</v>
      </c>
      <c r="J17" s="8">
        <v>-5.7</v>
      </c>
      <c r="K17" s="279"/>
      <c r="L17" s="92"/>
      <c r="M17" s="92"/>
      <c r="N17" s="280"/>
      <c r="O17" s="280"/>
      <c r="P17" s="280"/>
      <c r="Q17" s="280"/>
      <c r="R17" s="280"/>
      <c r="S17" s="280"/>
      <c r="T17" s="280"/>
      <c r="U17" s="280"/>
      <c r="V17" s="280"/>
      <c r="W17" s="23"/>
      <c r="X17" s="23"/>
      <c r="Y17" s="23"/>
      <c r="Z17" s="23"/>
      <c r="AA17" s="23"/>
      <c r="AB17" s="23"/>
      <c r="AC17" s="23"/>
    </row>
    <row r="18" spans="1:29" ht="15.6" customHeight="1" x14ac:dyDescent="0.2">
      <c r="A18" s="67" t="s">
        <v>86</v>
      </c>
      <c r="B18" s="8">
        <v>189.9</v>
      </c>
      <c r="C18" s="8">
        <v>189.9</v>
      </c>
      <c r="D18" s="8">
        <v>0</v>
      </c>
      <c r="E18" s="21">
        <v>290</v>
      </c>
      <c r="F18" s="21">
        <v>401</v>
      </c>
      <c r="G18" s="97">
        <v>38.299999999999997</v>
      </c>
      <c r="H18" s="8">
        <v>55.1</v>
      </c>
      <c r="I18" s="8">
        <v>76.099999999999994</v>
      </c>
      <c r="J18" s="8">
        <v>38.1</v>
      </c>
      <c r="K18" s="279"/>
      <c r="L18" s="92"/>
      <c r="M18" s="9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.6" hidden="1" customHeight="1" x14ac:dyDescent="0.2">
      <c r="A19" s="67" t="s">
        <v>87</v>
      </c>
      <c r="B19" s="8">
        <v>0</v>
      </c>
      <c r="C19" s="8">
        <v>0</v>
      </c>
      <c r="D19" s="8">
        <v>0</v>
      </c>
      <c r="E19" s="21">
        <v>0</v>
      </c>
      <c r="F19" s="21">
        <v>0</v>
      </c>
      <c r="G19" s="97">
        <v>0</v>
      </c>
      <c r="H19" s="8">
        <v>0</v>
      </c>
      <c r="I19" s="8">
        <v>0</v>
      </c>
      <c r="J19" s="8">
        <v>0</v>
      </c>
      <c r="K19" s="279"/>
      <c r="L19" s="92"/>
      <c r="M19" s="92"/>
      <c r="N19" s="280"/>
      <c r="O19" s="280"/>
      <c r="P19" s="280"/>
      <c r="Q19" s="280"/>
      <c r="R19" s="280"/>
      <c r="S19" s="280"/>
      <c r="T19" s="280"/>
      <c r="U19" s="280"/>
      <c r="V19" s="280"/>
      <c r="W19" s="23"/>
      <c r="X19" s="23"/>
      <c r="Y19" s="23"/>
      <c r="Z19" s="23"/>
      <c r="AA19" s="23"/>
      <c r="AB19" s="23"/>
      <c r="AC19" s="23"/>
    </row>
    <row r="20" spans="1:29" ht="15.6" hidden="1" customHeight="1" x14ac:dyDescent="0.2">
      <c r="A20" s="67" t="s">
        <v>88</v>
      </c>
      <c r="B20" s="8">
        <v>0</v>
      </c>
      <c r="C20" s="8">
        <v>0</v>
      </c>
      <c r="D20" s="8">
        <v>0</v>
      </c>
      <c r="E20" s="21">
        <v>0</v>
      </c>
      <c r="F20" s="21">
        <v>0</v>
      </c>
      <c r="G20" s="97">
        <v>0</v>
      </c>
      <c r="H20" s="8">
        <v>0</v>
      </c>
      <c r="I20" s="8">
        <v>0</v>
      </c>
      <c r="J20" s="8">
        <v>0</v>
      </c>
      <c r="K20" s="279"/>
      <c r="L20" s="92"/>
      <c r="M20" s="92"/>
      <c r="N20" s="280"/>
      <c r="O20" s="280"/>
      <c r="P20" s="280"/>
      <c r="Q20" s="280"/>
      <c r="R20" s="280"/>
      <c r="S20" s="280"/>
      <c r="T20" s="280"/>
      <c r="U20" s="280"/>
      <c r="V20" s="280"/>
      <c r="W20" s="23"/>
      <c r="X20" s="23"/>
      <c r="Y20" s="23"/>
      <c r="Z20" s="23"/>
      <c r="AA20" s="23"/>
      <c r="AB20" s="23"/>
      <c r="AC20" s="23"/>
    </row>
    <row r="21" spans="1:29" ht="15.6" hidden="1" customHeight="1" x14ac:dyDescent="0.2">
      <c r="A21" s="67" t="s">
        <v>89</v>
      </c>
      <c r="B21" s="8">
        <v>0</v>
      </c>
      <c r="C21" s="8">
        <v>0</v>
      </c>
      <c r="D21" s="8">
        <v>0</v>
      </c>
      <c r="E21" s="21">
        <v>0</v>
      </c>
      <c r="F21" s="21">
        <v>0</v>
      </c>
      <c r="G21" s="97">
        <v>0</v>
      </c>
      <c r="H21" s="8">
        <v>0</v>
      </c>
      <c r="I21" s="8">
        <v>0</v>
      </c>
      <c r="J21" s="8">
        <v>0</v>
      </c>
      <c r="K21" s="279"/>
      <c r="L21" s="92"/>
      <c r="M21" s="92"/>
      <c r="N21" s="280"/>
      <c r="O21" s="280"/>
      <c r="P21" s="280"/>
      <c r="Q21" s="280"/>
      <c r="R21" s="280"/>
      <c r="S21" s="280"/>
      <c r="T21" s="280"/>
      <c r="U21" s="280"/>
      <c r="V21" s="280"/>
      <c r="W21" s="23"/>
      <c r="X21" s="23"/>
      <c r="Y21" s="23"/>
      <c r="Z21" s="23"/>
      <c r="AA21" s="23"/>
      <c r="AB21" s="23"/>
      <c r="AC21" s="23"/>
    </row>
    <row r="22" spans="1:29" ht="15.6" hidden="1" customHeight="1" x14ac:dyDescent="0.2">
      <c r="A22" s="67" t="s">
        <v>90</v>
      </c>
      <c r="B22" s="8">
        <v>0</v>
      </c>
      <c r="C22" s="8">
        <v>0</v>
      </c>
      <c r="D22" s="8">
        <v>0</v>
      </c>
      <c r="E22" s="21">
        <v>0</v>
      </c>
      <c r="F22" s="21">
        <v>0</v>
      </c>
      <c r="G22" s="97">
        <v>0</v>
      </c>
      <c r="H22" s="8">
        <v>0</v>
      </c>
      <c r="I22" s="8">
        <v>0</v>
      </c>
      <c r="J22" s="8">
        <v>0</v>
      </c>
      <c r="K22" s="279"/>
      <c r="L22" s="92"/>
      <c r="M22" s="92"/>
      <c r="N22" s="280"/>
      <c r="O22" s="280"/>
      <c r="P22" s="280"/>
      <c r="Q22" s="280"/>
      <c r="R22" s="280"/>
      <c r="S22" s="280"/>
      <c r="T22" s="280"/>
      <c r="U22" s="280"/>
      <c r="V22" s="280"/>
      <c r="W22" s="23"/>
      <c r="X22" s="23"/>
      <c r="Y22" s="23"/>
      <c r="Z22" s="23"/>
      <c r="AA22" s="23"/>
      <c r="AB22" s="23"/>
      <c r="AC22" s="23"/>
    </row>
    <row r="23" spans="1:29" ht="15.6" hidden="1" customHeight="1" x14ac:dyDescent="0.2">
      <c r="A23" s="67" t="s">
        <v>91</v>
      </c>
      <c r="B23" s="8">
        <v>0</v>
      </c>
      <c r="C23" s="8">
        <v>0</v>
      </c>
      <c r="D23" s="8">
        <v>0</v>
      </c>
      <c r="E23" s="21">
        <v>0</v>
      </c>
      <c r="F23" s="21">
        <v>0</v>
      </c>
      <c r="G23" s="97">
        <v>0</v>
      </c>
      <c r="H23" s="8">
        <v>0</v>
      </c>
      <c r="I23" s="8">
        <v>0</v>
      </c>
      <c r="J23" s="8">
        <v>0</v>
      </c>
      <c r="K23" s="279"/>
      <c r="L23" s="92"/>
      <c r="M23" s="92"/>
      <c r="N23" s="280"/>
      <c r="O23" s="280"/>
      <c r="P23" s="280"/>
      <c r="Q23" s="280"/>
      <c r="R23" s="280"/>
      <c r="S23" s="280"/>
      <c r="T23" s="280"/>
      <c r="U23" s="280"/>
      <c r="V23" s="280"/>
      <c r="W23" s="23"/>
      <c r="X23" s="23"/>
      <c r="Y23" s="23"/>
      <c r="Z23" s="23"/>
      <c r="AA23" s="23"/>
      <c r="AB23" s="23"/>
      <c r="AC23" s="23"/>
    </row>
    <row r="24" spans="1:29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279"/>
      <c r="L24" s="92"/>
      <c r="M24" s="92"/>
      <c r="N24" s="280"/>
      <c r="O24" s="280"/>
      <c r="P24" s="280"/>
      <c r="Q24" s="280"/>
      <c r="R24" s="280"/>
      <c r="S24" s="280"/>
      <c r="T24" s="280"/>
      <c r="U24" s="280"/>
      <c r="V24" s="280"/>
      <c r="W24" s="23"/>
      <c r="X24" s="23"/>
      <c r="Y24" s="23"/>
      <c r="Z24" s="23"/>
      <c r="AA24" s="23"/>
      <c r="AB24" s="23"/>
      <c r="AC24" s="23"/>
    </row>
    <row r="25" spans="1:29" ht="15.6" customHeight="1" x14ac:dyDescent="0.2">
      <c r="A25" s="67" t="s">
        <v>93</v>
      </c>
      <c r="B25" s="8">
        <v>190</v>
      </c>
      <c r="C25" s="8">
        <v>190</v>
      </c>
      <c r="D25" s="8">
        <v>0</v>
      </c>
      <c r="E25" s="21">
        <v>211.53684200000001</v>
      </c>
      <c r="F25" s="21">
        <v>378.36842100000001</v>
      </c>
      <c r="G25" s="97">
        <v>78.900000000000006</v>
      </c>
      <c r="H25" s="8">
        <v>40.200000000000003</v>
      </c>
      <c r="I25" s="8">
        <v>71.900000000000006</v>
      </c>
      <c r="J25" s="8">
        <v>78.900000000000006</v>
      </c>
      <c r="K25" s="279"/>
      <c r="L25" s="92"/>
      <c r="M25" s="92"/>
      <c r="N25" s="280"/>
      <c r="O25" s="280"/>
      <c r="P25" s="280"/>
      <c r="Q25" s="280"/>
      <c r="R25" s="280"/>
      <c r="S25" s="280"/>
      <c r="T25" s="280"/>
      <c r="U25" s="280"/>
      <c r="V25" s="280"/>
      <c r="W25" s="23"/>
      <c r="X25" s="23"/>
      <c r="Y25" s="23"/>
      <c r="Z25" s="23"/>
      <c r="AA25" s="23"/>
      <c r="AB25" s="23"/>
      <c r="AC25" s="23"/>
    </row>
    <row r="26" spans="1:29" ht="15.6" customHeight="1" x14ac:dyDescent="0.2">
      <c r="A26" s="120" t="s">
        <v>94</v>
      </c>
      <c r="B26" s="121">
        <v>68.400000000000006</v>
      </c>
      <c r="C26" s="121">
        <v>60</v>
      </c>
      <c r="D26" s="121">
        <v>-12.3</v>
      </c>
      <c r="E26" s="195">
        <v>2234.152047</v>
      </c>
      <c r="F26" s="195">
        <v>2314.73</v>
      </c>
      <c r="G26" s="121">
        <v>3.6</v>
      </c>
      <c r="H26" s="121">
        <v>152.80000000000001</v>
      </c>
      <c r="I26" s="121">
        <v>138.9</v>
      </c>
      <c r="J26" s="121">
        <v>-9.1</v>
      </c>
      <c r="K26" s="45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239"/>
      <c r="X26" s="239"/>
      <c r="Y26" s="239"/>
      <c r="Z26" s="239"/>
      <c r="AA26" s="239"/>
      <c r="AB26" s="239"/>
      <c r="AC26" s="23"/>
    </row>
    <row r="27" spans="1:29" ht="15.6" customHeight="1" x14ac:dyDescent="0.2">
      <c r="A27" s="67" t="s">
        <v>95</v>
      </c>
      <c r="B27" s="8">
        <v>10.8</v>
      </c>
      <c r="C27" s="8">
        <v>10.8</v>
      </c>
      <c r="D27" s="8">
        <v>0</v>
      </c>
      <c r="E27" s="21">
        <v>1417.4074069999999</v>
      </c>
      <c r="F27" s="21">
        <v>1428.2777779999999</v>
      </c>
      <c r="G27" s="97">
        <v>0.8</v>
      </c>
      <c r="H27" s="8">
        <v>15.3</v>
      </c>
      <c r="I27" s="8">
        <v>15.4</v>
      </c>
      <c r="J27" s="8">
        <v>0.7</v>
      </c>
      <c r="K27" s="279"/>
      <c r="L27" s="92"/>
      <c r="M27" s="92"/>
      <c r="N27" s="280"/>
      <c r="O27" s="280"/>
      <c r="P27" s="280"/>
      <c r="Q27" s="280"/>
      <c r="R27" s="280"/>
      <c r="S27" s="280"/>
      <c r="T27" s="280"/>
      <c r="U27" s="280"/>
      <c r="V27" s="280"/>
      <c r="W27" s="23"/>
      <c r="X27" s="23"/>
      <c r="Y27" s="23"/>
      <c r="Z27" s="23"/>
      <c r="AA27" s="23"/>
      <c r="AB27" s="23"/>
      <c r="AC27" s="23"/>
    </row>
    <row r="28" spans="1:29" ht="15.6" customHeight="1" x14ac:dyDescent="0.2">
      <c r="A28" s="67" t="s">
        <v>96</v>
      </c>
      <c r="B28" s="8">
        <v>0.5</v>
      </c>
      <c r="C28" s="8">
        <v>0.3</v>
      </c>
      <c r="D28" s="8">
        <v>-40</v>
      </c>
      <c r="E28" s="21">
        <v>2100</v>
      </c>
      <c r="F28" s="21">
        <v>2100</v>
      </c>
      <c r="G28" s="97">
        <v>0</v>
      </c>
      <c r="H28" s="8">
        <v>1.1000000000000001</v>
      </c>
      <c r="I28" s="8">
        <v>0.6</v>
      </c>
      <c r="J28" s="8">
        <v>-45.5</v>
      </c>
      <c r="K28" s="279"/>
      <c r="L28" s="92"/>
      <c r="M28" s="92"/>
      <c r="N28" s="280"/>
      <c r="O28" s="280"/>
      <c r="P28" s="280"/>
      <c r="Q28" s="280"/>
      <c r="R28" s="280"/>
      <c r="S28" s="280"/>
      <c r="T28" s="280"/>
      <c r="U28" s="280"/>
      <c r="V28" s="280"/>
      <c r="W28" s="23"/>
      <c r="X28" s="23"/>
      <c r="Y28" s="23"/>
      <c r="Z28" s="23"/>
      <c r="AA28" s="23"/>
      <c r="AB28" s="23"/>
      <c r="AC28" s="23"/>
    </row>
    <row r="29" spans="1:29" ht="15.6" customHeight="1" x14ac:dyDescent="0.2">
      <c r="A29" s="67" t="s">
        <v>97</v>
      </c>
      <c r="B29" s="8">
        <v>47.2</v>
      </c>
      <c r="C29" s="8">
        <v>39</v>
      </c>
      <c r="D29" s="8">
        <v>-17.399999999999999</v>
      </c>
      <c r="E29" s="21">
        <v>2340</v>
      </c>
      <c r="F29" s="21">
        <v>2445</v>
      </c>
      <c r="G29" s="97">
        <v>4.5</v>
      </c>
      <c r="H29" s="8">
        <v>110.4</v>
      </c>
      <c r="I29" s="8">
        <v>95.4</v>
      </c>
      <c r="J29" s="8">
        <v>-13.6</v>
      </c>
      <c r="K29" s="279"/>
      <c r="L29" s="92"/>
      <c r="M29" s="92"/>
      <c r="N29" s="280"/>
      <c r="O29" s="280"/>
      <c r="P29" s="280"/>
      <c r="Q29" s="280"/>
      <c r="R29" s="280"/>
      <c r="S29" s="280"/>
      <c r="T29" s="280"/>
      <c r="U29" s="280"/>
      <c r="V29" s="280"/>
      <c r="W29" s="23"/>
      <c r="X29" s="23"/>
      <c r="Y29" s="23"/>
      <c r="Z29" s="23"/>
      <c r="AA29" s="23"/>
      <c r="AB29" s="23"/>
      <c r="AC29" s="23"/>
    </row>
    <row r="30" spans="1:29" ht="15.6" customHeight="1" x14ac:dyDescent="0.2">
      <c r="A30" s="67" t="s">
        <v>98</v>
      </c>
      <c r="B30" s="8">
        <v>9.9</v>
      </c>
      <c r="C30" s="8">
        <v>9.9</v>
      </c>
      <c r="D30" s="8">
        <v>0</v>
      </c>
      <c r="E30" s="21">
        <v>2627.272727</v>
      </c>
      <c r="F30" s="21">
        <v>2775.090909</v>
      </c>
      <c r="G30" s="97">
        <v>5.6</v>
      </c>
      <c r="H30" s="8">
        <v>26</v>
      </c>
      <c r="I30" s="8">
        <v>27.5</v>
      </c>
      <c r="J30" s="8">
        <v>5.8</v>
      </c>
      <c r="K30" s="279"/>
      <c r="L30" s="92"/>
      <c r="M30" s="92"/>
      <c r="N30" s="280"/>
      <c r="O30" s="280"/>
      <c r="P30" s="280"/>
      <c r="Q30" s="280"/>
      <c r="R30" s="280"/>
      <c r="S30" s="280"/>
      <c r="T30" s="280"/>
      <c r="U30" s="280"/>
      <c r="V30" s="280"/>
      <c r="W30" s="23"/>
      <c r="X30" s="23"/>
      <c r="Y30" s="23"/>
      <c r="Z30" s="23"/>
      <c r="AA30" s="23"/>
      <c r="AB30" s="23"/>
      <c r="AC30" s="23"/>
    </row>
    <row r="31" spans="1:29" ht="15.6" customHeight="1" x14ac:dyDescent="0.2">
      <c r="A31" s="120" t="s">
        <v>99</v>
      </c>
      <c r="B31" s="121">
        <v>206.8</v>
      </c>
      <c r="C31" s="121">
        <v>232.1</v>
      </c>
      <c r="D31" s="121">
        <v>12.2</v>
      </c>
      <c r="E31" s="195">
        <v>1646.4269830000001</v>
      </c>
      <c r="F31" s="195">
        <v>1543.260233</v>
      </c>
      <c r="G31" s="121">
        <v>-6.3</v>
      </c>
      <c r="H31" s="121">
        <v>340.4</v>
      </c>
      <c r="I31" s="121">
        <v>358.2</v>
      </c>
      <c r="J31" s="121">
        <v>5.2</v>
      </c>
      <c r="K31" s="45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239"/>
      <c r="X31" s="239"/>
      <c r="Y31" s="239"/>
      <c r="Z31" s="239"/>
      <c r="AA31" s="239"/>
      <c r="AB31" s="239"/>
      <c r="AC31" s="23"/>
    </row>
    <row r="32" spans="1:29" ht="15.6" customHeight="1" x14ac:dyDescent="0.2">
      <c r="A32" s="67" t="s">
        <v>100</v>
      </c>
      <c r="B32" s="8">
        <v>151.5</v>
      </c>
      <c r="C32" s="8">
        <v>176.8</v>
      </c>
      <c r="D32" s="8">
        <v>16.7</v>
      </c>
      <c r="E32" s="21">
        <v>1481.508251</v>
      </c>
      <c r="F32" s="21">
        <v>1368.9903850000001</v>
      </c>
      <c r="G32" s="97">
        <v>-7.6</v>
      </c>
      <c r="H32" s="8">
        <v>224.4</v>
      </c>
      <c r="I32" s="8">
        <v>242</v>
      </c>
      <c r="J32" s="8">
        <v>7.8</v>
      </c>
      <c r="K32" s="279"/>
      <c r="L32" s="92"/>
      <c r="M32" s="9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.6" customHeight="1" x14ac:dyDescent="0.2">
      <c r="A33" s="67" t="s">
        <v>101</v>
      </c>
      <c r="B33" s="8">
        <v>4.5999999999999996</v>
      </c>
      <c r="C33" s="8">
        <v>4.5999999999999996</v>
      </c>
      <c r="D33" s="8">
        <v>0</v>
      </c>
      <c r="E33" s="21">
        <v>1135</v>
      </c>
      <c r="F33" s="21">
        <v>1123</v>
      </c>
      <c r="G33" s="97">
        <v>-1.1000000000000001</v>
      </c>
      <c r="H33" s="8">
        <v>5.2</v>
      </c>
      <c r="I33" s="8">
        <v>5.2</v>
      </c>
      <c r="J33" s="8">
        <v>0</v>
      </c>
      <c r="K33" s="279"/>
      <c r="L33" s="92"/>
      <c r="M33" s="92"/>
      <c r="N33" s="280"/>
      <c r="O33" s="280"/>
      <c r="P33" s="280"/>
      <c r="Q33" s="280"/>
      <c r="R33" s="280"/>
      <c r="S33" s="280"/>
      <c r="T33" s="280"/>
      <c r="U33" s="280"/>
      <c r="V33" s="280"/>
      <c r="W33" s="23"/>
      <c r="X33" s="23"/>
      <c r="Y33" s="23"/>
      <c r="Z33" s="23"/>
      <c r="AA33" s="23"/>
      <c r="AB33" s="23"/>
      <c r="AC33" s="23"/>
    </row>
    <row r="34" spans="1:29" ht="15.6" customHeight="1" x14ac:dyDescent="0.2">
      <c r="A34" s="67" t="s">
        <v>102</v>
      </c>
      <c r="B34" s="8">
        <v>0.6</v>
      </c>
      <c r="C34" s="8">
        <v>0.6</v>
      </c>
      <c r="D34" s="8">
        <v>0</v>
      </c>
      <c r="E34" s="21">
        <v>986</v>
      </c>
      <c r="F34" s="21">
        <v>945</v>
      </c>
      <c r="G34" s="97">
        <v>-4.2</v>
      </c>
      <c r="H34" s="8">
        <v>0.6</v>
      </c>
      <c r="I34" s="8">
        <v>0.6</v>
      </c>
      <c r="J34" s="8">
        <v>0</v>
      </c>
      <c r="K34" s="279"/>
      <c r="L34" s="92"/>
      <c r="M34" s="92"/>
      <c r="N34" s="280"/>
      <c r="O34" s="280"/>
      <c r="P34" s="280"/>
      <c r="Q34" s="280"/>
      <c r="R34" s="280"/>
      <c r="S34" s="280"/>
      <c r="T34" s="280"/>
      <c r="U34" s="280"/>
      <c r="V34" s="280"/>
      <c r="W34" s="23"/>
      <c r="X34" s="23"/>
      <c r="Y34" s="23"/>
      <c r="Z34" s="23"/>
      <c r="AA34" s="23"/>
      <c r="AB34" s="23"/>
      <c r="AC34" s="23"/>
    </row>
    <row r="35" spans="1:29" ht="15.6" customHeight="1" x14ac:dyDescent="0.2">
      <c r="A35" s="67" t="s">
        <v>103</v>
      </c>
      <c r="B35" s="8">
        <v>50.1</v>
      </c>
      <c r="C35" s="8">
        <v>50.1</v>
      </c>
      <c r="D35" s="8">
        <v>0</v>
      </c>
      <c r="E35" s="21">
        <v>2200</v>
      </c>
      <c r="F35" s="21">
        <v>2204</v>
      </c>
      <c r="G35" s="97">
        <v>0.2</v>
      </c>
      <c r="H35" s="8">
        <v>110.2</v>
      </c>
      <c r="I35" s="8">
        <v>110.4</v>
      </c>
      <c r="J35" s="8">
        <v>0.2</v>
      </c>
      <c r="K35" s="279"/>
      <c r="L35" s="92"/>
      <c r="M35" s="92"/>
      <c r="N35" s="280"/>
      <c r="O35" s="280"/>
      <c r="P35" s="280"/>
      <c r="Q35" s="280"/>
      <c r="R35" s="280"/>
      <c r="S35" s="280"/>
      <c r="T35" s="280"/>
      <c r="U35" s="280"/>
      <c r="V35" s="280"/>
      <c r="W35" s="23"/>
      <c r="X35" s="23"/>
      <c r="Y35" s="23"/>
      <c r="Z35" s="23"/>
      <c r="AA35" s="23"/>
      <c r="AB35" s="23"/>
      <c r="AC35" s="23"/>
    </row>
    <row r="36" spans="1:29" ht="15.6" customHeight="1" x14ac:dyDescent="0.2">
      <c r="A36" s="120" t="s">
        <v>104</v>
      </c>
      <c r="B36" s="121">
        <v>221.4</v>
      </c>
      <c r="C36" s="121">
        <v>212.1</v>
      </c>
      <c r="D36" s="121">
        <v>-4.2</v>
      </c>
      <c r="E36" s="195">
        <v>1659.599819</v>
      </c>
      <c r="F36" s="195">
        <v>1818.0820369999999</v>
      </c>
      <c r="G36" s="121">
        <v>9.5</v>
      </c>
      <c r="H36" s="121">
        <v>367.4</v>
      </c>
      <c r="I36" s="121">
        <v>385.6</v>
      </c>
      <c r="J36" s="121">
        <v>5</v>
      </c>
      <c r="K36" s="45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239"/>
      <c r="X36" s="239"/>
      <c r="Y36" s="239"/>
      <c r="Z36" s="239"/>
      <c r="AA36" s="239"/>
      <c r="AB36" s="239"/>
      <c r="AC36" s="23"/>
    </row>
    <row r="37" spans="1:29" ht="15.6" customHeight="1" x14ac:dyDescent="0.2">
      <c r="A37" s="67" t="s">
        <v>105</v>
      </c>
      <c r="B37" s="8">
        <v>151.30000000000001</v>
      </c>
      <c r="C37" s="8">
        <v>140.5</v>
      </c>
      <c r="D37" s="8">
        <v>-7.1</v>
      </c>
      <c r="E37" s="21">
        <v>1683.406477</v>
      </c>
      <c r="F37" s="21">
        <v>1797.0427050000001</v>
      </c>
      <c r="G37" s="97">
        <v>6.8</v>
      </c>
      <c r="H37" s="8">
        <v>254.7</v>
      </c>
      <c r="I37" s="8">
        <v>252.5</v>
      </c>
      <c r="J37" s="8">
        <v>-0.9</v>
      </c>
      <c r="K37" s="279"/>
      <c r="L37" s="92"/>
      <c r="M37" s="92"/>
      <c r="N37" s="280"/>
      <c r="O37" s="280"/>
      <c r="P37" s="280"/>
      <c r="Q37" s="280"/>
      <c r="R37" s="280"/>
      <c r="S37" s="280"/>
      <c r="T37" s="280"/>
      <c r="U37" s="280"/>
      <c r="V37" s="92"/>
      <c r="W37" s="23"/>
      <c r="X37" s="23"/>
      <c r="Y37" s="23"/>
      <c r="Z37" s="23"/>
      <c r="AA37" s="23"/>
      <c r="AB37" s="23"/>
      <c r="AC37" s="23"/>
    </row>
    <row r="38" spans="1:29" ht="15.6" customHeight="1" x14ac:dyDescent="0.2">
      <c r="A38" s="67" t="s">
        <v>106</v>
      </c>
      <c r="B38" s="8">
        <v>30.8</v>
      </c>
      <c r="C38" s="8">
        <v>32.299999999999997</v>
      </c>
      <c r="D38" s="8">
        <v>4.9000000000000004</v>
      </c>
      <c r="E38" s="21">
        <v>1802.7759739999999</v>
      </c>
      <c r="F38" s="21">
        <v>1963.0464400000001</v>
      </c>
      <c r="G38" s="97">
        <v>8.9</v>
      </c>
      <c r="H38" s="8">
        <v>55.5</v>
      </c>
      <c r="I38" s="8">
        <v>63.4</v>
      </c>
      <c r="J38" s="8">
        <v>14.2</v>
      </c>
      <c r="K38" s="279"/>
      <c r="L38" s="92"/>
      <c r="M38" s="92"/>
      <c r="N38" s="280"/>
      <c r="O38" s="280"/>
      <c r="P38" s="280"/>
      <c r="Q38" s="280"/>
      <c r="R38" s="280"/>
      <c r="S38" s="280"/>
      <c r="T38" s="280"/>
      <c r="U38" s="280"/>
      <c r="V38" s="280"/>
      <c r="W38" s="23"/>
      <c r="X38" s="23"/>
      <c r="Y38" s="23"/>
      <c r="Z38" s="23"/>
      <c r="AA38" s="23"/>
      <c r="AB38" s="23"/>
      <c r="AC38" s="23"/>
    </row>
    <row r="39" spans="1:29" ht="15.6" customHeight="1" x14ac:dyDescent="0.2">
      <c r="A39" s="67" t="s">
        <v>107</v>
      </c>
      <c r="B39" s="8">
        <v>39.299999999999997</v>
      </c>
      <c r="C39" s="8">
        <v>39.299999999999997</v>
      </c>
      <c r="D39" s="8">
        <v>0</v>
      </c>
      <c r="E39" s="21">
        <v>1455.7379129999999</v>
      </c>
      <c r="F39" s="21">
        <v>1774.1552160000001</v>
      </c>
      <c r="G39" s="97">
        <v>21.9</v>
      </c>
      <c r="H39" s="8">
        <v>57.2</v>
      </c>
      <c r="I39" s="8">
        <v>69.7</v>
      </c>
      <c r="J39" s="8">
        <v>21.9</v>
      </c>
      <c r="K39" s="279"/>
      <c r="L39" s="92"/>
      <c r="M39" s="92"/>
      <c r="N39" s="280"/>
      <c r="O39" s="280"/>
      <c r="P39" s="280"/>
      <c r="Q39" s="280"/>
      <c r="R39" s="280"/>
      <c r="S39" s="280"/>
      <c r="T39" s="280"/>
      <c r="U39" s="280"/>
      <c r="V39" s="280"/>
      <c r="W39" s="23"/>
      <c r="X39" s="23"/>
      <c r="Y39" s="23"/>
      <c r="Z39" s="23"/>
      <c r="AA39" s="23"/>
      <c r="AB39" s="23"/>
      <c r="AC39" s="23"/>
    </row>
    <row r="40" spans="1:29" ht="15.6" customHeight="1" x14ac:dyDescent="0.2">
      <c r="A40" s="120" t="s">
        <v>108</v>
      </c>
      <c r="B40" s="121">
        <v>412.6</v>
      </c>
      <c r="C40" s="121">
        <v>412.6</v>
      </c>
      <c r="D40" s="121">
        <v>0</v>
      </c>
      <c r="E40" s="195">
        <v>280.83979599999998</v>
      </c>
      <c r="F40" s="195">
        <v>406.92826000000002</v>
      </c>
      <c r="G40" s="121">
        <v>44.9</v>
      </c>
      <c r="H40" s="121">
        <v>116</v>
      </c>
      <c r="I40" s="121">
        <v>167.9</v>
      </c>
      <c r="J40" s="121">
        <v>44.7</v>
      </c>
      <c r="K40" s="45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239"/>
      <c r="X40" s="239"/>
      <c r="Y40" s="239"/>
      <c r="Z40" s="239"/>
      <c r="AA40" s="239"/>
      <c r="AB40" s="239"/>
      <c r="AC40" s="23"/>
    </row>
    <row r="41" spans="1:29" ht="15.6" customHeight="1" x14ac:dyDescent="0.2">
      <c r="A41" s="123" t="s">
        <v>109</v>
      </c>
      <c r="B41" s="124">
        <v>496.6</v>
      </c>
      <c r="C41" s="124">
        <v>504.2</v>
      </c>
      <c r="D41" s="124">
        <v>1.5</v>
      </c>
      <c r="E41" s="197">
        <v>1733.2511079999999</v>
      </c>
      <c r="F41" s="197">
        <v>1750.6737410000001</v>
      </c>
      <c r="G41" s="124">
        <v>1</v>
      </c>
      <c r="H41" s="124">
        <v>860.6</v>
      </c>
      <c r="I41" s="124">
        <v>882.7</v>
      </c>
      <c r="J41" s="124">
        <v>2.6</v>
      </c>
      <c r="K41" s="45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239"/>
      <c r="X41" s="239"/>
      <c r="Y41" s="239"/>
      <c r="Z41" s="239"/>
      <c r="AA41" s="239"/>
      <c r="AB41" s="239"/>
      <c r="AC41" s="23"/>
    </row>
    <row r="42" spans="1:29" ht="15.6" customHeight="1" x14ac:dyDescent="0.2">
      <c r="A42" s="117" t="s">
        <v>51</v>
      </c>
      <c r="B42" s="87">
        <v>909.2</v>
      </c>
      <c r="C42" s="87">
        <v>916.8</v>
      </c>
      <c r="D42" s="87">
        <v>0.8</v>
      </c>
      <c r="E42" s="39">
        <v>1074.1388030000001</v>
      </c>
      <c r="F42" s="39">
        <v>1145.9296469999999</v>
      </c>
      <c r="G42" s="87">
        <v>6.7</v>
      </c>
      <c r="H42" s="87">
        <v>976.6</v>
      </c>
      <c r="I42" s="87">
        <v>1050.5999999999999</v>
      </c>
      <c r="J42" s="87">
        <v>7.6</v>
      </c>
      <c r="K42" s="4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239"/>
      <c r="X42" s="239"/>
      <c r="Y42" s="239"/>
      <c r="Z42" s="239"/>
      <c r="AA42" s="239"/>
      <c r="AB42" s="239"/>
      <c r="AC42" s="23"/>
    </row>
    <row r="43" spans="1:29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3"/>
      <c r="X43" s="23"/>
      <c r="Y43" s="23"/>
      <c r="Z43" s="23"/>
      <c r="AA43" s="23"/>
      <c r="AB43" s="23"/>
      <c r="AC43" s="23"/>
    </row>
    <row r="44" spans="1:29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3"/>
      <c r="X44" s="23"/>
      <c r="Y44" s="23"/>
      <c r="Z44" s="23"/>
      <c r="AA44" s="23"/>
      <c r="AB44" s="23"/>
      <c r="AC44" s="23"/>
    </row>
    <row r="45" spans="1:29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pane xSplit="1" ySplit="7" topLeftCell="B8" activePane="bottomRight" state="frozen"/>
      <selection activeCell="A37" sqref="A37:A38"/>
      <selection pane="topRight"/>
      <selection pane="bottomLeft"/>
      <selection pane="bottomRight" activeCell="L6" sqref="L6"/>
    </sheetView>
  </sheetViews>
  <sheetFormatPr defaultColWidth="11.42578125" defaultRowHeight="12.75" customHeight="1" x14ac:dyDescent="0.2"/>
  <cols>
    <col min="1" max="1" width="20.85546875" style="247" customWidth="1"/>
    <col min="2" max="2" width="11.28515625" style="247" customWidth="1"/>
    <col min="3" max="3" width="18.85546875" style="247" customWidth="1"/>
    <col min="4" max="4" width="11" style="247" customWidth="1"/>
    <col min="5" max="6" width="11.28515625" style="247" customWidth="1"/>
    <col min="7" max="7" width="12.140625" style="247" customWidth="1"/>
    <col min="8" max="8" width="11.28515625" style="247" customWidth="1"/>
    <col min="9" max="9" width="12.5703125" style="247" customWidth="1"/>
    <col min="10" max="10" width="11.140625" style="247" customWidth="1"/>
    <col min="11" max="11" width="13.85546875" style="247" customWidth="1"/>
    <col min="12" max="12" width="15.7109375" style="247" customWidth="1"/>
    <col min="13" max="13" width="11.42578125" style="247" customWidth="1"/>
    <col min="14" max="15" width="16.28515625" style="247" customWidth="1"/>
    <col min="16" max="257" width="11.42578125" style="247" customWidth="1"/>
  </cols>
  <sheetData>
    <row r="1" spans="1:20" ht="38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20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20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20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20" ht="19.5" customHeight="1" x14ac:dyDescent="0.2">
      <c r="A5" s="569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20" ht="19.5" customHeight="1" x14ac:dyDescent="0.2">
      <c r="A6" s="569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N6" s="133"/>
      <c r="O6" s="133"/>
    </row>
    <row r="7" spans="1:20" ht="19.5" customHeight="1" x14ac:dyDescent="0.2">
      <c r="A7" s="573"/>
      <c r="B7" s="249" t="s">
        <v>67</v>
      </c>
      <c r="C7" s="249" t="s">
        <v>68</v>
      </c>
      <c r="D7" s="249" t="s">
        <v>69</v>
      </c>
      <c r="E7" s="249" t="s">
        <v>70</v>
      </c>
      <c r="F7" s="249" t="s">
        <v>71</v>
      </c>
      <c r="G7" s="249" t="s">
        <v>72</v>
      </c>
      <c r="H7" s="249" t="s">
        <v>73</v>
      </c>
      <c r="I7" s="249" t="s">
        <v>74</v>
      </c>
      <c r="J7" s="249" t="s">
        <v>75</v>
      </c>
      <c r="N7" s="133"/>
      <c r="O7" s="133"/>
    </row>
    <row r="8" spans="1:20" ht="15" customHeight="1" x14ac:dyDescent="0.2">
      <c r="A8" s="111" t="s">
        <v>76</v>
      </c>
      <c r="B8" s="146">
        <v>4.3</v>
      </c>
      <c r="C8" s="146">
        <v>4.3</v>
      </c>
      <c r="D8" s="146">
        <v>0</v>
      </c>
      <c r="E8" s="147">
        <v>1163.488372</v>
      </c>
      <c r="F8" s="147">
        <v>1163.488372</v>
      </c>
      <c r="G8" s="146">
        <v>0</v>
      </c>
      <c r="H8" s="146">
        <v>5</v>
      </c>
      <c r="I8" s="146">
        <v>5</v>
      </c>
      <c r="J8" s="146">
        <v>0</v>
      </c>
      <c r="K8" s="260"/>
      <c r="M8" s="260"/>
      <c r="N8" s="250"/>
      <c r="O8" s="250"/>
    </row>
    <row r="9" spans="1:20" ht="15" hidden="1" customHeight="1" x14ac:dyDescent="0.2">
      <c r="A9" s="67" t="s">
        <v>77</v>
      </c>
      <c r="B9" s="8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260"/>
      <c r="L9" s="250"/>
      <c r="M9" s="260"/>
      <c r="N9" s="250"/>
      <c r="O9" s="250"/>
    </row>
    <row r="10" spans="1:20" ht="15" customHeight="1" x14ac:dyDescent="0.2">
      <c r="A10" s="150" t="s">
        <v>78</v>
      </c>
      <c r="B10" s="207">
        <v>3.3</v>
      </c>
      <c r="C10" s="141">
        <v>3.3</v>
      </c>
      <c r="D10" s="142">
        <v>0</v>
      </c>
      <c r="E10" s="143">
        <v>1260</v>
      </c>
      <c r="F10" s="152">
        <v>1260</v>
      </c>
      <c r="G10" s="142">
        <v>0</v>
      </c>
      <c r="H10" s="141">
        <v>4.2</v>
      </c>
      <c r="I10" s="141">
        <v>4.2</v>
      </c>
      <c r="J10" s="141">
        <v>0</v>
      </c>
      <c r="K10" s="281"/>
      <c r="L10" s="282"/>
      <c r="M10" s="260"/>
      <c r="N10" s="250"/>
      <c r="O10" s="250"/>
      <c r="T10" s="257"/>
    </row>
    <row r="11" spans="1:20" ht="15" hidden="1" customHeight="1" x14ac:dyDescent="0.2">
      <c r="A11" s="283" t="s">
        <v>79</v>
      </c>
      <c r="B11" s="284">
        <v>0</v>
      </c>
      <c r="C11" s="284">
        <v>0</v>
      </c>
      <c r="D11" s="142">
        <v>0</v>
      </c>
      <c r="E11" s="152">
        <v>0</v>
      </c>
      <c r="F11" s="183">
        <v>0</v>
      </c>
      <c r="G11" s="142">
        <v>0</v>
      </c>
      <c r="H11" s="141">
        <v>0</v>
      </c>
      <c r="I11" s="141">
        <v>0</v>
      </c>
      <c r="J11" s="141">
        <v>0</v>
      </c>
      <c r="K11" s="260"/>
      <c r="L11" s="285"/>
      <c r="M11" s="260"/>
      <c r="N11" s="250"/>
      <c r="O11" s="250"/>
      <c r="T11" s="257"/>
    </row>
    <row r="12" spans="1:20" ht="15" hidden="1" customHeight="1" x14ac:dyDescent="0.2">
      <c r="A12" s="283" t="s">
        <v>80</v>
      </c>
      <c r="B12" s="8">
        <v>0</v>
      </c>
      <c r="C12" s="141">
        <v>0</v>
      </c>
      <c r="D12" s="142">
        <v>0</v>
      </c>
      <c r="E12" s="143">
        <v>0</v>
      </c>
      <c r="F12" s="143">
        <v>0</v>
      </c>
      <c r="G12" s="142">
        <v>0</v>
      </c>
      <c r="H12" s="141">
        <v>0</v>
      </c>
      <c r="I12" s="141">
        <v>0</v>
      </c>
      <c r="J12" s="141">
        <v>0</v>
      </c>
      <c r="K12" s="260"/>
      <c r="L12" s="286"/>
      <c r="M12" s="260"/>
      <c r="N12" s="250"/>
      <c r="O12" s="250"/>
      <c r="T12" s="257"/>
    </row>
    <row r="13" spans="1:20" ht="15" customHeight="1" x14ac:dyDescent="0.2">
      <c r="A13" s="67" t="s">
        <v>81</v>
      </c>
      <c r="B13" s="8">
        <v>1</v>
      </c>
      <c r="C13" s="141">
        <v>1</v>
      </c>
      <c r="D13" s="142">
        <v>0</v>
      </c>
      <c r="E13" s="143">
        <v>845</v>
      </c>
      <c r="F13" s="183">
        <v>845</v>
      </c>
      <c r="G13" s="142">
        <v>0</v>
      </c>
      <c r="H13" s="141">
        <v>0.8</v>
      </c>
      <c r="I13" s="141">
        <v>0.8</v>
      </c>
      <c r="J13" s="141">
        <v>0</v>
      </c>
      <c r="K13" s="287"/>
      <c r="L13" s="288"/>
      <c r="M13" s="260"/>
      <c r="N13" s="250"/>
      <c r="O13" s="250"/>
      <c r="T13" s="257"/>
    </row>
    <row r="14" spans="1:20" ht="15" hidden="1" customHeight="1" x14ac:dyDescent="0.2">
      <c r="A14" s="67" t="s">
        <v>82</v>
      </c>
      <c r="B14" s="8">
        <v>0</v>
      </c>
      <c r="C14" s="141">
        <v>0</v>
      </c>
      <c r="D14" s="142">
        <v>0</v>
      </c>
      <c r="E14" s="143">
        <v>0</v>
      </c>
      <c r="F14" s="183">
        <v>0</v>
      </c>
      <c r="G14" s="142">
        <v>0</v>
      </c>
      <c r="H14" s="141">
        <v>0</v>
      </c>
      <c r="I14" s="141">
        <v>0</v>
      </c>
      <c r="J14" s="141">
        <v>0</v>
      </c>
      <c r="K14" s="260"/>
      <c r="L14" s="250"/>
      <c r="M14" s="260"/>
      <c r="N14" s="250"/>
      <c r="O14" s="250"/>
      <c r="T14" s="257"/>
    </row>
    <row r="15" spans="1:20" ht="15" hidden="1" customHeight="1" x14ac:dyDescent="0.2">
      <c r="A15" s="67" t="s">
        <v>83</v>
      </c>
      <c r="B15" s="8">
        <v>0</v>
      </c>
      <c r="C15" s="141">
        <v>0</v>
      </c>
      <c r="D15" s="142">
        <v>0</v>
      </c>
      <c r="E15" s="143">
        <v>0</v>
      </c>
      <c r="F15" s="183">
        <v>0</v>
      </c>
      <c r="G15" s="142">
        <v>0</v>
      </c>
      <c r="H15" s="141">
        <v>0</v>
      </c>
      <c r="I15" s="141">
        <v>0</v>
      </c>
      <c r="J15" s="141">
        <v>0</v>
      </c>
      <c r="K15" s="260"/>
      <c r="L15" s="250"/>
      <c r="M15" s="260"/>
      <c r="N15" s="250"/>
      <c r="O15" s="250"/>
      <c r="T15" s="257"/>
    </row>
    <row r="16" spans="1:20" ht="15" customHeight="1" x14ac:dyDescent="0.2">
      <c r="A16" s="111" t="s">
        <v>84</v>
      </c>
      <c r="B16" s="146">
        <v>48.1</v>
      </c>
      <c r="C16" s="146">
        <v>48.1</v>
      </c>
      <c r="D16" s="146">
        <v>0</v>
      </c>
      <c r="E16" s="147">
        <v>1165.7318090000001</v>
      </c>
      <c r="F16" s="289">
        <v>1165.7318090000001</v>
      </c>
      <c r="G16" s="146">
        <v>0</v>
      </c>
      <c r="H16" s="146">
        <v>51.3</v>
      </c>
      <c r="I16" s="146">
        <v>56.1</v>
      </c>
      <c r="J16" s="146">
        <v>9.4</v>
      </c>
      <c r="K16" s="260"/>
      <c r="L16" s="250"/>
      <c r="M16" s="260"/>
      <c r="N16" s="250"/>
      <c r="O16" s="250"/>
      <c r="T16" s="257"/>
    </row>
    <row r="17" spans="1:20" ht="15" hidden="1" customHeight="1" x14ac:dyDescent="0.2">
      <c r="A17" s="67" t="s">
        <v>85</v>
      </c>
      <c r="B17" s="8">
        <v>0</v>
      </c>
      <c r="C17" s="141">
        <v>0</v>
      </c>
      <c r="D17" s="142">
        <v>0</v>
      </c>
      <c r="E17" s="143">
        <v>0</v>
      </c>
      <c r="F17" s="183">
        <v>0</v>
      </c>
      <c r="G17" s="142">
        <v>0</v>
      </c>
      <c r="H17" s="141">
        <v>0</v>
      </c>
      <c r="I17" s="141">
        <v>0</v>
      </c>
      <c r="J17" s="141">
        <v>0</v>
      </c>
      <c r="K17" s="260"/>
      <c r="L17" s="250"/>
      <c r="M17" s="260"/>
      <c r="N17" s="250"/>
      <c r="O17" s="250"/>
      <c r="T17" s="257"/>
    </row>
    <row r="18" spans="1:20" ht="15" hidden="1" customHeight="1" x14ac:dyDescent="0.2">
      <c r="A18" s="67" t="s">
        <v>86</v>
      </c>
      <c r="B18" s="8">
        <v>0</v>
      </c>
      <c r="C18" s="141">
        <v>0</v>
      </c>
      <c r="D18" s="142">
        <v>0</v>
      </c>
      <c r="E18" s="143">
        <v>0</v>
      </c>
      <c r="F18" s="183">
        <v>0</v>
      </c>
      <c r="G18" s="142">
        <v>0</v>
      </c>
      <c r="H18" s="141">
        <v>0</v>
      </c>
      <c r="I18" s="141">
        <v>0</v>
      </c>
      <c r="J18" s="141">
        <v>0</v>
      </c>
      <c r="K18" s="260"/>
      <c r="L18" s="250"/>
      <c r="M18" s="260"/>
      <c r="N18" s="250"/>
      <c r="O18" s="250"/>
      <c r="T18" s="257"/>
    </row>
    <row r="19" spans="1:20" ht="15" customHeight="1" x14ac:dyDescent="0.2">
      <c r="A19" s="67" t="s">
        <v>87</v>
      </c>
      <c r="B19" s="8">
        <v>4.9000000000000004</v>
      </c>
      <c r="C19" s="141">
        <v>4.9000000000000004</v>
      </c>
      <c r="D19" s="142">
        <v>0</v>
      </c>
      <c r="E19" s="143">
        <v>671</v>
      </c>
      <c r="F19" s="152">
        <v>671</v>
      </c>
      <c r="G19" s="142">
        <v>0</v>
      </c>
      <c r="H19" s="141">
        <v>3.3</v>
      </c>
      <c r="I19" s="141">
        <v>3.3</v>
      </c>
      <c r="J19" s="141">
        <v>0</v>
      </c>
      <c r="K19" s="260"/>
      <c r="L19" s="282"/>
      <c r="M19" s="260"/>
      <c r="N19" s="250"/>
      <c r="O19" s="250"/>
      <c r="T19" s="257"/>
    </row>
    <row r="20" spans="1:20" ht="15" hidden="1" customHeight="1" x14ac:dyDescent="0.2">
      <c r="A20" s="67" t="s">
        <v>88</v>
      </c>
      <c r="B20" s="8">
        <v>0</v>
      </c>
      <c r="C20" s="141">
        <v>0</v>
      </c>
      <c r="D20" s="142">
        <v>0</v>
      </c>
      <c r="E20" s="143">
        <v>0</v>
      </c>
      <c r="F20" s="152">
        <v>0</v>
      </c>
      <c r="G20" s="142">
        <v>0</v>
      </c>
      <c r="H20" s="141">
        <v>0</v>
      </c>
      <c r="I20" s="141">
        <v>0</v>
      </c>
      <c r="J20" s="141">
        <v>0</v>
      </c>
      <c r="K20" s="260"/>
      <c r="L20" s="250"/>
      <c r="M20" s="260"/>
      <c r="N20" s="250"/>
      <c r="O20" s="250"/>
      <c r="T20" s="257"/>
    </row>
    <row r="21" spans="1:20" ht="15" customHeight="1" x14ac:dyDescent="0.2">
      <c r="A21" s="150" t="s">
        <v>89</v>
      </c>
      <c r="B21" s="207">
        <v>23.9</v>
      </c>
      <c r="C21" s="141">
        <v>23.9</v>
      </c>
      <c r="D21" s="142">
        <v>0</v>
      </c>
      <c r="E21" s="21">
        <v>315</v>
      </c>
      <c r="F21" s="152">
        <v>442</v>
      </c>
      <c r="G21" s="142">
        <v>40.299999999999997</v>
      </c>
      <c r="H21" s="141">
        <v>7.5</v>
      </c>
      <c r="I21" s="141">
        <v>10.6</v>
      </c>
      <c r="J21" s="141">
        <v>41.3</v>
      </c>
      <c r="K21" s="260"/>
      <c r="L21" s="282"/>
      <c r="M21" s="260"/>
      <c r="N21" s="250"/>
      <c r="O21" s="250"/>
      <c r="T21" s="257"/>
    </row>
    <row r="22" spans="1:20" ht="15" customHeight="1" x14ac:dyDescent="0.2">
      <c r="A22" s="208" t="s">
        <v>90</v>
      </c>
      <c r="B22" s="207">
        <v>4.3</v>
      </c>
      <c r="C22" s="141">
        <v>4.3</v>
      </c>
      <c r="D22" s="142">
        <v>0</v>
      </c>
      <c r="E22" s="143">
        <v>0</v>
      </c>
      <c r="F22" s="152">
        <v>400</v>
      </c>
      <c r="G22" s="142">
        <v>0</v>
      </c>
      <c r="H22" s="141">
        <v>0</v>
      </c>
      <c r="I22" s="141">
        <v>1.7</v>
      </c>
      <c r="J22" s="141">
        <v>0</v>
      </c>
      <c r="K22" s="260"/>
      <c r="L22" s="282"/>
      <c r="M22" s="260"/>
      <c r="N22" s="250"/>
      <c r="O22" s="250"/>
      <c r="T22" s="257"/>
    </row>
    <row r="23" spans="1:20" ht="15" hidden="1" customHeight="1" x14ac:dyDescent="0.2">
      <c r="A23" s="150" t="s">
        <v>91</v>
      </c>
      <c r="B23" s="207">
        <v>0</v>
      </c>
      <c r="C23" s="141">
        <v>0</v>
      </c>
      <c r="D23" s="142">
        <v>0</v>
      </c>
      <c r="E23" s="143">
        <v>0</v>
      </c>
      <c r="F23" s="21">
        <v>0</v>
      </c>
      <c r="G23" s="142">
        <v>0</v>
      </c>
      <c r="H23" s="141">
        <v>0</v>
      </c>
      <c r="I23" s="141">
        <v>0</v>
      </c>
      <c r="J23" s="141">
        <v>0</v>
      </c>
      <c r="K23" s="260"/>
      <c r="L23" s="250"/>
      <c r="M23" s="260"/>
      <c r="N23" s="250"/>
      <c r="O23" s="250"/>
      <c r="T23" s="257"/>
    </row>
    <row r="24" spans="1:20" ht="15" hidden="1" customHeight="1" x14ac:dyDescent="0.2">
      <c r="A24" s="150" t="s">
        <v>92</v>
      </c>
      <c r="B24" s="207">
        <v>0</v>
      </c>
      <c r="C24" s="141">
        <v>0</v>
      </c>
      <c r="D24" s="142">
        <v>0</v>
      </c>
      <c r="E24" s="143">
        <v>0</v>
      </c>
      <c r="F24" s="21">
        <v>0</v>
      </c>
      <c r="G24" s="142">
        <v>0</v>
      </c>
      <c r="H24" s="141">
        <v>0</v>
      </c>
      <c r="I24" s="141">
        <v>0</v>
      </c>
      <c r="J24" s="141">
        <v>0</v>
      </c>
      <c r="K24" s="260"/>
      <c r="L24" s="250"/>
      <c r="M24" s="260"/>
      <c r="N24" s="250"/>
      <c r="O24" s="250"/>
      <c r="T24" s="257"/>
    </row>
    <row r="25" spans="1:20" ht="15" customHeight="1" x14ac:dyDescent="0.2">
      <c r="A25" s="150" t="s">
        <v>93</v>
      </c>
      <c r="B25" s="207">
        <v>15</v>
      </c>
      <c r="C25" s="8">
        <v>15</v>
      </c>
      <c r="D25" s="97">
        <v>0</v>
      </c>
      <c r="E25" s="143">
        <v>2700</v>
      </c>
      <c r="F25" s="21">
        <v>2700</v>
      </c>
      <c r="G25" s="142">
        <v>0</v>
      </c>
      <c r="H25" s="141">
        <v>40.5</v>
      </c>
      <c r="I25" s="141">
        <v>40.5</v>
      </c>
      <c r="J25" s="141">
        <v>0</v>
      </c>
      <c r="K25" s="260"/>
      <c r="M25" s="260"/>
      <c r="N25" s="250"/>
      <c r="O25" s="250"/>
      <c r="T25" s="257"/>
    </row>
    <row r="26" spans="1:20" ht="15" customHeight="1" x14ac:dyDescent="0.2">
      <c r="A26" s="111" t="s">
        <v>94</v>
      </c>
      <c r="B26" s="146">
        <v>62</v>
      </c>
      <c r="C26" s="146">
        <v>62</v>
      </c>
      <c r="D26" s="146">
        <v>0</v>
      </c>
      <c r="E26" s="147">
        <v>1475.124194</v>
      </c>
      <c r="F26" s="147">
        <v>1560.672581</v>
      </c>
      <c r="G26" s="146">
        <v>5.8</v>
      </c>
      <c r="H26" s="146">
        <v>91.5</v>
      </c>
      <c r="I26" s="146">
        <v>96.8</v>
      </c>
      <c r="J26" s="146">
        <v>5.8</v>
      </c>
      <c r="K26" s="260"/>
      <c r="L26" s="250"/>
      <c r="M26" s="260"/>
      <c r="N26" s="250"/>
      <c r="O26" s="250"/>
      <c r="T26" s="257"/>
    </row>
    <row r="27" spans="1:20" ht="15" customHeight="1" x14ac:dyDescent="0.2">
      <c r="A27" s="67" t="s">
        <v>95</v>
      </c>
      <c r="B27" s="8">
        <v>24.1</v>
      </c>
      <c r="C27" s="141">
        <v>24.1</v>
      </c>
      <c r="D27" s="142">
        <v>0</v>
      </c>
      <c r="E27" s="143">
        <v>1435</v>
      </c>
      <c r="F27" s="21">
        <v>1435</v>
      </c>
      <c r="G27" s="142">
        <v>0</v>
      </c>
      <c r="H27" s="141">
        <v>34.6</v>
      </c>
      <c r="I27" s="141">
        <v>34.6</v>
      </c>
      <c r="J27" s="141">
        <v>0</v>
      </c>
      <c r="K27" s="260"/>
      <c r="L27" s="268"/>
      <c r="M27" s="268"/>
      <c r="N27" s="250"/>
      <c r="O27" s="250"/>
      <c r="T27" s="175"/>
    </row>
    <row r="28" spans="1:20" ht="15" customHeight="1" x14ac:dyDescent="0.2">
      <c r="A28" s="150" t="s">
        <v>96</v>
      </c>
      <c r="B28" s="8">
        <v>12</v>
      </c>
      <c r="C28" s="141">
        <v>12</v>
      </c>
      <c r="D28" s="142">
        <v>0</v>
      </c>
      <c r="E28" s="21">
        <v>408</v>
      </c>
      <c r="F28" s="21">
        <v>850</v>
      </c>
      <c r="G28" s="142">
        <v>108.3</v>
      </c>
      <c r="H28" s="141">
        <v>4.9000000000000004</v>
      </c>
      <c r="I28" s="141">
        <v>10.199999999999999</v>
      </c>
      <c r="J28" s="141">
        <v>108.2</v>
      </c>
      <c r="K28" s="260"/>
      <c r="L28" s="268"/>
      <c r="M28" s="268"/>
      <c r="N28" s="250"/>
      <c r="O28" s="250"/>
      <c r="T28" s="257"/>
    </row>
    <row r="29" spans="1:20" ht="15" customHeight="1" x14ac:dyDescent="0.2">
      <c r="A29" s="150" t="s">
        <v>97</v>
      </c>
      <c r="B29" s="8">
        <v>25</v>
      </c>
      <c r="C29" s="141">
        <v>25</v>
      </c>
      <c r="D29" s="142">
        <v>0</v>
      </c>
      <c r="E29" s="143">
        <v>2000</v>
      </c>
      <c r="F29" s="21">
        <v>2000</v>
      </c>
      <c r="G29" s="142">
        <v>0</v>
      </c>
      <c r="H29" s="141">
        <v>50</v>
      </c>
      <c r="I29" s="141">
        <v>50</v>
      </c>
      <c r="J29" s="141">
        <v>0</v>
      </c>
      <c r="K29" s="260"/>
      <c r="L29" s="268"/>
      <c r="M29" s="268"/>
      <c r="N29" s="250"/>
      <c r="O29" s="250"/>
      <c r="T29" s="257"/>
    </row>
    <row r="30" spans="1:20" ht="15" customHeight="1" x14ac:dyDescent="0.2">
      <c r="A30" s="150" t="s">
        <v>98</v>
      </c>
      <c r="B30" s="8">
        <v>0.9</v>
      </c>
      <c r="C30" s="141">
        <v>0.9</v>
      </c>
      <c r="D30" s="142">
        <v>0</v>
      </c>
      <c r="E30" s="143">
        <v>2198</v>
      </c>
      <c r="F30" s="21">
        <v>2198</v>
      </c>
      <c r="G30" s="142">
        <v>0</v>
      </c>
      <c r="H30" s="141">
        <v>2</v>
      </c>
      <c r="I30" s="141">
        <v>2</v>
      </c>
      <c r="J30" s="141">
        <v>0</v>
      </c>
      <c r="K30" s="260"/>
      <c r="L30" s="268"/>
      <c r="M30" s="268"/>
      <c r="N30" s="250"/>
      <c r="O30" s="250"/>
      <c r="T30" s="257"/>
    </row>
    <row r="31" spans="1:20" ht="15" customHeight="1" x14ac:dyDescent="0.2">
      <c r="A31" s="111" t="s">
        <v>99</v>
      </c>
      <c r="B31" s="146">
        <v>120.8</v>
      </c>
      <c r="C31" s="146">
        <v>120.8</v>
      </c>
      <c r="D31" s="146">
        <v>0</v>
      </c>
      <c r="E31" s="147">
        <v>1297.2425499999999</v>
      </c>
      <c r="F31" s="147">
        <v>1298.868377</v>
      </c>
      <c r="G31" s="146">
        <v>0.1</v>
      </c>
      <c r="H31" s="146">
        <v>156.69999999999999</v>
      </c>
      <c r="I31" s="146">
        <v>156.9</v>
      </c>
      <c r="J31" s="146">
        <v>0.1</v>
      </c>
      <c r="K31" s="260"/>
      <c r="L31" s="268"/>
      <c r="M31" s="268"/>
      <c r="N31" s="268"/>
      <c r="O31" s="250"/>
      <c r="T31" s="257"/>
    </row>
    <row r="32" spans="1:20" ht="15" customHeight="1" x14ac:dyDescent="0.2">
      <c r="A32" s="150" t="s">
        <v>100</v>
      </c>
      <c r="B32" s="8">
        <v>98.2</v>
      </c>
      <c r="C32" s="8">
        <v>98.2</v>
      </c>
      <c r="D32" s="97">
        <v>0</v>
      </c>
      <c r="E32" s="21">
        <v>1232</v>
      </c>
      <c r="F32" s="21">
        <v>1234</v>
      </c>
      <c r="G32" s="142">
        <v>0.2</v>
      </c>
      <c r="H32" s="141">
        <v>121</v>
      </c>
      <c r="I32" s="141">
        <v>121.2</v>
      </c>
      <c r="J32" s="141">
        <v>0.2</v>
      </c>
      <c r="K32" s="260"/>
      <c r="L32" s="290"/>
      <c r="M32" s="268"/>
      <c r="N32" s="250"/>
      <c r="O32" s="250"/>
      <c r="T32" s="257"/>
    </row>
    <row r="33" spans="1:20" ht="15" customHeight="1" x14ac:dyDescent="0.2">
      <c r="A33" s="150" t="s">
        <v>101</v>
      </c>
      <c r="B33" s="8">
        <v>5.3</v>
      </c>
      <c r="C33" s="141">
        <v>5.3</v>
      </c>
      <c r="D33" s="97">
        <v>0</v>
      </c>
      <c r="E33" s="143">
        <v>865</v>
      </c>
      <c r="F33" s="21">
        <v>865</v>
      </c>
      <c r="G33" s="142">
        <v>0</v>
      </c>
      <c r="H33" s="141">
        <v>4.5999999999999996</v>
      </c>
      <c r="I33" s="141">
        <v>4.5999999999999996</v>
      </c>
      <c r="J33" s="141">
        <v>0</v>
      </c>
      <c r="K33" s="260"/>
      <c r="L33" s="268"/>
      <c r="M33" s="268"/>
      <c r="N33" s="250"/>
      <c r="O33" s="250"/>
      <c r="T33" s="257"/>
    </row>
    <row r="34" spans="1:20" ht="15" hidden="1" customHeight="1" x14ac:dyDescent="0.2">
      <c r="A34" s="150" t="s">
        <v>102</v>
      </c>
      <c r="B34" s="8">
        <v>0</v>
      </c>
      <c r="C34" s="141">
        <v>0</v>
      </c>
      <c r="D34" s="97">
        <v>0</v>
      </c>
      <c r="E34" s="143"/>
      <c r="F34" s="21"/>
      <c r="G34" s="142">
        <v>0</v>
      </c>
      <c r="H34" s="141">
        <v>0</v>
      </c>
      <c r="I34" s="141">
        <v>0</v>
      </c>
      <c r="J34" s="141">
        <v>0</v>
      </c>
      <c r="K34" s="260"/>
      <c r="L34" s="268"/>
      <c r="M34" s="268"/>
      <c r="N34" s="250"/>
      <c r="O34" s="250"/>
      <c r="T34" s="257"/>
    </row>
    <row r="35" spans="1:20" ht="15" customHeight="1" x14ac:dyDescent="0.2">
      <c r="A35" s="150" t="s">
        <v>103</v>
      </c>
      <c r="B35" s="8">
        <v>17.3</v>
      </c>
      <c r="C35" s="141">
        <v>17.3</v>
      </c>
      <c r="D35" s="97">
        <v>0</v>
      </c>
      <c r="E35" s="143">
        <v>1800</v>
      </c>
      <c r="F35" s="21">
        <v>1800</v>
      </c>
      <c r="G35" s="142">
        <v>0</v>
      </c>
      <c r="H35" s="141">
        <v>31.1</v>
      </c>
      <c r="I35" s="141">
        <v>31.1</v>
      </c>
      <c r="J35" s="141">
        <v>0</v>
      </c>
      <c r="K35" s="260"/>
      <c r="L35" s="268"/>
      <c r="M35" s="268"/>
      <c r="N35" s="250"/>
      <c r="O35" s="250"/>
      <c r="T35" s="257"/>
    </row>
    <row r="36" spans="1:20" ht="15" customHeight="1" x14ac:dyDescent="0.2">
      <c r="A36" s="111" t="s">
        <v>104</v>
      </c>
      <c r="B36" s="146">
        <v>122.3</v>
      </c>
      <c r="C36" s="146">
        <v>122.3</v>
      </c>
      <c r="D36" s="146">
        <v>0</v>
      </c>
      <c r="E36" s="147">
        <v>1072.2861820000001</v>
      </c>
      <c r="F36" s="147">
        <v>1072.2861820000001</v>
      </c>
      <c r="G36" s="146">
        <v>0</v>
      </c>
      <c r="H36" s="146">
        <v>131.19999999999999</v>
      </c>
      <c r="I36" s="146">
        <v>131.19999999999999</v>
      </c>
      <c r="J36" s="146">
        <v>0</v>
      </c>
      <c r="K36" s="260"/>
      <c r="L36" s="268"/>
      <c r="M36" s="268"/>
      <c r="N36" s="250"/>
      <c r="O36" s="250"/>
      <c r="T36" s="257"/>
    </row>
    <row r="37" spans="1:20" ht="15" customHeight="1" x14ac:dyDescent="0.2">
      <c r="A37" s="150" t="s">
        <v>105</v>
      </c>
      <c r="B37" s="8">
        <v>118.4</v>
      </c>
      <c r="C37" s="141">
        <v>118.4</v>
      </c>
      <c r="D37" s="142">
        <v>0</v>
      </c>
      <c r="E37" s="143">
        <v>1058</v>
      </c>
      <c r="F37" s="21">
        <v>1058</v>
      </c>
      <c r="G37" s="142">
        <v>0</v>
      </c>
      <c r="H37" s="141">
        <v>125.3</v>
      </c>
      <c r="I37" s="141">
        <v>125.3</v>
      </c>
      <c r="J37" s="141">
        <v>0</v>
      </c>
      <c r="K37" s="260"/>
      <c r="L37" s="268"/>
      <c r="M37" s="268"/>
      <c r="N37" s="250"/>
      <c r="O37" s="250"/>
      <c r="T37" s="257"/>
    </row>
    <row r="38" spans="1:20" ht="15" customHeight="1" x14ac:dyDescent="0.2">
      <c r="A38" s="150" t="s">
        <v>106</v>
      </c>
      <c r="B38" s="8">
        <v>3.9</v>
      </c>
      <c r="C38" s="141">
        <v>3.9</v>
      </c>
      <c r="D38" s="142">
        <v>0</v>
      </c>
      <c r="E38" s="143">
        <v>1506</v>
      </c>
      <c r="F38" s="21">
        <v>1506</v>
      </c>
      <c r="G38" s="142">
        <v>0</v>
      </c>
      <c r="H38" s="141">
        <v>5.9</v>
      </c>
      <c r="I38" s="141">
        <v>5.9</v>
      </c>
      <c r="J38" s="141">
        <v>0</v>
      </c>
      <c r="K38" s="260"/>
      <c r="L38" s="268"/>
      <c r="M38" s="268"/>
      <c r="N38" s="256"/>
      <c r="O38" s="256"/>
      <c r="T38" s="257"/>
    </row>
    <row r="39" spans="1:20" ht="15" hidden="1" customHeight="1" x14ac:dyDescent="0.2">
      <c r="A39" s="67" t="s">
        <v>107</v>
      </c>
      <c r="B39" s="141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260"/>
      <c r="L39" s="250"/>
      <c r="M39" s="260"/>
      <c r="N39" s="250"/>
      <c r="O39" s="250"/>
    </row>
    <row r="40" spans="1:20" ht="15" customHeight="1" x14ac:dyDescent="0.2">
      <c r="A40" s="111" t="s">
        <v>108</v>
      </c>
      <c r="B40" s="146">
        <v>52.4</v>
      </c>
      <c r="C40" s="146">
        <v>52.4</v>
      </c>
      <c r="D40" s="146">
        <v>0</v>
      </c>
      <c r="E40" s="147">
        <v>1074.7977100000001</v>
      </c>
      <c r="F40" s="147">
        <v>1165.5477100000001</v>
      </c>
      <c r="G40" s="146">
        <v>8.4</v>
      </c>
      <c r="H40" s="146">
        <v>56.3</v>
      </c>
      <c r="I40" s="146">
        <v>61.1</v>
      </c>
      <c r="J40" s="146">
        <v>8.5</v>
      </c>
      <c r="K40" s="260"/>
      <c r="L40" s="250"/>
      <c r="M40" s="260"/>
      <c r="N40" s="250"/>
      <c r="O40" s="250"/>
    </row>
    <row r="41" spans="1:20" ht="15" customHeight="1" x14ac:dyDescent="0.2">
      <c r="A41" s="111" t="s">
        <v>109</v>
      </c>
      <c r="B41" s="146">
        <v>305.10000000000002</v>
      </c>
      <c r="C41" s="146">
        <v>305.10000000000002</v>
      </c>
      <c r="D41" s="146">
        <v>0</v>
      </c>
      <c r="E41" s="147">
        <v>1243.215995</v>
      </c>
      <c r="F41" s="147">
        <v>1261.2441819999999</v>
      </c>
      <c r="G41" s="146">
        <v>1.5</v>
      </c>
      <c r="H41" s="146">
        <v>379.4</v>
      </c>
      <c r="I41" s="146">
        <v>384.9</v>
      </c>
      <c r="J41" s="146">
        <v>1.4</v>
      </c>
      <c r="K41" s="260"/>
      <c r="L41" s="250"/>
      <c r="M41" s="260"/>
      <c r="N41" s="250"/>
      <c r="O41" s="250"/>
    </row>
    <row r="42" spans="1:20" ht="15" customHeight="1" x14ac:dyDescent="0.2">
      <c r="A42" s="291" t="s">
        <v>51</v>
      </c>
      <c r="B42" s="146">
        <v>357.5</v>
      </c>
      <c r="C42" s="146">
        <v>357.5</v>
      </c>
      <c r="D42" s="146">
        <v>0</v>
      </c>
      <c r="E42" s="147">
        <v>1218.53035</v>
      </c>
      <c r="F42" s="147">
        <v>1247.2176219999999</v>
      </c>
      <c r="G42" s="146">
        <v>2.4</v>
      </c>
      <c r="H42" s="146">
        <v>435.7</v>
      </c>
      <c r="I42" s="146">
        <v>446</v>
      </c>
      <c r="J42" s="146">
        <v>2.4</v>
      </c>
      <c r="K42" s="260"/>
      <c r="L42" s="250"/>
      <c r="M42" s="260"/>
      <c r="N42" s="250"/>
      <c r="O42" s="250"/>
    </row>
    <row r="43" spans="1:20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20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228"/>
      <c r="I44" s="129"/>
      <c r="J44" s="1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pane xSplit="1" ySplit="15" topLeftCell="B16" activePane="bottomRight" state="frozen"/>
      <selection activeCell="N36" sqref="N36"/>
      <selection pane="topRight"/>
      <selection pane="bottomLeft"/>
      <selection pane="bottomRight" activeCell="N33" sqref="N33"/>
    </sheetView>
  </sheetViews>
  <sheetFormatPr defaultColWidth="11.42578125" defaultRowHeight="12.75" customHeight="1" x14ac:dyDescent="0.2"/>
  <cols>
    <col min="1" max="1" width="21.140625" style="247" customWidth="1"/>
    <col min="2" max="3" width="11.28515625" style="247" customWidth="1"/>
    <col min="4" max="4" width="9.42578125" style="247" customWidth="1"/>
    <col min="5" max="6" width="11.28515625" style="247" customWidth="1"/>
    <col min="7" max="7" width="9.28515625" style="247" customWidth="1"/>
    <col min="8" max="9" width="11.28515625" style="247" customWidth="1"/>
    <col min="10" max="10" width="9.42578125" style="247" customWidth="1"/>
    <col min="11" max="11" width="13.28515625" style="247" customWidth="1"/>
    <col min="12" max="13" width="11.42578125" style="247" customWidth="1"/>
    <col min="14" max="16" width="16.28515625" style="247" customWidth="1"/>
    <col min="17" max="257" width="11.42578125" style="247" customWidth="1"/>
  </cols>
  <sheetData>
    <row r="1" spans="1:16" ht="31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6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6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6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6" ht="19.5" customHeight="1" x14ac:dyDescent="0.2">
      <c r="A5" s="569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16" ht="19.5" customHeight="1" x14ac:dyDescent="0.2">
      <c r="A6" s="569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N6" s="133"/>
      <c r="O6" s="133"/>
      <c r="P6" s="133"/>
    </row>
    <row r="7" spans="1:16" ht="19.5" customHeight="1" x14ac:dyDescent="0.2">
      <c r="A7" s="569"/>
      <c r="B7" s="248" t="s">
        <v>67</v>
      </c>
      <c r="C7" s="248" t="s">
        <v>68</v>
      </c>
      <c r="D7" s="248" t="s">
        <v>69</v>
      </c>
      <c r="E7" s="248" t="s">
        <v>70</v>
      </c>
      <c r="F7" s="248" t="s">
        <v>71</v>
      </c>
      <c r="G7" s="248" t="s">
        <v>72</v>
      </c>
      <c r="H7" s="248" t="s">
        <v>73</v>
      </c>
      <c r="I7" s="248" t="s">
        <v>74</v>
      </c>
      <c r="J7" s="248" t="s">
        <v>75</v>
      </c>
      <c r="K7" s="260"/>
      <c r="N7" s="133"/>
      <c r="O7" s="133"/>
      <c r="P7" s="133"/>
    </row>
    <row r="8" spans="1:16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260"/>
      <c r="N8" s="250"/>
      <c r="O8" s="250"/>
      <c r="P8" s="250"/>
    </row>
    <row r="9" spans="1:16" ht="15" hidden="1" customHeight="1" x14ac:dyDescent="0.2">
      <c r="A9" s="263" t="s">
        <v>77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260"/>
      <c r="N9" s="250"/>
      <c r="O9" s="250"/>
      <c r="P9" s="250"/>
    </row>
    <row r="10" spans="1:16" ht="15" hidden="1" customHeight="1" x14ac:dyDescent="0.2">
      <c r="A10" s="263" t="s">
        <v>78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260"/>
      <c r="M10" s="260"/>
      <c r="N10" s="250"/>
      <c r="O10" s="250"/>
      <c r="P10" s="250"/>
    </row>
    <row r="11" spans="1:16" ht="15" hidden="1" customHeight="1" x14ac:dyDescent="0.2">
      <c r="A11" s="263" t="s">
        <v>79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260"/>
      <c r="M11" s="260"/>
      <c r="N11" s="250"/>
      <c r="O11" s="250"/>
      <c r="P11" s="250"/>
    </row>
    <row r="12" spans="1:16" ht="15" hidden="1" customHeight="1" x14ac:dyDescent="0.2">
      <c r="A12" s="263" t="s">
        <v>80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260"/>
      <c r="M12" s="260"/>
      <c r="N12" s="250"/>
      <c r="O12" s="250"/>
      <c r="P12" s="250"/>
    </row>
    <row r="13" spans="1:16" ht="15" hidden="1" customHeight="1" x14ac:dyDescent="0.2">
      <c r="A13" s="263" t="s">
        <v>81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260"/>
      <c r="M13" s="260"/>
      <c r="N13" s="250"/>
      <c r="O13" s="250"/>
      <c r="P13" s="250"/>
    </row>
    <row r="14" spans="1:16" ht="15" hidden="1" customHeight="1" x14ac:dyDescent="0.2">
      <c r="A14" s="263" t="s">
        <v>82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260"/>
      <c r="M14" s="260"/>
      <c r="N14" s="250"/>
      <c r="O14" s="250"/>
      <c r="P14" s="250"/>
    </row>
    <row r="15" spans="1:16" ht="15" hidden="1" customHeight="1" x14ac:dyDescent="0.2">
      <c r="A15" s="267" t="s">
        <v>83</v>
      </c>
      <c r="B15" s="177">
        <v>0</v>
      </c>
      <c r="C15" s="177">
        <v>0</v>
      </c>
      <c r="D15" s="173">
        <v>0</v>
      </c>
      <c r="E15" s="178">
        <v>0</v>
      </c>
      <c r="F15" s="178">
        <v>0</v>
      </c>
      <c r="G15" s="179">
        <v>0</v>
      </c>
      <c r="H15" s="177">
        <v>0</v>
      </c>
      <c r="I15" s="177">
        <v>0</v>
      </c>
      <c r="J15" s="177">
        <v>0</v>
      </c>
      <c r="K15" s="260"/>
      <c r="M15" s="260"/>
      <c r="N15" s="250"/>
      <c r="O15" s="250"/>
      <c r="P15" s="250"/>
    </row>
    <row r="16" spans="1:16" ht="15" customHeight="1" x14ac:dyDescent="0.2">
      <c r="A16" s="120" t="s">
        <v>84</v>
      </c>
      <c r="B16" s="121">
        <v>2.6</v>
      </c>
      <c r="C16" s="121">
        <v>2.6</v>
      </c>
      <c r="D16" s="121">
        <v>0</v>
      </c>
      <c r="E16" s="195">
        <v>287</v>
      </c>
      <c r="F16" s="195">
        <v>287</v>
      </c>
      <c r="G16" s="121">
        <v>0</v>
      </c>
      <c r="H16" s="121">
        <v>0.6</v>
      </c>
      <c r="I16" s="121">
        <v>0.7</v>
      </c>
      <c r="J16" s="121">
        <v>16.7</v>
      </c>
      <c r="K16" s="260"/>
      <c r="M16" s="260"/>
      <c r="N16" s="250"/>
      <c r="O16" s="250"/>
      <c r="P16" s="250"/>
    </row>
    <row r="17" spans="1:16" ht="15" hidden="1" customHeight="1" x14ac:dyDescent="0.2">
      <c r="A17" s="67" t="s">
        <v>85</v>
      </c>
      <c r="B17" s="8">
        <v>0</v>
      </c>
      <c r="C17" s="8">
        <v>0</v>
      </c>
      <c r="D17" s="97">
        <v>0</v>
      </c>
      <c r="E17" s="21">
        <v>0</v>
      </c>
      <c r="F17" s="21">
        <v>0</v>
      </c>
      <c r="G17" s="97">
        <v>0</v>
      </c>
      <c r="H17" s="8">
        <v>0</v>
      </c>
      <c r="I17" s="8">
        <v>0</v>
      </c>
      <c r="J17" s="8">
        <v>0</v>
      </c>
      <c r="K17" s="260"/>
      <c r="M17" s="260"/>
      <c r="N17" s="250"/>
      <c r="O17" s="250"/>
      <c r="P17" s="250"/>
    </row>
    <row r="18" spans="1:16" ht="15" hidden="1" customHeight="1" x14ac:dyDescent="0.2">
      <c r="A18" s="67" t="s">
        <v>86</v>
      </c>
      <c r="B18" s="8">
        <v>0</v>
      </c>
      <c r="C18" s="8">
        <v>0</v>
      </c>
      <c r="D18" s="97">
        <v>0</v>
      </c>
      <c r="E18" s="21">
        <v>0</v>
      </c>
      <c r="F18" s="21">
        <v>0</v>
      </c>
      <c r="G18" s="97">
        <v>0</v>
      </c>
      <c r="H18" s="8">
        <v>0</v>
      </c>
      <c r="I18" s="8">
        <v>0</v>
      </c>
      <c r="J18" s="8">
        <v>0</v>
      </c>
      <c r="K18" s="260"/>
      <c r="M18" s="260"/>
      <c r="N18" s="250"/>
      <c r="O18" s="250"/>
      <c r="P18" s="250"/>
    </row>
    <row r="19" spans="1:16" ht="15" hidden="1" customHeight="1" x14ac:dyDescent="0.2">
      <c r="A19" s="67" t="s">
        <v>87</v>
      </c>
      <c r="B19" s="8">
        <v>0</v>
      </c>
      <c r="C19" s="8">
        <v>0</v>
      </c>
      <c r="D19" s="97">
        <v>0</v>
      </c>
      <c r="E19" s="21">
        <v>0</v>
      </c>
      <c r="F19" s="21">
        <v>0</v>
      </c>
      <c r="G19" s="97">
        <v>0</v>
      </c>
      <c r="H19" s="8">
        <v>0</v>
      </c>
      <c r="I19" s="8">
        <v>0</v>
      </c>
      <c r="J19" s="8">
        <v>0</v>
      </c>
      <c r="K19" s="260"/>
      <c r="M19" s="260"/>
      <c r="N19" s="250"/>
      <c r="O19" s="250"/>
      <c r="P19" s="250"/>
    </row>
    <row r="20" spans="1:16" ht="15" hidden="1" customHeight="1" x14ac:dyDescent="0.2">
      <c r="A20" s="67" t="s">
        <v>88</v>
      </c>
      <c r="B20" s="8">
        <v>0</v>
      </c>
      <c r="C20" s="8">
        <v>0</v>
      </c>
      <c r="D20" s="97">
        <v>0</v>
      </c>
      <c r="E20" s="21">
        <v>0</v>
      </c>
      <c r="F20" s="21">
        <v>0</v>
      </c>
      <c r="G20" s="97">
        <v>0</v>
      </c>
      <c r="H20" s="8">
        <v>0</v>
      </c>
      <c r="I20" s="8">
        <v>0</v>
      </c>
      <c r="J20" s="8">
        <v>0</v>
      </c>
      <c r="K20" s="260"/>
      <c r="M20" s="260"/>
      <c r="N20" s="250"/>
      <c r="O20" s="250"/>
      <c r="P20" s="250"/>
    </row>
    <row r="21" spans="1:16" ht="15" customHeight="1" x14ac:dyDescent="0.2">
      <c r="A21" s="150" t="s">
        <v>89</v>
      </c>
      <c r="B21" s="207">
        <v>2.6</v>
      </c>
      <c r="C21" s="207">
        <v>2.6</v>
      </c>
      <c r="D21" s="241">
        <v>0</v>
      </c>
      <c r="E21" s="240">
        <v>229</v>
      </c>
      <c r="F21" s="240">
        <v>287</v>
      </c>
      <c r="G21" s="97">
        <v>25.3</v>
      </c>
      <c r="H21" s="8">
        <v>0.6</v>
      </c>
      <c r="I21" s="8">
        <v>0.7</v>
      </c>
      <c r="J21" s="8">
        <v>16.7</v>
      </c>
      <c r="K21" s="260"/>
      <c r="M21" s="260"/>
      <c r="N21" s="250"/>
      <c r="O21" s="250"/>
      <c r="P21" s="250"/>
    </row>
    <row r="22" spans="1:16" ht="15" hidden="1" customHeight="1" x14ac:dyDescent="0.2">
      <c r="A22" s="67" t="s">
        <v>90</v>
      </c>
      <c r="B22" s="8">
        <v>0</v>
      </c>
      <c r="C22" s="8">
        <v>0</v>
      </c>
      <c r="D22" s="97">
        <v>0</v>
      </c>
      <c r="E22" s="21">
        <v>0</v>
      </c>
      <c r="F22" s="21">
        <v>0</v>
      </c>
      <c r="G22" s="97">
        <v>0</v>
      </c>
      <c r="H22" s="8">
        <v>0</v>
      </c>
      <c r="I22" s="8">
        <v>0</v>
      </c>
      <c r="J22" s="8">
        <v>0</v>
      </c>
      <c r="K22" s="260"/>
      <c r="L22" s="292"/>
      <c r="M22" s="260"/>
      <c r="N22" s="250"/>
      <c r="O22" s="250"/>
      <c r="P22" s="250"/>
    </row>
    <row r="23" spans="1:16" ht="15" hidden="1" customHeight="1" x14ac:dyDescent="0.2">
      <c r="A23" s="67" t="s">
        <v>91</v>
      </c>
      <c r="B23" s="8">
        <v>0</v>
      </c>
      <c r="C23" s="8">
        <v>0</v>
      </c>
      <c r="D23" s="97">
        <v>0</v>
      </c>
      <c r="E23" s="21">
        <v>0</v>
      </c>
      <c r="F23" s="21">
        <v>0</v>
      </c>
      <c r="G23" s="97">
        <v>0</v>
      </c>
      <c r="H23" s="8">
        <v>0</v>
      </c>
      <c r="I23" s="8">
        <v>0</v>
      </c>
      <c r="J23" s="8">
        <v>0</v>
      </c>
      <c r="K23" s="260"/>
      <c r="L23" s="250"/>
      <c r="M23" s="260"/>
      <c r="N23" s="250"/>
      <c r="O23" s="250"/>
      <c r="P23" s="250"/>
    </row>
    <row r="24" spans="1:16" ht="15" hidden="1" customHeight="1" x14ac:dyDescent="0.2">
      <c r="A24" s="67" t="s">
        <v>92</v>
      </c>
      <c r="B24" s="8">
        <v>0</v>
      </c>
      <c r="C24" s="8">
        <v>0</v>
      </c>
      <c r="D24" s="97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260"/>
      <c r="L24" s="250"/>
      <c r="M24" s="260"/>
      <c r="N24" s="250"/>
      <c r="O24" s="250"/>
      <c r="P24" s="250"/>
    </row>
    <row r="25" spans="1:16" ht="15" hidden="1" customHeight="1" x14ac:dyDescent="0.2">
      <c r="A25" s="67" t="s">
        <v>93</v>
      </c>
      <c r="B25" s="8">
        <v>0</v>
      </c>
      <c r="C25" s="8">
        <v>0</v>
      </c>
      <c r="D25" s="97">
        <v>0</v>
      </c>
      <c r="E25" s="21">
        <v>0</v>
      </c>
      <c r="F25" s="21">
        <v>0</v>
      </c>
      <c r="G25" s="97">
        <v>0</v>
      </c>
      <c r="H25" s="8">
        <v>0</v>
      </c>
      <c r="I25" s="8">
        <v>0</v>
      </c>
      <c r="J25" s="8">
        <v>0</v>
      </c>
      <c r="K25" s="260"/>
      <c r="L25" s="250"/>
      <c r="M25" s="260"/>
      <c r="N25" s="250"/>
      <c r="O25" s="250"/>
      <c r="P25" s="250"/>
    </row>
    <row r="26" spans="1:16" ht="15" customHeight="1" x14ac:dyDescent="0.2">
      <c r="A26" s="120" t="s">
        <v>94</v>
      </c>
      <c r="B26" s="121">
        <v>0.2</v>
      </c>
      <c r="C26" s="121">
        <v>0.2</v>
      </c>
      <c r="D26" s="121">
        <v>0</v>
      </c>
      <c r="E26" s="195">
        <v>2045</v>
      </c>
      <c r="F26" s="195">
        <v>2045</v>
      </c>
      <c r="G26" s="121">
        <v>0</v>
      </c>
      <c r="H26" s="121">
        <v>0.4</v>
      </c>
      <c r="I26" s="121">
        <v>0.4</v>
      </c>
      <c r="J26" s="121">
        <v>0</v>
      </c>
      <c r="K26" s="260"/>
      <c r="L26" s="250"/>
      <c r="M26" s="260"/>
      <c r="N26" s="250"/>
      <c r="O26" s="250"/>
      <c r="P26" s="250"/>
    </row>
    <row r="27" spans="1:16" ht="15" hidden="1" customHeight="1" x14ac:dyDescent="0.2">
      <c r="A27" s="67" t="s">
        <v>95</v>
      </c>
      <c r="B27" s="8">
        <v>0</v>
      </c>
      <c r="C27" s="8">
        <v>0</v>
      </c>
      <c r="D27" s="97">
        <v>0</v>
      </c>
      <c r="E27" s="21">
        <v>0</v>
      </c>
      <c r="F27" s="21">
        <v>0</v>
      </c>
      <c r="G27" s="97">
        <v>0</v>
      </c>
      <c r="H27" s="8">
        <v>0</v>
      </c>
      <c r="I27" s="8">
        <v>0</v>
      </c>
      <c r="J27" s="8">
        <v>0</v>
      </c>
      <c r="K27" s="260"/>
      <c r="L27" s="250"/>
      <c r="M27" s="260"/>
      <c r="N27" s="250"/>
      <c r="O27" s="250"/>
      <c r="P27" s="250"/>
    </row>
    <row r="28" spans="1:16" ht="15" hidden="1" customHeight="1" x14ac:dyDescent="0.2">
      <c r="A28" s="67" t="s">
        <v>96</v>
      </c>
      <c r="B28" s="8">
        <v>0</v>
      </c>
      <c r="C28" s="8">
        <v>0</v>
      </c>
      <c r="D28" s="97">
        <v>0</v>
      </c>
      <c r="E28" s="21"/>
      <c r="F28" s="21"/>
      <c r="G28" s="97">
        <v>0</v>
      </c>
      <c r="H28" s="8">
        <v>0</v>
      </c>
      <c r="I28" s="8">
        <v>0</v>
      </c>
      <c r="J28" s="8">
        <v>0</v>
      </c>
      <c r="K28" s="260"/>
      <c r="L28" s="250"/>
      <c r="M28" s="260"/>
      <c r="N28" s="250"/>
      <c r="O28" s="250"/>
      <c r="P28" s="250"/>
    </row>
    <row r="29" spans="1:16" ht="15" hidden="1" customHeight="1" x14ac:dyDescent="0.2">
      <c r="A29" s="67" t="s">
        <v>97</v>
      </c>
      <c r="B29" s="8">
        <v>0</v>
      </c>
      <c r="C29" s="8">
        <v>0</v>
      </c>
      <c r="D29" s="97">
        <v>0</v>
      </c>
      <c r="E29" s="21">
        <v>0</v>
      </c>
      <c r="F29" s="21">
        <v>0</v>
      </c>
      <c r="G29" s="97">
        <v>0</v>
      </c>
      <c r="H29" s="8">
        <v>0</v>
      </c>
      <c r="I29" s="8">
        <v>0</v>
      </c>
      <c r="J29" s="8">
        <v>0</v>
      </c>
      <c r="K29" s="260"/>
      <c r="L29" s="250"/>
      <c r="M29" s="260"/>
      <c r="N29" s="250"/>
      <c r="O29" s="250"/>
      <c r="P29" s="250"/>
    </row>
    <row r="30" spans="1:16" ht="15" customHeight="1" x14ac:dyDescent="0.2">
      <c r="A30" s="150" t="s">
        <v>98</v>
      </c>
      <c r="B30" s="207">
        <v>0.2</v>
      </c>
      <c r="C30" s="207">
        <v>0.2</v>
      </c>
      <c r="D30" s="241">
        <v>0</v>
      </c>
      <c r="E30" s="240">
        <v>2045</v>
      </c>
      <c r="F30" s="240">
        <v>2045</v>
      </c>
      <c r="G30" s="97">
        <v>0</v>
      </c>
      <c r="H30" s="8">
        <v>0.4</v>
      </c>
      <c r="I30" s="8">
        <v>0.4</v>
      </c>
      <c r="J30" s="8">
        <v>0</v>
      </c>
      <c r="K30" s="260"/>
      <c r="L30" s="250"/>
      <c r="M30" s="260"/>
      <c r="N30" s="250"/>
      <c r="O30" s="250"/>
      <c r="P30" s="250"/>
    </row>
    <row r="31" spans="1:16" ht="15" customHeight="1" x14ac:dyDescent="0.2">
      <c r="A31" s="120" t="s">
        <v>99</v>
      </c>
      <c r="B31" s="121">
        <v>6.9</v>
      </c>
      <c r="C31" s="121">
        <v>6.9</v>
      </c>
      <c r="D31" s="121">
        <v>0</v>
      </c>
      <c r="E31" s="195">
        <v>786.23188400000004</v>
      </c>
      <c r="F31" s="195">
        <v>770.46376799999996</v>
      </c>
      <c r="G31" s="121">
        <v>-2</v>
      </c>
      <c r="H31" s="121">
        <v>5.5</v>
      </c>
      <c r="I31" s="121">
        <v>5.4</v>
      </c>
      <c r="J31" s="121">
        <v>-1.8</v>
      </c>
      <c r="K31" s="260"/>
      <c r="L31" s="250"/>
      <c r="M31" s="260"/>
      <c r="N31" s="250"/>
      <c r="O31" s="250"/>
      <c r="P31" s="250"/>
    </row>
    <row r="32" spans="1:16" ht="15" customHeight="1" x14ac:dyDescent="0.2">
      <c r="A32" s="150" t="s">
        <v>100</v>
      </c>
      <c r="B32" s="207">
        <v>6.4</v>
      </c>
      <c r="C32" s="207">
        <v>6.4</v>
      </c>
      <c r="D32" s="241">
        <v>0</v>
      </c>
      <c r="E32" s="240">
        <v>730</v>
      </c>
      <c r="F32" s="240">
        <v>713</v>
      </c>
      <c r="G32" s="97">
        <v>-2.2999999999999998</v>
      </c>
      <c r="H32" s="8">
        <v>4.7</v>
      </c>
      <c r="I32" s="8">
        <v>4.5999999999999996</v>
      </c>
      <c r="J32" s="8">
        <v>-2.1</v>
      </c>
      <c r="K32" s="260"/>
      <c r="L32" s="288"/>
      <c r="M32" s="260"/>
      <c r="N32" s="250"/>
      <c r="O32" s="250"/>
      <c r="P32" s="250"/>
    </row>
    <row r="33" spans="1:16" ht="15" customHeight="1" x14ac:dyDescent="0.2">
      <c r="A33" s="150" t="s">
        <v>101</v>
      </c>
      <c r="B33" s="8">
        <v>0</v>
      </c>
      <c r="C33" s="8">
        <v>0</v>
      </c>
      <c r="D33" s="97">
        <v>0</v>
      </c>
      <c r="E33" s="21"/>
      <c r="F33" s="21"/>
      <c r="G33" s="97"/>
      <c r="H33" s="8">
        <v>0</v>
      </c>
      <c r="I33" s="8">
        <v>0</v>
      </c>
      <c r="J33" s="8">
        <v>0</v>
      </c>
      <c r="K33" s="260"/>
      <c r="L33" s="250"/>
      <c r="M33" s="260"/>
      <c r="N33" s="250"/>
      <c r="O33" s="250"/>
      <c r="P33" s="250"/>
    </row>
    <row r="34" spans="1:16" ht="15" customHeight="1" x14ac:dyDescent="0.2">
      <c r="A34" s="150" t="s">
        <v>102</v>
      </c>
      <c r="B34" s="8">
        <v>0.5</v>
      </c>
      <c r="C34" s="8">
        <v>0.5</v>
      </c>
      <c r="D34" s="97">
        <v>0</v>
      </c>
      <c r="E34" s="21">
        <v>1506</v>
      </c>
      <c r="F34" s="21">
        <v>1506</v>
      </c>
      <c r="G34" s="97">
        <v>0</v>
      </c>
      <c r="H34" s="8">
        <v>0.8</v>
      </c>
      <c r="I34" s="8">
        <v>0.8</v>
      </c>
      <c r="J34" s="8">
        <v>0</v>
      </c>
      <c r="K34" s="260"/>
      <c r="L34" s="250"/>
      <c r="M34" s="260"/>
      <c r="N34" s="250"/>
      <c r="O34" s="250"/>
      <c r="P34" s="250"/>
    </row>
    <row r="35" spans="1:16" ht="15" hidden="1" customHeight="1" x14ac:dyDescent="0.2">
      <c r="A35" s="67" t="s">
        <v>103</v>
      </c>
      <c r="B35" s="8">
        <v>0</v>
      </c>
      <c r="C35" s="8">
        <v>0</v>
      </c>
      <c r="D35" s="97">
        <v>0</v>
      </c>
      <c r="E35" s="21">
        <v>0</v>
      </c>
      <c r="F35" s="21">
        <v>0</v>
      </c>
      <c r="G35" s="97">
        <v>0</v>
      </c>
      <c r="H35" s="8">
        <v>0</v>
      </c>
      <c r="I35" s="8">
        <v>0</v>
      </c>
      <c r="J35" s="8">
        <v>0</v>
      </c>
      <c r="K35" s="260"/>
      <c r="L35" s="250"/>
      <c r="M35" s="260"/>
      <c r="N35" s="250"/>
      <c r="O35" s="250"/>
      <c r="P35" s="250"/>
    </row>
    <row r="36" spans="1:16" ht="15" customHeight="1" x14ac:dyDescent="0.2">
      <c r="A36" s="120" t="s">
        <v>104</v>
      </c>
      <c r="B36" s="121">
        <v>182.4</v>
      </c>
      <c r="C36" s="121">
        <v>182.4</v>
      </c>
      <c r="D36" s="121">
        <v>0</v>
      </c>
      <c r="E36" s="195">
        <v>1188.5564690000001</v>
      </c>
      <c r="F36" s="195">
        <v>1206.902961</v>
      </c>
      <c r="G36" s="121">
        <v>1.5</v>
      </c>
      <c r="H36" s="121">
        <v>216.8</v>
      </c>
      <c r="I36" s="121">
        <v>220.1</v>
      </c>
      <c r="J36" s="121">
        <v>1.5</v>
      </c>
      <c r="K36" s="260"/>
      <c r="L36" s="250"/>
      <c r="M36" s="260"/>
      <c r="N36" s="250"/>
      <c r="O36" s="250"/>
      <c r="P36" s="250"/>
    </row>
    <row r="37" spans="1:16" ht="15" customHeight="1" x14ac:dyDescent="0.2">
      <c r="A37" s="150" t="s">
        <v>105</v>
      </c>
      <c r="B37" s="207">
        <v>134.5</v>
      </c>
      <c r="C37" s="207">
        <v>134.5</v>
      </c>
      <c r="D37" s="241">
        <v>0</v>
      </c>
      <c r="E37" s="293">
        <v>1143</v>
      </c>
      <c r="F37" s="240">
        <v>1143</v>
      </c>
      <c r="G37" s="97">
        <v>0</v>
      </c>
      <c r="H37" s="8">
        <v>153.69999999999999</v>
      </c>
      <c r="I37" s="8">
        <v>153.69999999999999</v>
      </c>
      <c r="J37" s="8">
        <v>0</v>
      </c>
      <c r="K37" s="260"/>
      <c r="L37" s="250"/>
      <c r="M37" s="260"/>
      <c r="N37" s="250"/>
      <c r="O37" s="250"/>
      <c r="P37" s="250"/>
    </row>
    <row r="38" spans="1:16" ht="15" customHeight="1" x14ac:dyDescent="0.2">
      <c r="A38" s="150" t="s">
        <v>106</v>
      </c>
      <c r="B38" s="207">
        <v>29.1</v>
      </c>
      <c r="C38" s="207">
        <v>29.1</v>
      </c>
      <c r="D38" s="241">
        <v>0</v>
      </c>
      <c r="E38" s="293">
        <v>1216</v>
      </c>
      <c r="F38" s="240">
        <v>1216</v>
      </c>
      <c r="G38" s="97">
        <v>0</v>
      </c>
      <c r="H38" s="8">
        <v>35.4</v>
      </c>
      <c r="I38" s="8">
        <v>35.4</v>
      </c>
      <c r="J38" s="8">
        <v>0</v>
      </c>
      <c r="K38" s="274"/>
      <c r="L38" s="274"/>
      <c r="M38" s="274"/>
      <c r="N38" s="250"/>
      <c r="O38" s="250"/>
      <c r="P38" s="250"/>
    </row>
    <row r="39" spans="1:16" ht="15" customHeight="1" x14ac:dyDescent="0.2">
      <c r="A39" s="150" t="s">
        <v>107</v>
      </c>
      <c r="B39" s="207">
        <v>18.8</v>
      </c>
      <c r="C39" s="207">
        <v>18.8</v>
      </c>
      <c r="D39" s="241">
        <v>0</v>
      </c>
      <c r="E39" s="293">
        <v>1472</v>
      </c>
      <c r="F39" s="240">
        <v>1650</v>
      </c>
      <c r="G39" s="97">
        <v>12.1</v>
      </c>
      <c r="H39" s="8">
        <v>27.7</v>
      </c>
      <c r="I39" s="8">
        <v>31</v>
      </c>
      <c r="J39" s="8">
        <v>11.9</v>
      </c>
      <c r="K39" s="260"/>
      <c r="L39" s="250"/>
      <c r="M39" s="260"/>
      <c r="N39" s="250"/>
      <c r="O39" s="250"/>
      <c r="P39" s="250"/>
    </row>
    <row r="40" spans="1:16" ht="15" customHeight="1" x14ac:dyDescent="0.2">
      <c r="A40" s="120" t="s">
        <v>108</v>
      </c>
      <c r="B40" s="121">
        <v>2.6</v>
      </c>
      <c r="C40" s="121">
        <v>2.6</v>
      </c>
      <c r="D40" s="121">
        <v>0</v>
      </c>
      <c r="E40" s="195">
        <v>229</v>
      </c>
      <c r="F40" s="195">
        <v>287</v>
      </c>
      <c r="G40" s="121">
        <v>25.3</v>
      </c>
      <c r="H40" s="121">
        <v>0.6</v>
      </c>
      <c r="I40" s="121">
        <v>0.7</v>
      </c>
      <c r="J40" s="121">
        <v>16.7</v>
      </c>
      <c r="K40" s="260"/>
      <c r="M40" s="260"/>
      <c r="N40" s="250"/>
      <c r="O40" s="250"/>
      <c r="P40" s="250"/>
    </row>
    <row r="41" spans="1:16" ht="15" customHeight="1" x14ac:dyDescent="0.2">
      <c r="A41" s="123" t="s">
        <v>109</v>
      </c>
      <c r="B41" s="124">
        <v>189.5</v>
      </c>
      <c r="C41" s="124">
        <v>189.5</v>
      </c>
      <c r="D41" s="124">
        <v>0</v>
      </c>
      <c r="E41" s="197">
        <v>1174.8110819999999</v>
      </c>
      <c r="F41" s="197">
        <v>1191.8960420000001</v>
      </c>
      <c r="G41" s="124">
        <v>1.5</v>
      </c>
      <c r="H41" s="124">
        <v>222.7</v>
      </c>
      <c r="I41" s="124">
        <v>225.9</v>
      </c>
      <c r="J41" s="124">
        <v>1.4</v>
      </c>
      <c r="K41" s="260"/>
      <c r="M41" s="260"/>
      <c r="N41" s="250"/>
      <c r="O41" s="250"/>
      <c r="P41" s="250"/>
    </row>
    <row r="42" spans="1:16" ht="15" customHeight="1" x14ac:dyDescent="0.2">
      <c r="A42" s="117" t="s">
        <v>51</v>
      </c>
      <c r="B42" s="87">
        <v>192.1</v>
      </c>
      <c r="C42" s="87">
        <v>192.1</v>
      </c>
      <c r="D42" s="87">
        <v>0</v>
      </c>
      <c r="E42" s="39">
        <v>1162.0098909999999</v>
      </c>
      <c r="F42" s="39">
        <v>1179.648621</v>
      </c>
      <c r="G42" s="87">
        <v>1.5</v>
      </c>
      <c r="H42" s="87">
        <v>223.3</v>
      </c>
      <c r="I42" s="87">
        <v>226.6</v>
      </c>
      <c r="J42" s="87">
        <v>1.5</v>
      </c>
      <c r="K42" s="260"/>
      <c r="M42" s="260"/>
      <c r="N42" s="250"/>
      <c r="O42" s="250"/>
      <c r="P42" s="250"/>
    </row>
    <row r="43" spans="1:16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6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pane xSplit="1" ySplit="7" topLeftCell="B8" activePane="bottomRight" state="frozen"/>
      <selection activeCell="Q16" sqref="Q16"/>
      <selection pane="topRight"/>
      <selection pane="bottomLeft"/>
      <selection pane="bottomRight" activeCell="L18" sqref="L18"/>
    </sheetView>
  </sheetViews>
  <sheetFormatPr defaultColWidth="11.42578125" defaultRowHeight="12.75" customHeight="1" x14ac:dyDescent="0.2"/>
  <cols>
    <col min="1" max="1" width="19.7109375" style="247" customWidth="1"/>
    <col min="2" max="3" width="11.28515625" style="247" customWidth="1"/>
    <col min="4" max="4" width="10.5703125" style="247" customWidth="1"/>
    <col min="5" max="8" width="11.28515625" style="247" customWidth="1"/>
    <col min="9" max="9" width="12.5703125" style="247" customWidth="1"/>
    <col min="10" max="10" width="12.140625" style="247" customWidth="1"/>
    <col min="11" max="13" width="11.42578125" style="247" customWidth="1"/>
    <col min="14" max="14" width="16.28515625" style="247" customWidth="1"/>
    <col min="15" max="257" width="11.42578125" style="247" customWidth="1"/>
  </cols>
  <sheetData>
    <row r="1" spans="1:16" ht="36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6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6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6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6" ht="26.45" customHeight="1" x14ac:dyDescent="0.2">
      <c r="A5" s="569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16" ht="19.5" customHeight="1" x14ac:dyDescent="0.2">
      <c r="A6" s="569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N6" s="133"/>
    </row>
    <row r="7" spans="1:16" ht="19.5" customHeight="1" x14ac:dyDescent="0.2">
      <c r="A7" s="573"/>
      <c r="B7" s="249" t="s">
        <v>67</v>
      </c>
      <c r="C7" s="249" t="s">
        <v>68</v>
      </c>
      <c r="D7" s="249" t="s">
        <v>69</v>
      </c>
      <c r="E7" s="249" t="s">
        <v>70</v>
      </c>
      <c r="F7" s="249" t="s">
        <v>71</v>
      </c>
      <c r="G7" s="249" t="s">
        <v>72</v>
      </c>
      <c r="H7" s="249" t="s">
        <v>73</v>
      </c>
      <c r="I7" s="249" t="s">
        <v>74</v>
      </c>
      <c r="J7" s="249" t="s">
        <v>75</v>
      </c>
      <c r="N7" s="133"/>
    </row>
    <row r="8" spans="1:16" ht="15" customHeight="1" x14ac:dyDescent="0.2">
      <c r="A8" s="120" t="s">
        <v>76</v>
      </c>
      <c r="B8" s="136">
        <v>55.7</v>
      </c>
      <c r="C8" s="136">
        <v>55.7</v>
      </c>
      <c r="D8" s="136">
        <v>0</v>
      </c>
      <c r="E8" s="137">
        <v>1109.9892279999999</v>
      </c>
      <c r="F8" s="137">
        <v>1109.9892279999999</v>
      </c>
      <c r="G8" s="136">
        <v>0</v>
      </c>
      <c r="H8" s="136">
        <v>61.8</v>
      </c>
      <c r="I8" s="136">
        <v>61.8</v>
      </c>
      <c r="J8" s="136">
        <v>0</v>
      </c>
      <c r="K8" s="260"/>
      <c r="L8" s="175"/>
      <c r="M8" s="260"/>
      <c r="N8" s="250"/>
    </row>
    <row r="9" spans="1:16" ht="15" hidden="1" customHeight="1" x14ac:dyDescent="0.2">
      <c r="A9" s="67" t="s">
        <v>77</v>
      </c>
      <c r="B9" s="141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260"/>
      <c r="L9" s="175"/>
      <c r="M9" s="260"/>
      <c r="N9" s="250"/>
    </row>
    <row r="10" spans="1:16" ht="15" hidden="1" customHeight="1" x14ac:dyDescent="0.2">
      <c r="A10" s="67" t="s">
        <v>78</v>
      </c>
      <c r="B10" s="141">
        <v>0</v>
      </c>
      <c r="C10" s="141">
        <v>0</v>
      </c>
      <c r="D10" s="142">
        <v>0</v>
      </c>
      <c r="E10" s="143">
        <v>0</v>
      </c>
      <c r="F10" s="143">
        <v>0</v>
      </c>
      <c r="G10" s="142">
        <v>0</v>
      </c>
      <c r="H10" s="141">
        <v>0</v>
      </c>
      <c r="I10" s="141">
        <v>0</v>
      </c>
      <c r="J10" s="141">
        <v>0</v>
      </c>
      <c r="K10" s="260"/>
      <c r="L10" s="175"/>
      <c r="M10" s="260"/>
      <c r="N10" s="250"/>
      <c r="P10" s="257"/>
    </row>
    <row r="11" spans="1:16" ht="15" customHeight="1" x14ac:dyDescent="0.2">
      <c r="A11" s="150" t="s">
        <v>79</v>
      </c>
      <c r="B11" s="209">
        <v>5.3</v>
      </c>
      <c r="C11" s="209">
        <v>5.3</v>
      </c>
      <c r="D11" s="142">
        <v>0</v>
      </c>
      <c r="E11" s="212">
        <v>720</v>
      </c>
      <c r="F11" s="212">
        <v>720</v>
      </c>
      <c r="G11" s="142">
        <v>0</v>
      </c>
      <c r="H11" s="141">
        <v>3.8</v>
      </c>
      <c r="I11" s="141">
        <v>3.8</v>
      </c>
      <c r="J11" s="141">
        <v>0</v>
      </c>
      <c r="K11" s="260"/>
      <c r="L11" s="294"/>
      <c r="M11" s="260"/>
      <c r="N11" s="250"/>
      <c r="P11" s="257"/>
    </row>
    <row r="12" spans="1:16" ht="15" hidden="1" customHeight="1" x14ac:dyDescent="0.2">
      <c r="A12" s="150" t="s">
        <v>80</v>
      </c>
      <c r="B12" s="141"/>
      <c r="C12" s="141"/>
      <c r="D12" s="142">
        <v>0</v>
      </c>
      <c r="E12" s="143"/>
      <c r="F12" s="240"/>
      <c r="G12" s="142">
        <v>0</v>
      </c>
      <c r="H12" s="141">
        <v>0</v>
      </c>
      <c r="I12" s="141">
        <v>0</v>
      </c>
      <c r="J12" s="141">
        <v>0</v>
      </c>
      <c r="K12" s="260"/>
      <c r="L12" s="175"/>
      <c r="M12" s="260"/>
      <c r="N12" s="250"/>
      <c r="P12" s="257"/>
    </row>
    <row r="13" spans="1:16" ht="15" hidden="1" customHeight="1" x14ac:dyDescent="0.2">
      <c r="A13" s="150" t="s">
        <v>81</v>
      </c>
      <c r="B13" s="141">
        <v>0</v>
      </c>
      <c r="C13" s="141">
        <v>0</v>
      </c>
      <c r="D13" s="142">
        <v>0</v>
      </c>
      <c r="E13" s="143">
        <v>0</v>
      </c>
      <c r="F13" s="240">
        <v>0</v>
      </c>
      <c r="G13" s="142">
        <v>0</v>
      </c>
      <c r="H13" s="141">
        <v>0</v>
      </c>
      <c r="I13" s="141">
        <v>0</v>
      </c>
      <c r="J13" s="141">
        <v>0</v>
      </c>
      <c r="K13" s="260"/>
      <c r="L13" s="175"/>
      <c r="M13" s="260"/>
      <c r="N13" s="250"/>
      <c r="P13" s="257"/>
    </row>
    <row r="14" spans="1:16" ht="15" hidden="1" customHeight="1" x14ac:dyDescent="0.2">
      <c r="A14" s="150" t="s">
        <v>82</v>
      </c>
      <c r="B14" s="141">
        <v>0</v>
      </c>
      <c r="C14" s="141">
        <v>0</v>
      </c>
      <c r="D14" s="142">
        <v>0</v>
      </c>
      <c r="E14" s="143">
        <v>0</v>
      </c>
      <c r="F14" s="240">
        <v>0</v>
      </c>
      <c r="G14" s="142">
        <v>0</v>
      </c>
      <c r="H14" s="141">
        <v>0</v>
      </c>
      <c r="I14" s="141">
        <v>0</v>
      </c>
      <c r="J14" s="141">
        <v>0</v>
      </c>
      <c r="K14" s="260"/>
      <c r="L14" s="175"/>
      <c r="M14" s="260"/>
      <c r="N14" s="250"/>
      <c r="P14" s="257"/>
    </row>
    <row r="15" spans="1:16" ht="15" customHeight="1" x14ac:dyDescent="0.2">
      <c r="A15" s="150" t="s">
        <v>83</v>
      </c>
      <c r="B15" s="141">
        <v>50.4</v>
      </c>
      <c r="C15" s="141">
        <v>50.4</v>
      </c>
      <c r="D15" s="142">
        <v>0</v>
      </c>
      <c r="E15" s="143">
        <v>1151</v>
      </c>
      <c r="F15" s="240">
        <v>1151</v>
      </c>
      <c r="G15" s="142">
        <v>0</v>
      </c>
      <c r="H15" s="141">
        <v>58</v>
      </c>
      <c r="I15" s="141">
        <v>58</v>
      </c>
      <c r="J15" s="141">
        <v>0</v>
      </c>
      <c r="K15" s="260"/>
      <c r="L15" s="175"/>
      <c r="M15" s="260"/>
      <c r="N15" s="250"/>
      <c r="P15" s="257"/>
    </row>
    <row r="16" spans="1:16" ht="15" customHeight="1" x14ac:dyDescent="0.2">
      <c r="A16" s="120" t="s">
        <v>84</v>
      </c>
      <c r="B16" s="136">
        <v>685</v>
      </c>
      <c r="C16" s="136">
        <v>685.1</v>
      </c>
      <c r="D16" s="136">
        <v>0</v>
      </c>
      <c r="E16" s="137">
        <v>358.75620400000003</v>
      </c>
      <c r="F16" s="137">
        <v>358.502116</v>
      </c>
      <c r="G16" s="136">
        <v>-0.1</v>
      </c>
      <c r="H16" s="136">
        <v>245.4</v>
      </c>
      <c r="I16" s="136">
        <v>245.6</v>
      </c>
      <c r="J16" s="136">
        <v>0.1</v>
      </c>
      <c r="K16" s="260"/>
      <c r="L16" s="175"/>
      <c r="M16" s="260"/>
      <c r="N16" s="250"/>
      <c r="P16" s="257"/>
    </row>
    <row r="17" spans="1:16" ht="15" customHeight="1" x14ac:dyDescent="0.2">
      <c r="A17" s="150" t="s">
        <v>85</v>
      </c>
      <c r="B17" s="141">
        <v>29.8</v>
      </c>
      <c r="C17" s="141">
        <v>29.8</v>
      </c>
      <c r="D17" s="142">
        <v>0</v>
      </c>
      <c r="E17" s="143">
        <v>606</v>
      </c>
      <c r="F17" s="240">
        <v>606</v>
      </c>
      <c r="G17" s="142">
        <v>0</v>
      </c>
      <c r="H17" s="141">
        <v>18.100000000000001</v>
      </c>
      <c r="I17" s="141">
        <v>18.100000000000001</v>
      </c>
      <c r="J17" s="141">
        <v>0</v>
      </c>
      <c r="K17" s="260"/>
      <c r="L17" s="175"/>
      <c r="M17" s="275"/>
      <c r="N17" s="250"/>
      <c r="P17" s="257"/>
    </row>
    <row r="18" spans="1:16" ht="15" customHeight="1" x14ac:dyDescent="0.2">
      <c r="A18" s="150" t="s">
        <v>86</v>
      </c>
      <c r="B18" s="141">
        <v>4.3</v>
      </c>
      <c r="C18" s="141">
        <v>4.3</v>
      </c>
      <c r="D18" s="142">
        <v>0</v>
      </c>
      <c r="E18" s="143">
        <v>989</v>
      </c>
      <c r="F18" s="212">
        <v>950</v>
      </c>
      <c r="G18" s="142">
        <v>-3.9</v>
      </c>
      <c r="H18" s="141">
        <v>4.3</v>
      </c>
      <c r="I18" s="141">
        <v>4.0999999999999996</v>
      </c>
      <c r="J18" s="141">
        <v>-4.7</v>
      </c>
      <c r="K18" s="260"/>
      <c r="L18" s="175"/>
      <c r="M18" s="260"/>
      <c r="N18" s="250"/>
      <c r="P18" s="257"/>
    </row>
    <row r="19" spans="1:16" ht="15" customHeight="1" x14ac:dyDescent="0.2">
      <c r="A19" s="150" t="s">
        <v>87</v>
      </c>
      <c r="B19" s="141">
        <v>386.2</v>
      </c>
      <c r="C19" s="141">
        <v>386.2</v>
      </c>
      <c r="D19" s="142">
        <v>0</v>
      </c>
      <c r="E19" s="143">
        <v>287</v>
      </c>
      <c r="F19" s="212">
        <v>287</v>
      </c>
      <c r="G19" s="142">
        <v>0</v>
      </c>
      <c r="H19" s="141">
        <v>110.8</v>
      </c>
      <c r="I19" s="141">
        <v>110.8</v>
      </c>
      <c r="J19" s="141">
        <v>0</v>
      </c>
      <c r="K19" s="260"/>
      <c r="L19" s="250"/>
      <c r="M19" s="260"/>
      <c r="N19" s="250"/>
      <c r="P19" s="257"/>
    </row>
    <row r="20" spans="1:16" ht="15" customHeight="1" x14ac:dyDescent="0.2">
      <c r="A20" s="150" t="s">
        <v>88</v>
      </c>
      <c r="B20" s="141">
        <v>43.3</v>
      </c>
      <c r="C20" s="141">
        <v>43.3</v>
      </c>
      <c r="D20" s="142">
        <v>0</v>
      </c>
      <c r="E20" s="143">
        <v>412</v>
      </c>
      <c r="F20" s="212">
        <v>412</v>
      </c>
      <c r="G20" s="142">
        <v>0</v>
      </c>
      <c r="H20" s="141">
        <v>17.8</v>
      </c>
      <c r="I20" s="141">
        <v>17.8</v>
      </c>
      <c r="J20" s="141">
        <v>0</v>
      </c>
      <c r="K20" s="281"/>
      <c r="L20" s="258"/>
      <c r="M20" s="281"/>
      <c r="N20" s="250"/>
      <c r="P20" s="295"/>
    </row>
    <row r="21" spans="1:16" ht="15" customHeight="1" x14ac:dyDescent="0.2">
      <c r="A21" s="150" t="s">
        <v>89</v>
      </c>
      <c r="B21" s="141">
        <v>66.8</v>
      </c>
      <c r="C21" s="141">
        <v>66.8</v>
      </c>
      <c r="D21" s="142">
        <v>0</v>
      </c>
      <c r="E21" s="143">
        <v>289</v>
      </c>
      <c r="F21" s="212">
        <v>295</v>
      </c>
      <c r="G21" s="142">
        <v>2.1</v>
      </c>
      <c r="H21" s="141">
        <v>19.3</v>
      </c>
      <c r="I21" s="141">
        <v>19.7</v>
      </c>
      <c r="J21" s="141">
        <v>2.1</v>
      </c>
      <c r="K21" s="281"/>
      <c r="L21" s="175"/>
      <c r="M21" s="260"/>
      <c r="N21" s="250"/>
      <c r="P21" s="257"/>
    </row>
    <row r="22" spans="1:16" ht="15" customHeight="1" x14ac:dyDescent="0.2">
      <c r="A22" s="150" t="s">
        <v>90</v>
      </c>
      <c r="B22" s="141">
        <v>104.7</v>
      </c>
      <c r="C22" s="141">
        <v>104.7</v>
      </c>
      <c r="D22" s="142">
        <v>0</v>
      </c>
      <c r="E22" s="143">
        <v>230</v>
      </c>
      <c r="F22" s="212">
        <v>230</v>
      </c>
      <c r="G22" s="142">
        <v>0</v>
      </c>
      <c r="H22" s="141">
        <v>24.1</v>
      </c>
      <c r="I22" s="141">
        <v>24.1</v>
      </c>
      <c r="J22" s="141">
        <v>0</v>
      </c>
      <c r="K22" s="281"/>
      <c r="L22" s="175"/>
      <c r="M22" s="260"/>
      <c r="N22" s="250"/>
      <c r="P22" s="257"/>
    </row>
    <row r="23" spans="1:16" ht="15" hidden="1" customHeight="1" x14ac:dyDescent="0.2">
      <c r="A23" s="150" t="s">
        <v>91</v>
      </c>
      <c r="B23" s="141">
        <v>0</v>
      </c>
      <c r="C23" s="141">
        <v>0</v>
      </c>
      <c r="D23" s="142">
        <v>0</v>
      </c>
      <c r="E23" s="143">
        <v>0</v>
      </c>
      <c r="F23" s="240">
        <v>0</v>
      </c>
      <c r="G23" s="142">
        <v>0</v>
      </c>
      <c r="H23" s="141">
        <v>0</v>
      </c>
      <c r="I23" s="141">
        <v>0</v>
      </c>
      <c r="J23" s="141">
        <v>0</v>
      </c>
      <c r="K23" s="260"/>
      <c r="L23" s="175"/>
      <c r="M23" s="260"/>
      <c r="N23" s="250"/>
      <c r="P23" s="257"/>
    </row>
    <row r="24" spans="1:16" ht="15" hidden="1" customHeight="1" x14ac:dyDescent="0.2">
      <c r="A24" s="150" t="s">
        <v>92</v>
      </c>
      <c r="B24" s="141">
        <v>0</v>
      </c>
      <c r="C24" s="141">
        <v>0</v>
      </c>
      <c r="D24" s="142">
        <v>0</v>
      </c>
      <c r="E24" s="143">
        <v>0</v>
      </c>
      <c r="F24" s="240">
        <v>0</v>
      </c>
      <c r="G24" s="142">
        <v>0</v>
      </c>
      <c r="H24" s="141">
        <v>0</v>
      </c>
      <c r="I24" s="141">
        <v>0</v>
      </c>
      <c r="J24" s="141">
        <v>0</v>
      </c>
      <c r="K24" s="260"/>
      <c r="L24" s="175"/>
      <c r="M24" s="260"/>
      <c r="N24" s="250"/>
      <c r="P24" s="257"/>
    </row>
    <row r="25" spans="1:16" ht="15" customHeight="1" x14ac:dyDescent="0.2">
      <c r="A25" s="150" t="s">
        <v>93</v>
      </c>
      <c r="B25" s="141">
        <v>50</v>
      </c>
      <c r="C25" s="141">
        <v>50</v>
      </c>
      <c r="D25" s="142">
        <v>0</v>
      </c>
      <c r="E25" s="143">
        <v>1020</v>
      </c>
      <c r="F25" s="240">
        <v>1020</v>
      </c>
      <c r="G25" s="142">
        <v>0</v>
      </c>
      <c r="H25" s="141">
        <v>51</v>
      </c>
      <c r="I25" s="141">
        <v>51</v>
      </c>
      <c r="J25" s="141">
        <v>0</v>
      </c>
      <c r="K25" s="260"/>
      <c r="L25" s="250"/>
      <c r="M25" s="260"/>
      <c r="N25" s="250"/>
      <c r="P25" s="257"/>
    </row>
    <row r="26" spans="1:16" ht="15" customHeight="1" x14ac:dyDescent="0.2">
      <c r="A26" s="120" t="s">
        <v>94</v>
      </c>
      <c r="B26" s="136">
        <v>165.9</v>
      </c>
      <c r="C26" s="136">
        <v>165.9</v>
      </c>
      <c r="D26" s="136">
        <v>0</v>
      </c>
      <c r="E26" s="137">
        <v>978.05425000000002</v>
      </c>
      <c r="F26" s="137">
        <v>978.05425000000002</v>
      </c>
      <c r="G26" s="136">
        <v>0</v>
      </c>
      <c r="H26" s="136">
        <v>162.19999999999999</v>
      </c>
      <c r="I26" s="136">
        <v>162.19999999999999</v>
      </c>
      <c r="J26" s="136">
        <v>0</v>
      </c>
      <c r="K26" s="260"/>
      <c r="L26" s="175"/>
      <c r="M26" s="260"/>
      <c r="N26" s="250"/>
      <c r="P26" s="257"/>
    </row>
    <row r="27" spans="1:16" ht="15" customHeight="1" x14ac:dyDescent="0.2">
      <c r="A27" s="150" t="s">
        <v>95</v>
      </c>
      <c r="B27" s="141">
        <v>152.80000000000001</v>
      </c>
      <c r="C27" s="141">
        <v>152.80000000000001</v>
      </c>
      <c r="D27" s="142">
        <v>0</v>
      </c>
      <c r="E27" s="143">
        <v>959</v>
      </c>
      <c r="F27" s="240">
        <v>959</v>
      </c>
      <c r="G27" s="142">
        <v>0</v>
      </c>
      <c r="H27" s="141">
        <v>146.5</v>
      </c>
      <c r="I27" s="141">
        <v>146.5</v>
      </c>
      <c r="J27" s="141">
        <v>0</v>
      </c>
      <c r="K27" s="260"/>
      <c r="L27" s="175"/>
      <c r="M27" s="260"/>
      <c r="N27" s="268"/>
      <c r="P27" s="257"/>
    </row>
    <row r="28" spans="1:16" ht="15" hidden="1" customHeight="1" x14ac:dyDescent="0.2">
      <c r="A28" s="150" t="s">
        <v>96</v>
      </c>
      <c r="B28" s="141">
        <v>0</v>
      </c>
      <c r="C28" s="141">
        <v>0</v>
      </c>
      <c r="D28" s="142">
        <v>0</v>
      </c>
      <c r="E28" s="143">
        <v>0</v>
      </c>
      <c r="F28" s="240">
        <v>0</v>
      </c>
      <c r="G28" s="142">
        <v>0</v>
      </c>
      <c r="H28" s="141">
        <v>0</v>
      </c>
      <c r="I28" s="141">
        <v>0</v>
      </c>
      <c r="J28" s="141">
        <v>0</v>
      </c>
      <c r="K28" s="260"/>
      <c r="L28" s="175"/>
      <c r="M28" s="260"/>
      <c r="N28" s="250"/>
      <c r="P28" s="257"/>
    </row>
    <row r="29" spans="1:16" ht="15" customHeight="1" x14ac:dyDescent="0.2">
      <c r="A29" s="150" t="s">
        <v>97</v>
      </c>
      <c r="B29" s="141">
        <v>13</v>
      </c>
      <c r="C29" s="141">
        <v>13</v>
      </c>
      <c r="D29" s="142">
        <v>0</v>
      </c>
      <c r="E29" s="143">
        <v>1200</v>
      </c>
      <c r="F29" s="240">
        <v>1200</v>
      </c>
      <c r="G29" s="142">
        <v>0</v>
      </c>
      <c r="H29" s="141">
        <v>15.6</v>
      </c>
      <c r="I29" s="141">
        <v>15.6</v>
      </c>
      <c r="J29" s="141">
        <v>0</v>
      </c>
      <c r="K29" s="260"/>
      <c r="L29" s="175"/>
      <c r="M29" s="260"/>
      <c r="N29" s="250"/>
      <c r="P29" s="257"/>
    </row>
    <row r="30" spans="1:16" ht="15" customHeight="1" x14ac:dyDescent="0.2">
      <c r="A30" s="150" t="s">
        <v>98</v>
      </c>
      <c r="B30" s="141">
        <v>0.1</v>
      </c>
      <c r="C30" s="141">
        <v>0.1</v>
      </c>
      <c r="D30" s="142">
        <v>0</v>
      </c>
      <c r="E30" s="143">
        <v>1240</v>
      </c>
      <c r="F30" s="240">
        <v>1240</v>
      </c>
      <c r="G30" s="142">
        <v>0</v>
      </c>
      <c r="H30" s="141">
        <v>0.1</v>
      </c>
      <c r="I30" s="141">
        <v>0.1</v>
      </c>
      <c r="J30" s="141">
        <v>0</v>
      </c>
      <c r="K30" s="260"/>
      <c r="L30" s="175"/>
      <c r="M30" s="260"/>
      <c r="N30" s="250"/>
      <c r="P30" s="257"/>
    </row>
    <row r="31" spans="1:16" ht="15" customHeight="1" x14ac:dyDescent="0.2">
      <c r="A31" s="120" t="s">
        <v>99</v>
      </c>
      <c r="B31" s="136">
        <v>0.1</v>
      </c>
      <c r="C31" s="136">
        <v>0.1</v>
      </c>
      <c r="D31" s="136">
        <v>0</v>
      </c>
      <c r="E31" s="137">
        <v>795</v>
      </c>
      <c r="F31" s="137">
        <v>795</v>
      </c>
      <c r="G31" s="136">
        <v>0</v>
      </c>
      <c r="H31" s="136">
        <v>0.1</v>
      </c>
      <c r="I31" s="136">
        <v>0.1</v>
      </c>
      <c r="J31" s="136">
        <v>0</v>
      </c>
      <c r="K31" s="260"/>
      <c r="L31" s="175"/>
      <c r="M31" s="260"/>
      <c r="N31" s="250"/>
      <c r="P31" s="257"/>
    </row>
    <row r="32" spans="1:16" ht="15" customHeight="1" x14ac:dyDescent="0.2">
      <c r="A32" s="150" t="s">
        <v>100</v>
      </c>
      <c r="B32" s="141">
        <v>0.1</v>
      </c>
      <c r="C32" s="141">
        <v>0.1</v>
      </c>
      <c r="D32" s="142">
        <v>0</v>
      </c>
      <c r="E32" s="143">
        <v>795</v>
      </c>
      <c r="F32" s="143">
        <v>795</v>
      </c>
      <c r="G32" s="142">
        <v>0</v>
      </c>
      <c r="H32" s="141">
        <v>0.1</v>
      </c>
      <c r="I32" s="141">
        <v>0.1</v>
      </c>
      <c r="J32" s="141">
        <v>0</v>
      </c>
      <c r="K32" s="260"/>
      <c r="L32" s="175"/>
      <c r="M32" s="260"/>
      <c r="N32" s="250"/>
      <c r="P32" s="257"/>
    </row>
    <row r="33" spans="1:16" ht="15" hidden="1" customHeight="1" x14ac:dyDescent="0.2">
      <c r="A33" s="67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260"/>
      <c r="L33" s="175"/>
      <c r="M33" s="260"/>
      <c r="N33" s="250"/>
      <c r="P33" s="257"/>
    </row>
    <row r="34" spans="1:16" ht="15" hidden="1" customHeight="1" x14ac:dyDescent="0.2">
      <c r="A34" s="67" t="s">
        <v>102</v>
      </c>
      <c r="B34" s="141">
        <v>0</v>
      </c>
      <c r="C34" s="141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260"/>
      <c r="L34" s="175"/>
      <c r="M34" s="260"/>
      <c r="N34" s="250"/>
      <c r="P34" s="257"/>
    </row>
    <row r="35" spans="1:16" ht="15" hidden="1" customHeight="1" x14ac:dyDescent="0.2">
      <c r="A35" s="67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260"/>
      <c r="L35" s="175"/>
      <c r="M35" s="260"/>
      <c r="N35" s="250"/>
      <c r="P35" s="257"/>
    </row>
    <row r="36" spans="1:16" ht="15" hidden="1" customHeight="1" x14ac:dyDescent="0.2">
      <c r="A36" s="111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260"/>
      <c r="L36" s="175"/>
      <c r="M36" s="260"/>
      <c r="N36" s="250"/>
      <c r="P36" s="257"/>
    </row>
    <row r="37" spans="1:16" ht="15" hidden="1" customHeight="1" x14ac:dyDescent="0.2">
      <c r="A37" s="67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260"/>
      <c r="L37" s="175"/>
      <c r="M37" s="260"/>
      <c r="N37" s="250"/>
      <c r="P37" s="257"/>
    </row>
    <row r="38" spans="1:16" ht="15" hidden="1" customHeight="1" x14ac:dyDescent="0.2">
      <c r="A38" s="67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260"/>
      <c r="L38" s="175"/>
      <c r="M38" s="260"/>
      <c r="N38" s="250"/>
      <c r="P38" s="257"/>
    </row>
    <row r="39" spans="1:16" ht="15" hidden="1" customHeight="1" x14ac:dyDescent="0.2">
      <c r="A39" s="67" t="s">
        <v>107</v>
      </c>
      <c r="B39" s="141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260"/>
      <c r="L39" s="175"/>
      <c r="M39" s="260"/>
      <c r="N39" s="250"/>
    </row>
    <row r="40" spans="1:16" ht="15" customHeight="1" x14ac:dyDescent="0.2">
      <c r="A40" s="120" t="s">
        <v>108</v>
      </c>
      <c r="B40" s="136">
        <v>740.7</v>
      </c>
      <c r="C40" s="136">
        <v>740.8</v>
      </c>
      <c r="D40" s="136">
        <v>0</v>
      </c>
      <c r="E40" s="137">
        <v>414.74699600000002</v>
      </c>
      <c r="F40" s="137">
        <v>415.00567000000001</v>
      </c>
      <c r="G40" s="136">
        <v>0.1</v>
      </c>
      <c r="H40" s="136">
        <v>307.2</v>
      </c>
      <c r="I40" s="136">
        <v>307.39999999999998</v>
      </c>
      <c r="J40" s="136">
        <v>0.1</v>
      </c>
      <c r="K40" s="260"/>
      <c r="M40" s="260"/>
      <c r="N40" s="250"/>
    </row>
    <row r="41" spans="1:16" ht="15" customHeight="1" x14ac:dyDescent="0.2">
      <c r="A41" s="123" t="s">
        <v>109</v>
      </c>
      <c r="B41" s="159">
        <v>166</v>
      </c>
      <c r="C41" s="159">
        <v>166</v>
      </c>
      <c r="D41" s="159">
        <v>0</v>
      </c>
      <c r="E41" s="160">
        <v>977.94397600000002</v>
      </c>
      <c r="F41" s="160">
        <v>977.94397600000002</v>
      </c>
      <c r="G41" s="159">
        <v>0</v>
      </c>
      <c r="H41" s="159">
        <v>162.30000000000001</v>
      </c>
      <c r="I41" s="159">
        <v>162.30000000000001</v>
      </c>
      <c r="J41" s="159">
        <v>0</v>
      </c>
      <c r="K41" s="260"/>
      <c r="M41" s="260"/>
      <c r="N41" s="250"/>
    </row>
    <row r="42" spans="1:16" ht="15" customHeight="1" x14ac:dyDescent="0.2">
      <c r="A42" s="161" t="s">
        <v>51</v>
      </c>
      <c r="B42" s="162">
        <v>906.7</v>
      </c>
      <c r="C42" s="162">
        <v>906.8</v>
      </c>
      <c r="D42" s="162">
        <v>0</v>
      </c>
      <c r="E42" s="163">
        <v>517.85794599999997</v>
      </c>
      <c r="F42" s="163">
        <v>518.05789600000003</v>
      </c>
      <c r="G42" s="162">
        <v>0</v>
      </c>
      <c r="H42" s="162">
        <v>469.5</v>
      </c>
      <c r="I42" s="162">
        <v>469.7</v>
      </c>
      <c r="J42" s="162">
        <v>0</v>
      </c>
      <c r="K42" s="260"/>
      <c r="M42" s="260"/>
      <c r="N42" s="250"/>
    </row>
    <row r="43" spans="1:16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6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zoomScale="90" workbookViewId="0">
      <pane xSplit="1" ySplit="7" topLeftCell="B8" activePane="bottomRight" state="frozen"/>
      <selection activeCell="W1" sqref="W1:AC16384"/>
      <selection pane="topRight"/>
      <selection pane="bottomLeft"/>
      <selection pane="bottomRight" activeCell="N10" sqref="N10"/>
    </sheetView>
  </sheetViews>
  <sheetFormatPr defaultColWidth="11.42578125" defaultRowHeight="20.100000000000001" customHeight="1" x14ac:dyDescent="0.2"/>
  <cols>
    <col min="1" max="1" width="19.140625" style="9" customWidth="1"/>
    <col min="2" max="3" width="11.28515625" style="9" customWidth="1"/>
    <col min="4" max="4" width="11.5703125" style="9" customWidth="1"/>
    <col min="5" max="6" width="11.28515625" style="9" customWidth="1"/>
    <col min="7" max="7" width="10.140625" style="9" customWidth="1"/>
    <col min="8" max="9" width="11.28515625" style="9" customWidth="1"/>
    <col min="10" max="10" width="11.140625" style="9" customWidth="1"/>
    <col min="11" max="22" width="7.85546875" style="9" customWidth="1"/>
    <col min="23" max="257" width="11.42578125" style="9" customWidth="1"/>
  </cols>
  <sheetData>
    <row r="1" spans="1:24" ht="33.7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23"/>
      <c r="X1" s="23"/>
    </row>
    <row r="2" spans="1:24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23"/>
      <c r="X2" s="23"/>
    </row>
    <row r="3" spans="1:24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23"/>
      <c r="X3" s="23"/>
    </row>
    <row r="4" spans="1:24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23"/>
      <c r="X4" s="23"/>
    </row>
    <row r="5" spans="1:24" ht="20.100000000000001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23"/>
      <c r="X5" s="23"/>
    </row>
    <row r="6" spans="1:24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23"/>
      <c r="X6" s="23"/>
    </row>
    <row r="7" spans="1:24" ht="20.100000000000001" customHeight="1" x14ac:dyDescent="0.2">
      <c r="A7" s="571"/>
      <c r="B7" s="278" t="s">
        <v>67</v>
      </c>
      <c r="C7" s="278" t="s">
        <v>68</v>
      </c>
      <c r="D7" s="278" t="s">
        <v>69</v>
      </c>
      <c r="E7" s="278" t="s">
        <v>70</v>
      </c>
      <c r="F7" s="278" t="s">
        <v>71</v>
      </c>
      <c r="G7" s="278" t="s">
        <v>72</v>
      </c>
      <c r="H7" s="278" t="s">
        <v>73</v>
      </c>
      <c r="I7" s="278" t="s">
        <v>74</v>
      </c>
      <c r="J7" s="278" t="s">
        <v>75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23"/>
      <c r="X7" s="23"/>
    </row>
    <row r="8" spans="1:24" ht="15.6" customHeight="1" x14ac:dyDescent="0.2">
      <c r="A8" s="120" t="s">
        <v>76</v>
      </c>
      <c r="B8" s="121">
        <v>60</v>
      </c>
      <c r="C8" s="121">
        <v>60</v>
      </c>
      <c r="D8" s="121">
        <v>0</v>
      </c>
      <c r="E8" s="195">
        <v>1113.823333</v>
      </c>
      <c r="F8" s="195">
        <v>1113.823333</v>
      </c>
      <c r="G8" s="121">
        <v>0</v>
      </c>
      <c r="H8" s="121">
        <v>66.8</v>
      </c>
      <c r="I8" s="121">
        <v>66.8</v>
      </c>
      <c r="J8" s="121">
        <v>0</v>
      </c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"/>
      <c r="X8" s="23"/>
    </row>
    <row r="9" spans="1:24" ht="15.6" hidden="1" customHeight="1" x14ac:dyDescent="0.2">
      <c r="A9" s="67" t="s">
        <v>77</v>
      </c>
      <c r="B9" s="8">
        <v>0</v>
      </c>
      <c r="C9" s="8">
        <v>0</v>
      </c>
      <c r="D9" s="8">
        <v>0</v>
      </c>
      <c r="E9" s="21">
        <v>0</v>
      </c>
      <c r="F9" s="21">
        <v>0</v>
      </c>
      <c r="G9" s="97">
        <v>0</v>
      </c>
      <c r="H9" s="8">
        <v>0</v>
      </c>
      <c r="I9" s="8">
        <v>0</v>
      </c>
      <c r="J9" s="8">
        <v>0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3"/>
      <c r="X9" s="23"/>
    </row>
    <row r="10" spans="1:24" ht="15.6" customHeight="1" x14ac:dyDescent="0.2">
      <c r="A10" s="67" t="s">
        <v>78</v>
      </c>
      <c r="B10" s="8">
        <v>3.3</v>
      </c>
      <c r="C10" s="8">
        <v>3.3</v>
      </c>
      <c r="D10" s="8">
        <v>0</v>
      </c>
      <c r="E10" s="21">
        <v>1260</v>
      </c>
      <c r="F10" s="21">
        <v>1260</v>
      </c>
      <c r="G10" s="97">
        <v>0</v>
      </c>
      <c r="H10" s="8">
        <v>4.2</v>
      </c>
      <c r="I10" s="8">
        <v>4.2</v>
      </c>
      <c r="J10" s="8">
        <v>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23"/>
      <c r="X10" s="23"/>
    </row>
    <row r="11" spans="1:24" ht="15.6" customHeight="1" x14ac:dyDescent="0.2">
      <c r="A11" s="67" t="s">
        <v>79</v>
      </c>
      <c r="B11" s="8">
        <v>5.3</v>
      </c>
      <c r="C11" s="8">
        <v>5.3</v>
      </c>
      <c r="D11" s="8">
        <v>0</v>
      </c>
      <c r="E11" s="21">
        <v>720</v>
      </c>
      <c r="F11" s="21">
        <v>720</v>
      </c>
      <c r="G11" s="97">
        <v>0</v>
      </c>
      <c r="H11" s="8">
        <v>3.8</v>
      </c>
      <c r="I11" s="8">
        <v>3.8</v>
      </c>
      <c r="J11" s="8">
        <v>0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23"/>
      <c r="X11" s="23"/>
    </row>
    <row r="12" spans="1:24" ht="15.6" customHeight="1" x14ac:dyDescent="0.2">
      <c r="A12" s="67" t="s">
        <v>80</v>
      </c>
      <c r="B12" s="8">
        <v>0</v>
      </c>
      <c r="C12" s="8">
        <v>0</v>
      </c>
      <c r="D12" s="8">
        <v>0</v>
      </c>
      <c r="E12" s="21">
        <v>0</v>
      </c>
      <c r="F12" s="21">
        <v>0</v>
      </c>
      <c r="G12" s="97">
        <v>0</v>
      </c>
      <c r="H12" s="8">
        <v>0</v>
      </c>
      <c r="I12" s="8">
        <v>0</v>
      </c>
      <c r="J12" s="8">
        <v>0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23"/>
      <c r="X12" s="23"/>
    </row>
    <row r="13" spans="1:24" ht="15.6" customHeight="1" x14ac:dyDescent="0.2">
      <c r="A13" s="67" t="s">
        <v>81</v>
      </c>
      <c r="B13" s="8">
        <v>1</v>
      </c>
      <c r="C13" s="8">
        <v>1</v>
      </c>
      <c r="D13" s="8">
        <v>0</v>
      </c>
      <c r="E13" s="21">
        <v>845</v>
      </c>
      <c r="F13" s="21">
        <v>845</v>
      </c>
      <c r="G13" s="97">
        <v>0</v>
      </c>
      <c r="H13" s="8">
        <v>0.8</v>
      </c>
      <c r="I13" s="8">
        <v>0.8</v>
      </c>
      <c r="J13" s="8">
        <v>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23"/>
      <c r="X13" s="23"/>
    </row>
    <row r="14" spans="1:24" ht="15.6" hidden="1" customHeight="1" x14ac:dyDescent="0.2">
      <c r="A14" s="67" t="s">
        <v>82</v>
      </c>
      <c r="B14" s="8">
        <v>0</v>
      </c>
      <c r="C14" s="8">
        <v>0</v>
      </c>
      <c r="D14" s="8">
        <v>0</v>
      </c>
      <c r="E14" s="21">
        <v>0</v>
      </c>
      <c r="F14" s="21">
        <v>0</v>
      </c>
      <c r="G14" s="97">
        <v>0</v>
      </c>
      <c r="H14" s="8">
        <v>0</v>
      </c>
      <c r="I14" s="8">
        <v>0</v>
      </c>
      <c r="J14" s="8">
        <v>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23"/>
      <c r="X14" s="23"/>
    </row>
    <row r="15" spans="1:24" ht="15.6" customHeight="1" x14ac:dyDescent="0.2">
      <c r="A15" s="67" t="s">
        <v>83</v>
      </c>
      <c r="B15" s="8">
        <v>50.4</v>
      </c>
      <c r="C15" s="8">
        <v>50.4</v>
      </c>
      <c r="D15" s="8">
        <v>0</v>
      </c>
      <c r="E15" s="21">
        <v>1151</v>
      </c>
      <c r="F15" s="21">
        <v>1151</v>
      </c>
      <c r="G15" s="97">
        <v>0</v>
      </c>
      <c r="H15" s="8">
        <v>58</v>
      </c>
      <c r="I15" s="8">
        <v>58</v>
      </c>
      <c r="J15" s="8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23"/>
      <c r="X15" s="23"/>
    </row>
    <row r="16" spans="1:24" ht="15.6" customHeight="1" x14ac:dyDescent="0.2">
      <c r="A16" s="120" t="s">
        <v>84</v>
      </c>
      <c r="B16" s="121">
        <v>735.8</v>
      </c>
      <c r="C16" s="121">
        <v>735.8</v>
      </c>
      <c r="D16" s="121">
        <v>0</v>
      </c>
      <c r="E16" s="195">
        <v>404.03438399999999</v>
      </c>
      <c r="F16" s="195">
        <v>411.018891</v>
      </c>
      <c r="G16" s="121">
        <v>1.7</v>
      </c>
      <c r="H16" s="121">
        <v>297.3</v>
      </c>
      <c r="I16" s="121">
        <v>302.39999999999998</v>
      </c>
      <c r="J16" s="121">
        <v>1.7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"/>
      <c r="X16" s="23"/>
    </row>
    <row r="17" spans="1:24" ht="15.6" customHeight="1" x14ac:dyDescent="0.2">
      <c r="A17" s="67" t="s">
        <v>85</v>
      </c>
      <c r="B17" s="8">
        <v>29.8</v>
      </c>
      <c r="C17" s="8">
        <v>29.8</v>
      </c>
      <c r="D17" s="8">
        <v>0</v>
      </c>
      <c r="E17" s="21">
        <v>606</v>
      </c>
      <c r="F17" s="21">
        <v>606</v>
      </c>
      <c r="G17" s="97">
        <v>0</v>
      </c>
      <c r="H17" s="8">
        <v>18.100000000000001</v>
      </c>
      <c r="I17" s="8">
        <v>18.100000000000001</v>
      </c>
      <c r="J17" s="8">
        <v>0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23"/>
      <c r="X17" s="23"/>
    </row>
    <row r="18" spans="1:24" ht="15.6" customHeight="1" x14ac:dyDescent="0.2">
      <c r="A18" s="67" t="s">
        <v>86</v>
      </c>
      <c r="B18" s="8">
        <v>4.3</v>
      </c>
      <c r="C18" s="8">
        <v>4.3</v>
      </c>
      <c r="D18" s="8">
        <v>0</v>
      </c>
      <c r="E18" s="21">
        <v>989</v>
      </c>
      <c r="F18" s="21">
        <v>950</v>
      </c>
      <c r="G18" s="97">
        <v>-3.9</v>
      </c>
      <c r="H18" s="8">
        <v>4.3</v>
      </c>
      <c r="I18" s="8">
        <v>4.0999999999999996</v>
      </c>
      <c r="J18" s="8">
        <v>-4.7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23"/>
      <c r="X18" s="23"/>
    </row>
    <row r="19" spans="1:24" ht="15.6" customHeight="1" x14ac:dyDescent="0.2">
      <c r="A19" s="67" t="s">
        <v>87</v>
      </c>
      <c r="B19" s="8">
        <v>391.1</v>
      </c>
      <c r="C19" s="8">
        <v>391.1</v>
      </c>
      <c r="D19" s="8">
        <v>0</v>
      </c>
      <c r="E19" s="21">
        <v>291.81104599999998</v>
      </c>
      <c r="F19" s="21">
        <v>291.81104599999998</v>
      </c>
      <c r="G19" s="97">
        <v>0</v>
      </c>
      <c r="H19" s="8">
        <v>114.1</v>
      </c>
      <c r="I19" s="8">
        <v>114.1</v>
      </c>
      <c r="J19" s="8">
        <v>0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23"/>
      <c r="X19" s="23"/>
    </row>
    <row r="20" spans="1:24" ht="15.6" customHeight="1" x14ac:dyDescent="0.2">
      <c r="A20" s="67" t="s">
        <v>88</v>
      </c>
      <c r="B20" s="8">
        <v>43.3</v>
      </c>
      <c r="C20" s="8">
        <v>43.3</v>
      </c>
      <c r="D20" s="8">
        <v>0</v>
      </c>
      <c r="E20" s="21">
        <v>412</v>
      </c>
      <c r="F20" s="21">
        <v>412</v>
      </c>
      <c r="G20" s="97">
        <v>0</v>
      </c>
      <c r="H20" s="8">
        <v>17.8</v>
      </c>
      <c r="I20" s="8">
        <v>17.8</v>
      </c>
      <c r="J20" s="8">
        <v>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23"/>
      <c r="X20" s="23"/>
    </row>
    <row r="21" spans="1:24" ht="15.6" customHeight="1" x14ac:dyDescent="0.2">
      <c r="A21" s="67" t="s">
        <v>89</v>
      </c>
      <c r="B21" s="8">
        <v>93.3</v>
      </c>
      <c r="C21" s="8">
        <v>93.3</v>
      </c>
      <c r="D21" s="8">
        <v>0</v>
      </c>
      <c r="E21" s="21">
        <v>293.98820999999998</v>
      </c>
      <c r="F21" s="21">
        <v>332.43301200000002</v>
      </c>
      <c r="G21" s="97">
        <v>13.1</v>
      </c>
      <c r="H21" s="8">
        <v>27.4</v>
      </c>
      <c r="I21" s="8">
        <v>31</v>
      </c>
      <c r="J21" s="8">
        <v>13.1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23"/>
      <c r="X21" s="23"/>
    </row>
    <row r="22" spans="1:24" ht="15" customHeight="1" x14ac:dyDescent="0.2">
      <c r="A22" s="67" t="s">
        <v>90</v>
      </c>
      <c r="B22" s="8">
        <v>109</v>
      </c>
      <c r="C22" s="8">
        <v>109</v>
      </c>
      <c r="D22" s="8">
        <v>0</v>
      </c>
      <c r="E22" s="21">
        <v>220.92660599999999</v>
      </c>
      <c r="F22" s="21">
        <v>236.706422</v>
      </c>
      <c r="G22" s="97">
        <v>7.1</v>
      </c>
      <c r="H22" s="8">
        <v>24.1</v>
      </c>
      <c r="I22" s="8">
        <v>25.8</v>
      </c>
      <c r="J22" s="8">
        <v>7.1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23"/>
      <c r="X22" s="23"/>
    </row>
    <row r="23" spans="1:24" ht="15.6" hidden="1" customHeight="1" x14ac:dyDescent="0.2">
      <c r="A23" s="67" t="s">
        <v>91</v>
      </c>
      <c r="B23" s="8">
        <v>0</v>
      </c>
      <c r="C23" s="8">
        <v>0</v>
      </c>
      <c r="D23" s="8">
        <v>0</v>
      </c>
      <c r="E23" s="21">
        <v>0</v>
      </c>
      <c r="F23" s="21">
        <v>0</v>
      </c>
      <c r="G23" s="97">
        <v>0</v>
      </c>
      <c r="H23" s="8">
        <v>0</v>
      </c>
      <c r="I23" s="8">
        <v>0</v>
      </c>
      <c r="J23" s="8">
        <v>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23"/>
      <c r="X23" s="23"/>
    </row>
    <row r="24" spans="1:24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23"/>
      <c r="X24" s="23"/>
    </row>
    <row r="25" spans="1:24" ht="15.6" customHeight="1" x14ac:dyDescent="0.2">
      <c r="A25" s="67" t="s">
        <v>93</v>
      </c>
      <c r="B25" s="8">
        <v>65</v>
      </c>
      <c r="C25" s="8">
        <v>65</v>
      </c>
      <c r="D25" s="8">
        <v>0</v>
      </c>
      <c r="E25" s="21">
        <v>1407.6923079999999</v>
      </c>
      <c r="F25" s="21">
        <v>1407.6923079999999</v>
      </c>
      <c r="G25" s="97">
        <v>0</v>
      </c>
      <c r="H25" s="8">
        <v>91.5</v>
      </c>
      <c r="I25" s="8">
        <v>91.5</v>
      </c>
      <c r="J25" s="8">
        <v>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23"/>
      <c r="X25" s="23"/>
    </row>
    <row r="26" spans="1:24" ht="15.6" customHeight="1" x14ac:dyDescent="0.2">
      <c r="A26" s="120" t="s">
        <v>94</v>
      </c>
      <c r="B26" s="121">
        <v>228.1</v>
      </c>
      <c r="C26" s="121">
        <v>228.1</v>
      </c>
      <c r="D26" s="121">
        <v>0</v>
      </c>
      <c r="E26" s="195">
        <v>1114.098641</v>
      </c>
      <c r="F26" s="195">
        <v>1137.3516</v>
      </c>
      <c r="G26" s="121">
        <v>2.1</v>
      </c>
      <c r="H26" s="121">
        <v>254.1</v>
      </c>
      <c r="I26" s="121">
        <v>259.39999999999998</v>
      </c>
      <c r="J26" s="121">
        <v>2.1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"/>
      <c r="X26" s="23"/>
    </row>
    <row r="27" spans="1:24" ht="15.6" customHeight="1" x14ac:dyDescent="0.2">
      <c r="A27" s="67" t="s">
        <v>95</v>
      </c>
      <c r="B27" s="8">
        <v>176.9</v>
      </c>
      <c r="C27" s="8">
        <v>176.9</v>
      </c>
      <c r="D27" s="8">
        <v>0</v>
      </c>
      <c r="E27" s="21">
        <v>1023.847937</v>
      </c>
      <c r="F27" s="21">
        <v>1023.847937</v>
      </c>
      <c r="G27" s="97">
        <v>0</v>
      </c>
      <c r="H27" s="8">
        <v>181.1</v>
      </c>
      <c r="I27" s="8">
        <v>181.1</v>
      </c>
      <c r="J27" s="8">
        <v>0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23"/>
      <c r="X27" s="23"/>
    </row>
    <row r="28" spans="1:24" ht="15.6" customHeight="1" x14ac:dyDescent="0.2">
      <c r="A28" s="67" t="s">
        <v>96</v>
      </c>
      <c r="B28" s="8">
        <v>12</v>
      </c>
      <c r="C28" s="8">
        <v>12</v>
      </c>
      <c r="D28" s="8">
        <v>0</v>
      </c>
      <c r="E28" s="21">
        <v>408</v>
      </c>
      <c r="F28" s="21">
        <v>850</v>
      </c>
      <c r="G28" s="97">
        <v>108.3</v>
      </c>
      <c r="H28" s="8">
        <v>4.9000000000000004</v>
      </c>
      <c r="I28" s="8">
        <v>10.199999999999999</v>
      </c>
      <c r="J28" s="8">
        <v>108.2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23"/>
      <c r="X28" s="23"/>
    </row>
    <row r="29" spans="1:24" ht="15.6" customHeight="1" x14ac:dyDescent="0.2">
      <c r="A29" s="67" t="s">
        <v>97</v>
      </c>
      <c r="B29" s="8">
        <v>38</v>
      </c>
      <c r="C29" s="8">
        <v>38</v>
      </c>
      <c r="D29" s="8">
        <v>0</v>
      </c>
      <c r="E29" s="21">
        <v>1726.315789</v>
      </c>
      <c r="F29" s="21">
        <v>1726.315789</v>
      </c>
      <c r="G29" s="97">
        <v>0</v>
      </c>
      <c r="H29" s="8">
        <v>65.599999999999994</v>
      </c>
      <c r="I29" s="8">
        <v>65.599999999999994</v>
      </c>
      <c r="J29" s="8">
        <v>0</v>
      </c>
      <c r="K29" s="48"/>
      <c r="L29" s="48"/>
      <c r="M29" s="48"/>
      <c r="N29" s="92"/>
      <c r="O29" s="48"/>
      <c r="P29" s="48"/>
      <c r="Q29" s="48"/>
      <c r="R29" s="48"/>
      <c r="S29" s="48"/>
      <c r="T29" s="48"/>
      <c r="U29" s="48"/>
      <c r="V29" s="48"/>
      <c r="W29" s="23"/>
      <c r="X29" s="23"/>
    </row>
    <row r="30" spans="1:24" ht="15.6" customHeight="1" x14ac:dyDescent="0.2">
      <c r="A30" s="67" t="s">
        <v>98</v>
      </c>
      <c r="B30" s="8">
        <v>1.2</v>
      </c>
      <c r="C30" s="8">
        <v>1.2</v>
      </c>
      <c r="D30" s="8">
        <v>0</v>
      </c>
      <c r="E30" s="21">
        <v>2092.666667</v>
      </c>
      <c r="F30" s="21">
        <v>2092.666667</v>
      </c>
      <c r="G30" s="97">
        <v>0</v>
      </c>
      <c r="H30" s="8">
        <v>2.5</v>
      </c>
      <c r="I30" s="8">
        <v>2.5</v>
      </c>
      <c r="J30" s="8">
        <v>0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23"/>
      <c r="X30" s="23"/>
    </row>
    <row r="31" spans="1:24" ht="15.6" customHeight="1" x14ac:dyDescent="0.2">
      <c r="A31" s="120" t="s">
        <v>99</v>
      </c>
      <c r="B31" s="121">
        <v>127.8</v>
      </c>
      <c r="C31" s="121">
        <v>127.8</v>
      </c>
      <c r="D31" s="121">
        <v>0</v>
      </c>
      <c r="E31" s="195">
        <v>1269.259781</v>
      </c>
      <c r="F31" s="195">
        <v>1269.9452269999999</v>
      </c>
      <c r="G31" s="121">
        <v>0.1</v>
      </c>
      <c r="H31" s="121">
        <v>162.19999999999999</v>
      </c>
      <c r="I31" s="121">
        <v>162.30000000000001</v>
      </c>
      <c r="J31" s="121">
        <v>0.1</v>
      </c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"/>
      <c r="X31" s="23"/>
    </row>
    <row r="32" spans="1:24" ht="15.6" customHeight="1" x14ac:dyDescent="0.2">
      <c r="A32" s="67" t="s">
        <v>100</v>
      </c>
      <c r="B32" s="8">
        <v>104.7</v>
      </c>
      <c r="C32" s="8">
        <v>104.7</v>
      </c>
      <c r="D32" s="8">
        <v>0</v>
      </c>
      <c r="E32" s="21">
        <v>1200.8968480000001</v>
      </c>
      <c r="F32" s="21">
        <v>1201.733524</v>
      </c>
      <c r="G32" s="97">
        <v>0.1</v>
      </c>
      <c r="H32" s="8">
        <v>125.7</v>
      </c>
      <c r="I32" s="8">
        <v>125.8</v>
      </c>
      <c r="J32" s="8">
        <v>0.1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23"/>
      <c r="X32" s="23"/>
    </row>
    <row r="33" spans="1:24" ht="15.6" customHeight="1" x14ac:dyDescent="0.2">
      <c r="A33" s="67" t="s">
        <v>101</v>
      </c>
      <c r="B33" s="8">
        <v>5.3</v>
      </c>
      <c r="C33" s="8">
        <v>5.3</v>
      </c>
      <c r="D33" s="8">
        <v>0</v>
      </c>
      <c r="E33" s="21">
        <v>865</v>
      </c>
      <c r="F33" s="21">
        <v>865</v>
      </c>
      <c r="G33" s="97">
        <v>0</v>
      </c>
      <c r="H33" s="8">
        <v>4.5999999999999996</v>
      </c>
      <c r="I33" s="8">
        <v>4.5999999999999996</v>
      </c>
      <c r="J33" s="8">
        <v>0</v>
      </c>
      <c r="K33" s="48"/>
      <c r="L33" s="48"/>
      <c r="M33" s="48"/>
      <c r="N33" s="48"/>
      <c r="O33" s="48"/>
      <c r="P33" s="92"/>
      <c r="Q33" s="48"/>
      <c r="R33" s="48"/>
      <c r="S33" s="48"/>
      <c r="T33" s="48"/>
      <c r="U33" s="48"/>
      <c r="V33" s="48"/>
      <c r="W33" s="23"/>
      <c r="X33" s="23"/>
    </row>
    <row r="34" spans="1:24" ht="15.6" customHeight="1" x14ac:dyDescent="0.2">
      <c r="A34" s="67" t="s">
        <v>102</v>
      </c>
      <c r="B34" s="8">
        <v>0.5</v>
      </c>
      <c r="C34" s="8">
        <v>0.5</v>
      </c>
      <c r="D34" s="8">
        <v>0</v>
      </c>
      <c r="E34" s="21">
        <v>1506</v>
      </c>
      <c r="F34" s="21">
        <v>1506</v>
      </c>
      <c r="G34" s="97">
        <v>0</v>
      </c>
      <c r="H34" s="8">
        <v>0.8</v>
      </c>
      <c r="I34" s="8">
        <v>0.8</v>
      </c>
      <c r="J34" s="8">
        <v>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23"/>
      <c r="X34" s="23"/>
    </row>
    <row r="35" spans="1:24" ht="15.6" customHeight="1" x14ac:dyDescent="0.2">
      <c r="A35" s="67" t="s">
        <v>103</v>
      </c>
      <c r="B35" s="8">
        <v>17.3</v>
      </c>
      <c r="C35" s="8">
        <v>17.3</v>
      </c>
      <c r="D35" s="8">
        <v>0</v>
      </c>
      <c r="E35" s="21">
        <v>1800</v>
      </c>
      <c r="F35" s="21">
        <v>1800</v>
      </c>
      <c r="G35" s="97">
        <v>0</v>
      </c>
      <c r="H35" s="8">
        <v>31.1</v>
      </c>
      <c r="I35" s="8">
        <v>31.1</v>
      </c>
      <c r="J35" s="8">
        <v>0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23"/>
      <c r="X35" s="23"/>
    </row>
    <row r="36" spans="1:24" ht="15.6" customHeight="1" x14ac:dyDescent="0.2">
      <c r="A36" s="120" t="s">
        <v>104</v>
      </c>
      <c r="B36" s="121">
        <v>304.7</v>
      </c>
      <c r="C36" s="121">
        <v>304.7</v>
      </c>
      <c r="D36" s="121">
        <v>0</v>
      </c>
      <c r="E36" s="195">
        <v>1141.888087</v>
      </c>
      <c r="F36" s="195">
        <v>1152.870692</v>
      </c>
      <c r="G36" s="121">
        <v>1</v>
      </c>
      <c r="H36" s="121">
        <v>348</v>
      </c>
      <c r="I36" s="121">
        <v>351.3</v>
      </c>
      <c r="J36" s="121">
        <v>0.9</v>
      </c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"/>
      <c r="X36" s="23"/>
    </row>
    <row r="37" spans="1:24" ht="15.6" customHeight="1" x14ac:dyDescent="0.2">
      <c r="A37" s="67" t="s">
        <v>105</v>
      </c>
      <c r="B37" s="8">
        <v>252.9</v>
      </c>
      <c r="C37" s="8">
        <v>252.9</v>
      </c>
      <c r="D37" s="8">
        <v>0</v>
      </c>
      <c r="E37" s="21">
        <v>1103.2056150000001</v>
      </c>
      <c r="F37" s="21">
        <v>1103.2056150000001</v>
      </c>
      <c r="G37" s="97">
        <v>0</v>
      </c>
      <c r="H37" s="8">
        <v>279</v>
      </c>
      <c r="I37" s="8">
        <v>279</v>
      </c>
      <c r="J37" s="8">
        <v>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23"/>
      <c r="X37" s="23"/>
    </row>
    <row r="38" spans="1:24" ht="15.6" customHeight="1" x14ac:dyDescent="0.2">
      <c r="A38" s="67" t="s">
        <v>106</v>
      </c>
      <c r="B38" s="8">
        <v>33</v>
      </c>
      <c r="C38" s="8">
        <v>33</v>
      </c>
      <c r="D38" s="8">
        <v>0</v>
      </c>
      <c r="E38" s="21">
        <v>1250.272727</v>
      </c>
      <c r="F38" s="21">
        <v>1250.272727</v>
      </c>
      <c r="G38" s="97">
        <v>0</v>
      </c>
      <c r="H38" s="8">
        <v>41.3</v>
      </c>
      <c r="I38" s="8">
        <v>41.3</v>
      </c>
      <c r="J38" s="8">
        <v>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23"/>
      <c r="X38" s="23"/>
    </row>
    <row r="39" spans="1:24" ht="15.6" customHeight="1" x14ac:dyDescent="0.2">
      <c r="A39" s="67" t="s">
        <v>107</v>
      </c>
      <c r="B39" s="8">
        <v>18.8</v>
      </c>
      <c r="C39" s="8">
        <v>18.8</v>
      </c>
      <c r="D39" s="8">
        <v>0</v>
      </c>
      <c r="E39" s="21">
        <v>1472</v>
      </c>
      <c r="F39" s="21">
        <v>1650</v>
      </c>
      <c r="G39" s="97">
        <v>12.1</v>
      </c>
      <c r="H39" s="8">
        <v>27.7</v>
      </c>
      <c r="I39" s="8">
        <v>31</v>
      </c>
      <c r="J39" s="8">
        <v>11.9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23"/>
      <c r="X39" s="23"/>
    </row>
    <row r="40" spans="1:24" ht="15.6" customHeight="1" x14ac:dyDescent="0.2">
      <c r="A40" s="120" t="s">
        <v>108</v>
      </c>
      <c r="B40" s="121">
        <v>795.8</v>
      </c>
      <c r="C40" s="121">
        <v>795.8</v>
      </c>
      <c r="D40" s="121">
        <v>0</v>
      </c>
      <c r="E40" s="195">
        <v>457.54951</v>
      </c>
      <c r="F40" s="195">
        <v>464.00741399999998</v>
      </c>
      <c r="G40" s="121">
        <v>1.4</v>
      </c>
      <c r="H40" s="121">
        <v>364.1</v>
      </c>
      <c r="I40" s="121">
        <v>369.2</v>
      </c>
      <c r="J40" s="121">
        <v>1.4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"/>
      <c r="X40" s="23"/>
    </row>
    <row r="41" spans="1:24" ht="15.6" customHeight="1" x14ac:dyDescent="0.2">
      <c r="A41" s="120" t="s">
        <v>109</v>
      </c>
      <c r="B41" s="121">
        <v>660.6</v>
      </c>
      <c r="C41" s="121">
        <v>660.6</v>
      </c>
      <c r="D41" s="121">
        <v>0</v>
      </c>
      <c r="E41" s="195">
        <v>1156.9339990000001</v>
      </c>
      <c r="F41" s="195">
        <v>1170.161368</v>
      </c>
      <c r="G41" s="121">
        <v>1.1000000000000001</v>
      </c>
      <c r="H41" s="121">
        <v>764.3</v>
      </c>
      <c r="I41" s="121">
        <v>773</v>
      </c>
      <c r="J41" s="121">
        <v>1.1000000000000001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"/>
      <c r="X41" s="23"/>
    </row>
    <row r="42" spans="1:24" ht="15.6" customHeight="1" x14ac:dyDescent="0.2">
      <c r="A42" s="98" t="s">
        <v>51</v>
      </c>
      <c r="B42" s="15">
        <v>1456.4</v>
      </c>
      <c r="C42" s="15">
        <v>1456.4</v>
      </c>
      <c r="D42" s="15">
        <v>0</v>
      </c>
      <c r="E42" s="99">
        <v>774.77925000000005</v>
      </c>
      <c r="F42" s="99">
        <v>784.30767600000001</v>
      </c>
      <c r="G42" s="15">
        <v>1.2</v>
      </c>
      <c r="H42" s="15">
        <v>1128.4000000000001</v>
      </c>
      <c r="I42" s="15">
        <v>1142.2</v>
      </c>
      <c r="J42" s="15">
        <v>1.2</v>
      </c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"/>
      <c r="X42" s="23"/>
    </row>
    <row r="43" spans="1:24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zoomScale="90" workbookViewId="0">
      <pane xSplit="1" ySplit="7" topLeftCell="B8" activePane="bottomRight" state="frozen"/>
      <selection activeCell="P23" sqref="P23"/>
      <selection pane="topRight"/>
      <selection pane="bottomLeft"/>
      <selection pane="bottomRight" activeCell="N27" sqref="N27"/>
    </sheetView>
  </sheetViews>
  <sheetFormatPr defaultColWidth="11.42578125" defaultRowHeight="12.75" customHeight="1" x14ac:dyDescent="0.2"/>
  <cols>
    <col min="1" max="1" width="20.85546875" style="247" customWidth="1"/>
    <col min="2" max="2" width="12.28515625" style="247" customWidth="1"/>
    <col min="3" max="3" width="11.28515625" style="247" customWidth="1"/>
    <col min="4" max="4" width="10.7109375" style="247" customWidth="1"/>
    <col min="5" max="6" width="11.85546875" style="247" customWidth="1"/>
    <col min="7" max="7" width="9.28515625" style="247" customWidth="1"/>
    <col min="8" max="9" width="11.28515625" style="247" customWidth="1"/>
    <col min="10" max="10" width="10.42578125" style="247" customWidth="1"/>
    <col min="11" max="15" width="11.42578125" style="247" customWidth="1"/>
    <col min="16" max="16" width="18.42578125" style="247" customWidth="1"/>
    <col min="17" max="257" width="11.42578125" style="247" customWidth="1"/>
  </cols>
  <sheetData>
    <row r="1" spans="1:12" ht="31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2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2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2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2" ht="24.6" customHeight="1" x14ac:dyDescent="0.2">
      <c r="A5" s="566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12" ht="19.5" customHeight="1" x14ac:dyDescent="0.2">
      <c r="A6" s="566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</row>
    <row r="7" spans="1:12" ht="19.5" customHeight="1" x14ac:dyDescent="0.2">
      <c r="A7" s="567"/>
      <c r="B7" s="249" t="s">
        <v>67</v>
      </c>
      <c r="C7" s="249" t="s">
        <v>68</v>
      </c>
      <c r="D7" s="249" t="s">
        <v>69</v>
      </c>
      <c r="E7" s="249" t="s">
        <v>70</v>
      </c>
      <c r="F7" s="249" t="s">
        <v>71</v>
      </c>
      <c r="G7" s="249" t="s">
        <v>72</v>
      </c>
      <c r="H7" s="249" t="s">
        <v>73</v>
      </c>
      <c r="I7" s="249" t="s">
        <v>74</v>
      </c>
      <c r="J7" s="249" t="s">
        <v>75</v>
      </c>
    </row>
    <row r="8" spans="1:12" ht="15" customHeight="1" x14ac:dyDescent="0.2">
      <c r="A8" s="120" t="s">
        <v>76</v>
      </c>
      <c r="B8" s="136">
        <v>2.5</v>
      </c>
      <c r="C8" s="136">
        <v>2.5</v>
      </c>
      <c r="D8" s="136">
        <v>0</v>
      </c>
      <c r="E8" s="252">
        <v>2677</v>
      </c>
      <c r="F8" s="252">
        <v>2677</v>
      </c>
      <c r="G8" s="296">
        <v>0</v>
      </c>
      <c r="H8" s="136">
        <v>6.7</v>
      </c>
      <c r="I8" s="136">
        <v>6.7</v>
      </c>
      <c r="J8" s="136">
        <v>0</v>
      </c>
    </row>
    <row r="9" spans="1:12" ht="15" hidden="1" customHeight="1" x14ac:dyDescent="0.2">
      <c r="A9" s="67" t="s">
        <v>77</v>
      </c>
      <c r="B9" s="141">
        <v>0</v>
      </c>
      <c r="C9" s="141">
        <v>0</v>
      </c>
      <c r="D9" s="142">
        <v>0</v>
      </c>
      <c r="E9" s="297">
        <v>0</v>
      </c>
      <c r="F9" s="183">
        <v>0</v>
      </c>
      <c r="G9" s="211">
        <v>0</v>
      </c>
      <c r="H9" s="141">
        <v>0</v>
      </c>
      <c r="I9" s="141">
        <v>0</v>
      </c>
      <c r="J9" s="141">
        <v>0</v>
      </c>
    </row>
    <row r="10" spans="1:12" ht="15" hidden="1" customHeight="1" x14ac:dyDescent="0.2">
      <c r="A10" s="67" t="s">
        <v>78</v>
      </c>
      <c r="B10" s="141">
        <v>0</v>
      </c>
      <c r="C10" s="141">
        <v>0</v>
      </c>
      <c r="D10" s="142">
        <v>0</v>
      </c>
      <c r="E10" s="297">
        <v>0</v>
      </c>
      <c r="F10" s="183">
        <v>0</v>
      </c>
      <c r="G10" s="211">
        <v>0</v>
      </c>
      <c r="H10" s="141">
        <v>0</v>
      </c>
      <c r="I10" s="141">
        <v>0</v>
      </c>
      <c r="J10" s="141">
        <v>0</v>
      </c>
    </row>
    <row r="11" spans="1:12" ht="15" hidden="1" customHeight="1" x14ac:dyDescent="0.2">
      <c r="A11" s="67" t="s">
        <v>79</v>
      </c>
      <c r="B11" s="141">
        <v>0</v>
      </c>
      <c r="C11" s="141">
        <v>0</v>
      </c>
      <c r="D11" s="142">
        <v>0</v>
      </c>
      <c r="E11" s="297">
        <v>0</v>
      </c>
      <c r="F11" s="183">
        <v>0</v>
      </c>
      <c r="G11" s="211">
        <v>0</v>
      </c>
      <c r="H11" s="141">
        <v>0</v>
      </c>
      <c r="I11" s="141">
        <v>0</v>
      </c>
      <c r="J11" s="141">
        <v>0</v>
      </c>
    </row>
    <row r="12" spans="1:12" ht="15" hidden="1" customHeight="1" x14ac:dyDescent="0.2">
      <c r="A12" s="67" t="s">
        <v>80</v>
      </c>
      <c r="B12" s="141">
        <v>0</v>
      </c>
      <c r="C12" s="141">
        <v>0</v>
      </c>
      <c r="D12" s="142">
        <v>0</v>
      </c>
      <c r="E12" s="297">
        <v>0</v>
      </c>
      <c r="F12" s="183">
        <v>0</v>
      </c>
      <c r="G12" s="211">
        <v>0</v>
      </c>
      <c r="H12" s="141">
        <v>0</v>
      </c>
      <c r="I12" s="141">
        <v>0</v>
      </c>
      <c r="J12" s="141">
        <v>0</v>
      </c>
    </row>
    <row r="13" spans="1:12" ht="15" hidden="1" customHeight="1" x14ac:dyDescent="0.2">
      <c r="A13" s="67" t="s">
        <v>81</v>
      </c>
      <c r="B13" s="141">
        <v>0</v>
      </c>
      <c r="C13" s="141">
        <v>0</v>
      </c>
      <c r="D13" s="142">
        <v>0</v>
      </c>
      <c r="E13" s="297">
        <v>0</v>
      </c>
      <c r="F13" s="183">
        <v>0</v>
      </c>
      <c r="G13" s="211">
        <v>0</v>
      </c>
      <c r="H13" s="141">
        <v>0</v>
      </c>
      <c r="I13" s="141">
        <v>0</v>
      </c>
      <c r="J13" s="141">
        <v>0</v>
      </c>
    </row>
    <row r="14" spans="1:12" ht="15" hidden="1" customHeight="1" x14ac:dyDescent="0.2">
      <c r="A14" s="67" t="s">
        <v>82</v>
      </c>
      <c r="B14" s="141">
        <v>0</v>
      </c>
      <c r="C14" s="141">
        <v>0</v>
      </c>
      <c r="D14" s="142">
        <v>0</v>
      </c>
      <c r="E14" s="297"/>
      <c r="F14" s="183"/>
      <c r="G14" s="211">
        <v>0</v>
      </c>
      <c r="H14" s="141">
        <v>0</v>
      </c>
      <c r="I14" s="141">
        <v>0</v>
      </c>
      <c r="J14" s="141">
        <v>0</v>
      </c>
    </row>
    <row r="15" spans="1:12" ht="15" customHeight="1" x14ac:dyDescent="0.2">
      <c r="A15" s="208" t="s">
        <v>83</v>
      </c>
      <c r="B15" s="210">
        <v>2.5</v>
      </c>
      <c r="C15" s="210">
        <v>2.5</v>
      </c>
      <c r="D15" s="211">
        <v>0</v>
      </c>
      <c r="E15" s="298">
        <v>2677</v>
      </c>
      <c r="F15" s="183">
        <v>2677</v>
      </c>
      <c r="G15" s="211">
        <v>0</v>
      </c>
      <c r="H15" s="141">
        <v>6.7</v>
      </c>
      <c r="I15" s="141">
        <v>6.7</v>
      </c>
      <c r="J15" s="141">
        <v>0</v>
      </c>
    </row>
    <row r="16" spans="1:12" ht="15" customHeight="1" x14ac:dyDescent="0.2">
      <c r="A16" s="120" t="s">
        <v>84</v>
      </c>
      <c r="B16" s="136">
        <v>272.89999999999998</v>
      </c>
      <c r="C16" s="136">
        <v>272.89999999999998</v>
      </c>
      <c r="D16" s="136">
        <v>0</v>
      </c>
      <c r="E16" s="137">
        <v>596.72260900000003</v>
      </c>
      <c r="F16" s="252">
        <v>596.72260900000003</v>
      </c>
      <c r="G16" s="296">
        <v>0</v>
      </c>
      <c r="H16" s="136">
        <v>162.9</v>
      </c>
      <c r="I16" s="136">
        <v>162.9</v>
      </c>
      <c r="J16" s="136">
        <v>0</v>
      </c>
      <c r="L16" s="257"/>
    </row>
    <row r="17" spans="1:22" ht="15" hidden="1" customHeight="1" x14ac:dyDescent="0.2">
      <c r="A17" s="67" t="s">
        <v>85</v>
      </c>
      <c r="B17" s="141">
        <v>0</v>
      </c>
      <c r="C17" s="141">
        <v>0</v>
      </c>
      <c r="D17" s="142">
        <v>0</v>
      </c>
      <c r="E17" s="297">
        <v>0</v>
      </c>
      <c r="F17" s="183">
        <v>0</v>
      </c>
      <c r="G17" s="211">
        <v>0</v>
      </c>
      <c r="H17" s="141">
        <v>0</v>
      </c>
      <c r="I17" s="141">
        <v>0</v>
      </c>
      <c r="J17" s="141">
        <v>0</v>
      </c>
      <c r="L17" s="257"/>
    </row>
    <row r="18" spans="1:22" ht="15" hidden="1" customHeight="1" x14ac:dyDescent="0.2">
      <c r="A18" s="67" t="s">
        <v>86</v>
      </c>
      <c r="B18" s="141">
        <v>0</v>
      </c>
      <c r="C18" s="141">
        <v>0</v>
      </c>
      <c r="D18" s="142">
        <v>0</v>
      </c>
      <c r="E18" s="297">
        <v>0</v>
      </c>
      <c r="F18" s="183">
        <v>0</v>
      </c>
      <c r="G18" s="211">
        <v>0</v>
      </c>
      <c r="H18" s="141">
        <v>0</v>
      </c>
      <c r="I18" s="141">
        <v>0</v>
      </c>
      <c r="J18" s="141">
        <v>0</v>
      </c>
      <c r="L18" s="257"/>
    </row>
    <row r="19" spans="1:22" ht="15" hidden="1" customHeight="1" x14ac:dyDescent="0.2">
      <c r="A19" s="67" t="s">
        <v>87</v>
      </c>
      <c r="B19" s="141">
        <v>0</v>
      </c>
      <c r="C19" s="141">
        <v>0</v>
      </c>
      <c r="D19" s="142">
        <v>0</v>
      </c>
      <c r="E19" s="297">
        <v>0</v>
      </c>
      <c r="F19" s="183">
        <v>0</v>
      </c>
      <c r="G19" s="211">
        <v>0</v>
      </c>
      <c r="H19" s="141">
        <v>0</v>
      </c>
      <c r="I19" s="141">
        <v>0</v>
      </c>
      <c r="J19" s="141">
        <v>0</v>
      </c>
      <c r="L19" s="257"/>
    </row>
    <row r="20" spans="1:22" ht="15" hidden="1" customHeight="1" x14ac:dyDescent="0.2">
      <c r="A20" s="67" t="s">
        <v>88</v>
      </c>
      <c r="B20" s="141">
        <v>0</v>
      </c>
      <c r="C20" s="141">
        <v>0</v>
      </c>
      <c r="D20" s="142">
        <v>0</v>
      </c>
      <c r="E20" s="297">
        <v>0</v>
      </c>
      <c r="F20" s="183">
        <v>0</v>
      </c>
      <c r="G20" s="211">
        <v>0</v>
      </c>
      <c r="H20" s="141">
        <v>0</v>
      </c>
      <c r="I20" s="141">
        <v>0</v>
      </c>
      <c r="J20" s="141">
        <v>0</v>
      </c>
    </row>
    <row r="21" spans="1:22" ht="15" hidden="1" customHeight="1" x14ac:dyDescent="0.2">
      <c r="A21" s="67" t="s">
        <v>89</v>
      </c>
      <c r="B21" s="141">
        <v>0</v>
      </c>
      <c r="C21" s="141">
        <v>0</v>
      </c>
      <c r="D21" s="142">
        <v>0</v>
      </c>
      <c r="E21" s="297">
        <v>0</v>
      </c>
      <c r="F21" s="183">
        <v>0</v>
      </c>
      <c r="G21" s="211">
        <v>0</v>
      </c>
      <c r="H21" s="141">
        <v>0</v>
      </c>
      <c r="I21" s="141">
        <v>0</v>
      </c>
      <c r="J21" s="141">
        <v>0</v>
      </c>
    </row>
    <row r="22" spans="1:22" ht="15" customHeight="1" x14ac:dyDescent="0.2">
      <c r="A22" s="208" t="s">
        <v>90</v>
      </c>
      <c r="B22" s="210">
        <v>76.8</v>
      </c>
      <c r="C22" s="210">
        <v>76.8</v>
      </c>
      <c r="D22" s="211">
        <v>0</v>
      </c>
      <c r="E22" s="298">
        <v>780</v>
      </c>
      <c r="F22" s="212">
        <v>780</v>
      </c>
      <c r="G22" s="211">
        <v>0</v>
      </c>
      <c r="H22" s="141">
        <v>59.9</v>
      </c>
      <c r="I22" s="141">
        <v>59.9</v>
      </c>
      <c r="J22" s="141">
        <v>0</v>
      </c>
      <c r="K22" s="247" t="s">
        <v>144</v>
      </c>
      <c r="L22" s="299"/>
      <c r="M22" s="251"/>
      <c r="N22" s="295"/>
      <c r="V22" s="300"/>
    </row>
    <row r="23" spans="1:22" ht="15" customHeight="1" x14ac:dyDescent="0.2">
      <c r="A23" s="208" t="s">
        <v>91</v>
      </c>
      <c r="B23" s="210">
        <v>30.9</v>
      </c>
      <c r="C23" s="210">
        <v>30.9</v>
      </c>
      <c r="D23" s="211">
        <v>0</v>
      </c>
      <c r="E23" s="298">
        <v>560</v>
      </c>
      <c r="F23" s="212">
        <v>560</v>
      </c>
      <c r="G23" s="211">
        <v>0</v>
      </c>
      <c r="H23" s="141">
        <v>17.3</v>
      </c>
      <c r="I23" s="141">
        <v>17.3</v>
      </c>
      <c r="J23" s="141">
        <v>0</v>
      </c>
      <c r="L23" s="299"/>
      <c r="M23" s="251"/>
    </row>
    <row r="24" spans="1:22" ht="15" customHeight="1" x14ac:dyDescent="0.25">
      <c r="A24" s="208" t="s">
        <v>92</v>
      </c>
      <c r="B24" s="210">
        <v>3.7</v>
      </c>
      <c r="C24" s="209">
        <v>3.7</v>
      </c>
      <c r="D24" s="211">
        <v>0</v>
      </c>
      <c r="E24" s="301">
        <v>448</v>
      </c>
      <c r="F24" s="212">
        <v>448</v>
      </c>
      <c r="G24" s="211">
        <v>0</v>
      </c>
      <c r="H24" s="141">
        <v>1.7</v>
      </c>
      <c r="I24" s="141">
        <v>1.7</v>
      </c>
      <c r="J24" s="141">
        <v>0</v>
      </c>
      <c r="L24" s="302"/>
      <c r="M24" s="303"/>
      <c r="R24" s="304"/>
    </row>
    <row r="25" spans="1:22" ht="15" customHeight="1" x14ac:dyDescent="0.25">
      <c r="A25" s="208" t="s">
        <v>93</v>
      </c>
      <c r="B25" s="210">
        <v>161.5</v>
      </c>
      <c r="C25" s="210">
        <v>161.5</v>
      </c>
      <c r="D25" s="211">
        <v>0</v>
      </c>
      <c r="E25" s="298">
        <v>520</v>
      </c>
      <c r="F25" s="212">
        <v>520</v>
      </c>
      <c r="G25" s="211">
        <v>0</v>
      </c>
      <c r="H25" s="141">
        <v>84</v>
      </c>
      <c r="I25" s="141">
        <v>84</v>
      </c>
      <c r="J25" s="141">
        <v>0</v>
      </c>
      <c r="L25" s="305"/>
      <c r="Q25" s="304"/>
    </row>
    <row r="26" spans="1:22" ht="15" customHeight="1" x14ac:dyDescent="0.2">
      <c r="A26" s="120" t="s">
        <v>94</v>
      </c>
      <c r="B26" s="136">
        <v>131</v>
      </c>
      <c r="C26" s="136">
        <v>131</v>
      </c>
      <c r="D26" s="136">
        <v>0</v>
      </c>
      <c r="E26" s="252">
        <v>2686.8274809999998</v>
      </c>
      <c r="F26" s="252">
        <v>2686.8274809999998</v>
      </c>
      <c r="G26" s="296">
        <v>0</v>
      </c>
      <c r="H26" s="136">
        <v>352</v>
      </c>
      <c r="I26" s="136">
        <v>352</v>
      </c>
      <c r="J26" s="136">
        <v>0</v>
      </c>
      <c r="K26" s="300"/>
      <c r="L26" s="306"/>
      <c r="M26" s="307"/>
      <c r="N26" s="300"/>
      <c r="O26" s="300"/>
      <c r="P26" s="300"/>
      <c r="Q26" s="300"/>
      <c r="R26" s="300"/>
      <c r="S26" s="300"/>
      <c r="T26" s="300"/>
    </row>
    <row r="27" spans="1:22" ht="15" customHeight="1" x14ac:dyDescent="0.2">
      <c r="A27" s="208" t="s">
        <v>95</v>
      </c>
      <c r="B27" s="210">
        <v>67.900000000000006</v>
      </c>
      <c r="C27" s="210">
        <v>67.900000000000006</v>
      </c>
      <c r="D27" s="211">
        <v>0</v>
      </c>
      <c r="E27" s="298">
        <v>2390</v>
      </c>
      <c r="F27" s="212">
        <v>2390</v>
      </c>
      <c r="G27" s="211">
        <v>0</v>
      </c>
      <c r="H27" s="141">
        <v>162.30000000000001</v>
      </c>
      <c r="I27" s="141">
        <v>162.30000000000001</v>
      </c>
      <c r="J27" s="141">
        <v>0</v>
      </c>
      <c r="L27" s="308"/>
      <c r="M27" s="306"/>
    </row>
    <row r="28" spans="1:22" ht="15" customHeight="1" x14ac:dyDescent="0.2">
      <c r="A28" s="208" t="s">
        <v>96</v>
      </c>
      <c r="B28" s="210">
        <v>0.4</v>
      </c>
      <c r="C28" s="210">
        <v>0.4</v>
      </c>
      <c r="D28" s="211">
        <v>0</v>
      </c>
      <c r="E28" s="298">
        <v>2700</v>
      </c>
      <c r="F28" s="212">
        <v>2700</v>
      </c>
      <c r="G28" s="211">
        <v>0</v>
      </c>
      <c r="H28" s="141">
        <v>1.1000000000000001</v>
      </c>
      <c r="I28" s="141">
        <v>1.1000000000000001</v>
      </c>
      <c r="J28" s="141">
        <v>0</v>
      </c>
    </row>
    <row r="29" spans="1:22" ht="15" customHeight="1" x14ac:dyDescent="0.2">
      <c r="A29" s="208" t="s">
        <v>97</v>
      </c>
      <c r="B29" s="210">
        <v>59.3</v>
      </c>
      <c r="C29" s="210">
        <v>59.3</v>
      </c>
      <c r="D29" s="211">
        <v>0</v>
      </c>
      <c r="E29" s="298">
        <v>3000</v>
      </c>
      <c r="F29" s="212">
        <v>3000</v>
      </c>
      <c r="G29" s="211">
        <v>0</v>
      </c>
      <c r="H29" s="141">
        <v>177.9</v>
      </c>
      <c r="I29" s="141">
        <v>177.9</v>
      </c>
      <c r="J29" s="141">
        <v>0</v>
      </c>
    </row>
    <row r="30" spans="1:22" ht="15" customHeight="1" x14ac:dyDescent="0.2">
      <c r="A30" s="208" t="s">
        <v>98</v>
      </c>
      <c r="B30" s="210">
        <v>3.4</v>
      </c>
      <c r="C30" s="210">
        <v>3.4</v>
      </c>
      <c r="D30" s="211">
        <v>0</v>
      </c>
      <c r="E30" s="298">
        <v>3151</v>
      </c>
      <c r="F30" s="212">
        <v>3151</v>
      </c>
      <c r="G30" s="211">
        <v>0</v>
      </c>
      <c r="H30" s="141">
        <v>10.7</v>
      </c>
      <c r="I30" s="141">
        <v>10.7</v>
      </c>
      <c r="J30" s="141">
        <v>0</v>
      </c>
    </row>
    <row r="31" spans="1:22" ht="15" customHeight="1" x14ac:dyDescent="0.2">
      <c r="A31" s="111" t="s">
        <v>99</v>
      </c>
      <c r="B31" s="136">
        <v>85.5</v>
      </c>
      <c r="C31" s="136">
        <v>85.5</v>
      </c>
      <c r="D31" s="136">
        <v>0</v>
      </c>
      <c r="E31" s="137">
        <v>2465.8888889999998</v>
      </c>
      <c r="F31" s="137">
        <v>2463.4222220000001</v>
      </c>
      <c r="G31" s="136">
        <v>-0.1</v>
      </c>
      <c r="H31" s="136">
        <v>210.8</v>
      </c>
      <c r="I31" s="136">
        <v>210.6</v>
      </c>
      <c r="J31" s="136">
        <v>-0.1</v>
      </c>
    </row>
    <row r="32" spans="1:22" ht="15" customHeight="1" x14ac:dyDescent="0.2">
      <c r="A32" s="208" t="s">
        <v>100</v>
      </c>
      <c r="B32" s="210">
        <v>70.3</v>
      </c>
      <c r="C32" s="210">
        <v>70.3</v>
      </c>
      <c r="D32" s="211">
        <v>0</v>
      </c>
      <c r="E32" s="298">
        <v>2545</v>
      </c>
      <c r="F32" s="212">
        <v>2542</v>
      </c>
      <c r="G32" s="142">
        <v>-0.1</v>
      </c>
      <c r="H32" s="141">
        <v>178.9</v>
      </c>
      <c r="I32" s="141">
        <v>178.7</v>
      </c>
      <c r="J32" s="141">
        <v>-0.1</v>
      </c>
    </row>
    <row r="33" spans="1:14" ht="15" hidden="1" customHeight="1" x14ac:dyDescent="0.2">
      <c r="A33" s="208" t="s">
        <v>101</v>
      </c>
      <c r="B33" s="210">
        <v>0</v>
      </c>
      <c r="C33" s="210">
        <v>0</v>
      </c>
      <c r="D33" s="211">
        <v>0</v>
      </c>
      <c r="E33" s="298">
        <v>0</v>
      </c>
      <c r="F33" s="212">
        <v>0</v>
      </c>
      <c r="G33" s="142">
        <v>0</v>
      </c>
      <c r="H33" s="141">
        <v>0</v>
      </c>
      <c r="I33" s="141">
        <v>0</v>
      </c>
      <c r="J33" s="141">
        <v>0</v>
      </c>
    </row>
    <row r="34" spans="1:14" ht="15" hidden="1" customHeight="1" x14ac:dyDescent="0.2">
      <c r="A34" s="208" t="s">
        <v>102</v>
      </c>
      <c r="B34" s="210">
        <v>0</v>
      </c>
      <c r="C34" s="210">
        <v>0</v>
      </c>
      <c r="D34" s="211">
        <v>0</v>
      </c>
      <c r="E34" s="298">
        <v>0</v>
      </c>
      <c r="F34" s="212">
        <v>0</v>
      </c>
      <c r="G34" s="142">
        <v>0</v>
      </c>
      <c r="H34" s="141">
        <v>0</v>
      </c>
      <c r="I34" s="141">
        <v>0</v>
      </c>
      <c r="J34" s="141">
        <v>0</v>
      </c>
    </row>
    <row r="35" spans="1:14" ht="15" customHeight="1" x14ac:dyDescent="0.2">
      <c r="A35" s="208" t="s">
        <v>103</v>
      </c>
      <c r="B35" s="210">
        <v>15.2</v>
      </c>
      <c r="C35" s="210">
        <v>15.2</v>
      </c>
      <c r="D35" s="211">
        <v>0</v>
      </c>
      <c r="E35" s="298">
        <v>2100</v>
      </c>
      <c r="F35" s="212">
        <v>2100</v>
      </c>
      <c r="G35" s="142">
        <v>0</v>
      </c>
      <c r="H35" s="141">
        <v>31.9</v>
      </c>
      <c r="I35" s="141">
        <v>31.9</v>
      </c>
      <c r="J35" s="141">
        <v>0</v>
      </c>
    </row>
    <row r="36" spans="1:14" ht="15" customHeight="1" x14ac:dyDescent="0.2">
      <c r="A36" s="120" t="s">
        <v>104</v>
      </c>
      <c r="B36" s="136">
        <v>1.1000000000000001</v>
      </c>
      <c r="C36" s="136">
        <v>1.1000000000000001</v>
      </c>
      <c r="D36" s="136">
        <v>0</v>
      </c>
      <c r="E36" s="137">
        <v>292</v>
      </c>
      <c r="F36" s="137">
        <v>657</v>
      </c>
      <c r="G36" s="136">
        <v>125</v>
      </c>
      <c r="H36" s="136">
        <v>0.3</v>
      </c>
      <c r="I36" s="136">
        <v>0.7</v>
      </c>
      <c r="J36" s="136">
        <v>133.30000000000001</v>
      </c>
    </row>
    <row r="37" spans="1:14" ht="15" customHeight="1" x14ac:dyDescent="0.2">
      <c r="A37" s="208" t="s">
        <v>105</v>
      </c>
      <c r="B37" s="210">
        <v>1.1000000000000001</v>
      </c>
      <c r="C37" s="209">
        <v>1.1000000000000001</v>
      </c>
      <c r="D37" s="230">
        <v>0</v>
      </c>
      <c r="E37" s="301">
        <v>292</v>
      </c>
      <c r="F37" s="212">
        <v>657</v>
      </c>
      <c r="G37" s="97">
        <v>125</v>
      </c>
      <c r="H37" s="8">
        <v>0.3</v>
      </c>
      <c r="I37" s="8">
        <v>0.7</v>
      </c>
      <c r="J37" s="8">
        <v>133.30000000000001</v>
      </c>
      <c r="L37" s="309"/>
      <c r="N37" s="175"/>
    </row>
    <row r="38" spans="1:14" ht="15" hidden="1" customHeight="1" x14ac:dyDescent="0.2">
      <c r="A38" s="67" t="s">
        <v>106</v>
      </c>
      <c r="B38" s="141">
        <v>0</v>
      </c>
      <c r="C38" s="141">
        <v>0</v>
      </c>
      <c r="D38" s="142">
        <v>0</v>
      </c>
      <c r="E38" s="297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</row>
    <row r="39" spans="1:14" ht="15" hidden="1" customHeight="1" x14ac:dyDescent="0.2">
      <c r="A39" s="67" t="s">
        <v>107</v>
      </c>
      <c r="B39" s="141">
        <v>0</v>
      </c>
      <c r="C39" s="141">
        <v>0</v>
      </c>
      <c r="D39" s="142">
        <v>0</v>
      </c>
      <c r="E39" s="297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</row>
    <row r="40" spans="1:14" ht="15" customHeight="1" x14ac:dyDescent="0.2">
      <c r="A40" s="120" t="s">
        <v>108</v>
      </c>
      <c r="B40" s="136">
        <v>275.39999999999998</v>
      </c>
      <c r="C40" s="136">
        <v>275.39999999999998</v>
      </c>
      <c r="D40" s="136">
        <v>0</v>
      </c>
      <c r="E40" s="137">
        <v>615.60675400000002</v>
      </c>
      <c r="F40" s="137">
        <v>615.60675400000002</v>
      </c>
      <c r="G40" s="136">
        <v>0</v>
      </c>
      <c r="H40" s="136">
        <v>169.6</v>
      </c>
      <c r="I40" s="136">
        <v>169.6</v>
      </c>
      <c r="J40" s="136">
        <v>0</v>
      </c>
    </row>
    <row r="41" spans="1:14" ht="15" customHeight="1" x14ac:dyDescent="0.2">
      <c r="A41" s="123" t="s">
        <v>109</v>
      </c>
      <c r="B41" s="159">
        <v>217.6</v>
      </c>
      <c r="C41" s="159">
        <v>217.6</v>
      </c>
      <c r="D41" s="159">
        <v>0</v>
      </c>
      <c r="E41" s="160">
        <v>2587.9094669999999</v>
      </c>
      <c r="F41" s="160">
        <v>2588.785386</v>
      </c>
      <c r="G41" s="159">
        <v>0</v>
      </c>
      <c r="H41" s="159">
        <v>563.1</v>
      </c>
      <c r="I41" s="159">
        <v>563.29999999999995</v>
      </c>
      <c r="J41" s="159">
        <v>0</v>
      </c>
    </row>
    <row r="42" spans="1:14" ht="15" customHeight="1" x14ac:dyDescent="0.2">
      <c r="A42" s="161" t="s">
        <v>51</v>
      </c>
      <c r="B42" s="162">
        <v>493</v>
      </c>
      <c r="C42" s="162">
        <v>493</v>
      </c>
      <c r="D42" s="162">
        <v>0</v>
      </c>
      <c r="E42" s="163">
        <v>1486.140365</v>
      </c>
      <c r="F42" s="163">
        <v>1486.5269780000001</v>
      </c>
      <c r="G42" s="162">
        <v>0</v>
      </c>
      <c r="H42" s="162">
        <v>732.7</v>
      </c>
      <c r="I42" s="162">
        <v>732.9</v>
      </c>
      <c r="J42" s="162">
        <v>0</v>
      </c>
    </row>
    <row r="43" spans="1:14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4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</row>
    <row r="51" spans="8:8" ht="12.75" customHeight="1" x14ac:dyDescent="0.2">
      <c r="H51" s="25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9"/>
  <sheetViews>
    <sheetView zoomScale="90" workbookViewId="0">
      <pane xSplit="1" ySplit="15" topLeftCell="B16" activePane="bottomRight" state="frozen"/>
      <selection activeCell="Q43" sqref="Q43"/>
      <selection pane="topRight"/>
      <selection pane="bottomLeft"/>
      <selection pane="bottomRight" activeCell="M42" sqref="M42"/>
    </sheetView>
  </sheetViews>
  <sheetFormatPr defaultColWidth="11.42578125" defaultRowHeight="12.75" customHeight="1" x14ac:dyDescent="0.2"/>
  <cols>
    <col min="1" max="1" width="19.140625" style="247" customWidth="1"/>
    <col min="2" max="2" width="12.7109375" style="247" customWidth="1"/>
    <col min="3" max="3" width="11.28515625" style="247" customWidth="1"/>
    <col min="4" max="4" width="10.85546875" style="247" customWidth="1"/>
    <col min="5" max="6" width="11.28515625" style="247" customWidth="1"/>
    <col min="7" max="7" width="11.42578125" style="247" customWidth="1"/>
    <col min="8" max="8" width="12.28515625" style="247" customWidth="1"/>
    <col min="9" max="9" width="11.28515625" style="247" customWidth="1"/>
    <col min="10" max="10" width="10.7109375" style="247" customWidth="1"/>
    <col min="11" max="12" width="11.42578125" style="247" customWidth="1"/>
    <col min="13" max="13" width="16.28515625" style="247" customWidth="1"/>
    <col min="14" max="257" width="11.42578125" style="247" customWidth="1"/>
  </cols>
  <sheetData>
    <row r="1" spans="1:15" ht="40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5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5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5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5" ht="19.5" customHeight="1" x14ac:dyDescent="0.2">
      <c r="A5" s="569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15" ht="19.5" customHeight="1" x14ac:dyDescent="0.2">
      <c r="A6" s="569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M6" s="133"/>
    </row>
    <row r="7" spans="1:15" ht="19.5" customHeight="1" x14ac:dyDescent="0.2">
      <c r="A7" s="569"/>
      <c r="B7" s="248" t="s">
        <v>67</v>
      </c>
      <c r="C7" s="248" t="s">
        <v>68</v>
      </c>
      <c r="D7" s="248" t="s">
        <v>69</v>
      </c>
      <c r="E7" s="248" t="s">
        <v>70</v>
      </c>
      <c r="F7" s="248" t="s">
        <v>71</v>
      </c>
      <c r="G7" s="248" t="s">
        <v>72</v>
      </c>
      <c r="H7" s="248" t="s">
        <v>73</v>
      </c>
      <c r="I7" s="248" t="s">
        <v>74</v>
      </c>
      <c r="J7" s="248" t="s">
        <v>75</v>
      </c>
      <c r="K7" s="260"/>
      <c r="M7" s="133"/>
    </row>
    <row r="8" spans="1:15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260"/>
      <c r="M8" s="250"/>
    </row>
    <row r="9" spans="1:15" ht="15" hidden="1" customHeight="1" x14ac:dyDescent="0.2">
      <c r="A9" s="263" t="s">
        <v>77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260"/>
      <c r="M9" s="250"/>
    </row>
    <row r="10" spans="1:15" ht="15" hidden="1" customHeight="1" x14ac:dyDescent="0.2">
      <c r="A10" s="263" t="s">
        <v>78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260"/>
      <c r="M10" s="250"/>
    </row>
    <row r="11" spans="1:15" ht="15" hidden="1" customHeight="1" x14ac:dyDescent="0.2">
      <c r="A11" s="263" t="s">
        <v>79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260"/>
      <c r="M11" s="250"/>
    </row>
    <row r="12" spans="1:15" ht="15" hidden="1" customHeight="1" x14ac:dyDescent="0.2">
      <c r="A12" s="263" t="s">
        <v>80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260"/>
      <c r="M12" s="250"/>
    </row>
    <row r="13" spans="1:15" ht="15" hidden="1" customHeight="1" x14ac:dyDescent="0.2">
      <c r="A13" s="263" t="s">
        <v>81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260"/>
      <c r="M13" s="250"/>
    </row>
    <row r="14" spans="1:15" ht="15" hidden="1" customHeight="1" x14ac:dyDescent="0.2">
      <c r="A14" s="263" t="s">
        <v>82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260"/>
      <c r="M14" s="250"/>
    </row>
    <row r="15" spans="1:15" ht="15" hidden="1" customHeight="1" x14ac:dyDescent="0.2">
      <c r="A15" s="267" t="s">
        <v>83</v>
      </c>
      <c r="B15" s="177">
        <v>0</v>
      </c>
      <c r="C15" s="177">
        <v>0</v>
      </c>
      <c r="D15" s="173">
        <v>0</v>
      </c>
      <c r="E15" s="178">
        <v>0</v>
      </c>
      <c r="F15" s="178">
        <v>0</v>
      </c>
      <c r="G15" s="179">
        <v>0</v>
      </c>
      <c r="H15" s="177">
        <v>0</v>
      </c>
      <c r="I15" s="177">
        <v>0</v>
      </c>
      <c r="J15" s="177">
        <v>0</v>
      </c>
      <c r="K15" s="260"/>
      <c r="M15" s="250"/>
    </row>
    <row r="16" spans="1:15" ht="15" customHeight="1" x14ac:dyDescent="0.2">
      <c r="A16" s="120" t="s">
        <v>84</v>
      </c>
      <c r="B16" s="136">
        <v>16.2</v>
      </c>
      <c r="C16" s="136">
        <v>16.2</v>
      </c>
      <c r="D16" s="136">
        <v>0</v>
      </c>
      <c r="E16" s="137">
        <v>691</v>
      </c>
      <c r="F16" s="137">
        <v>691</v>
      </c>
      <c r="G16" s="136">
        <v>0</v>
      </c>
      <c r="H16" s="136">
        <v>11.2</v>
      </c>
      <c r="I16" s="136">
        <v>11.2</v>
      </c>
      <c r="J16" s="136">
        <v>0</v>
      </c>
      <c r="K16" s="260"/>
      <c r="M16" s="309"/>
      <c r="O16" s="175"/>
    </row>
    <row r="17" spans="1:13" ht="15" hidden="1" customHeight="1" x14ac:dyDescent="0.2">
      <c r="A17" s="67" t="s">
        <v>85</v>
      </c>
      <c r="B17" s="141">
        <v>0</v>
      </c>
      <c r="C17" s="141">
        <v>0</v>
      </c>
      <c r="D17" s="142">
        <v>0</v>
      </c>
      <c r="E17" s="143">
        <v>0</v>
      </c>
      <c r="F17" s="143">
        <v>0</v>
      </c>
      <c r="G17" s="142">
        <v>0</v>
      </c>
      <c r="H17" s="141">
        <v>0</v>
      </c>
      <c r="I17" s="141">
        <v>0</v>
      </c>
      <c r="J17" s="141">
        <v>0</v>
      </c>
      <c r="K17" s="260"/>
      <c r="M17" s="250"/>
    </row>
    <row r="18" spans="1:13" ht="15" hidden="1" customHeight="1" x14ac:dyDescent="0.2">
      <c r="A18" s="67" t="s">
        <v>86</v>
      </c>
      <c r="B18" s="141">
        <v>0</v>
      </c>
      <c r="C18" s="141">
        <v>0</v>
      </c>
      <c r="D18" s="142">
        <v>0</v>
      </c>
      <c r="E18" s="143">
        <v>0</v>
      </c>
      <c r="F18" s="143">
        <v>0</v>
      </c>
      <c r="G18" s="142">
        <v>0</v>
      </c>
      <c r="H18" s="141">
        <v>0</v>
      </c>
      <c r="I18" s="141">
        <v>0</v>
      </c>
      <c r="J18" s="141">
        <v>0</v>
      </c>
      <c r="K18" s="260"/>
      <c r="M18" s="250"/>
    </row>
    <row r="19" spans="1:13" ht="15" hidden="1" customHeight="1" x14ac:dyDescent="0.2">
      <c r="A19" s="67" t="s">
        <v>87</v>
      </c>
      <c r="B19" s="141">
        <v>0</v>
      </c>
      <c r="C19" s="141">
        <v>0</v>
      </c>
      <c r="D19" s="142">
        <v>0</v>
      </c>
      <c r="E19" s="143">
        <v>0</v>
      </c>
      <c r="F19" s="143">
        <v>0</v>
      </c>
      <c r="G19" s="142">
        <v>0</v>
      </c>
      <c r="H19" s="141">
        <v>0</v>
      </c>
      <c r="I19" s="141">
        <v>0</v>
      </c>
      <c r="J19" s="141">
        <v>0</v>
      </c>
      <c r="K19" s="260"/>
      <c r="M19" s="250"/>
    </row>
    <row r="20" spans="1:13" ht="15" hidden="1" customHeight="1" x14ac:dyDescent="0.2">
      <c r="A20" s="67" t="s">
        <v>88</v>
      </c>
      <c r="B20" s="141">
        <v>0</v>
      </c>
      <c r="C20" s="141">
        <v>0</v>
      </c>
      <c r="D20" s="142">
        <v>0</v>
      </c>
      <c r="E20" s="143">
        <v>0</v>
      </c>
      <c r="F20" s="143">
        <v>0</v>
      </c>
      <c r="G20" s="142">
        <v>0</v>
      </c>
      <c r="H20" s="141">
        <v>0</v>
      </c>
      <c r="I20" s="141">
        <v>0</v>
      </c>
      <c r="J20" s="141">
        <v>0</v>
      </c>
      <c r="K20" s="260"/>
      <c r="M20" s="250"/>
    </row>
    <row r="21" spans="1:13" ht="15" hidden="1" customHeight="1" x14ac:dyDescent="0.2">
      <c r="A21" s="67" t="s">
        <v>89</v>
      </c>
      <c r="B21" s="141">
        <v>0</v>
      </c>
      <c r="C21" s="141">
        <v>0</v>
      </c>
      <c r="D21" s="142">
        <v>0</v>
      </c>
      <c r="E21" s="143">
        <v>0</v>
      </c>
      <c r="F21" s="143">
        <v>0</v>
      </c>
      <c r="G21" s="142">
        <v>0</v>
      </c>
      <c r="H21" s="141">
        <v>0</v>
      </c>
      <c r="I21" s="141">
        <v>0</v>
      </c>
      <c r="J21" s="141">
        <v>0</v>
      </c>
      <c r="K21" s="260"/>
      <c r="M21" s="250"/>
    </row>
    <row r="22" spans="1:13" ht="15" customHeight="1" x14ac:dyDescent="0.2">
      <c r="A22" s="150" t="s">
        <v>90</v>
      </c>
      <c r="B22" s="141">
        <v>16.2</v>
      </c>
      <c r="C22" s="141">
        <v>16.2</v>
      </c>
      <c r="D22" s="142">
        <v>0</v>
      </c>
      <c r="E22" s="143">
        <v>691</v>
      </c>
      <c r="F22" s="212">
        <v>691</v>
      </c>
      <c r="G22" s="142">
        <v>0</v>
      </c>
      <c r="H22" s="141">
        <v>11.2</v>
      </c>
      <c r="I22" s="141">
        <v>11.2</v>
      </c>
      <c r="J22" s="141">
        <v>0</v>
      </c>
      <c r="K22" s="260"/>
      <c r="L22" s="310"/>
      <c r="M22" s="250"/>
    </row>
    <row r="23" spans="1:13" ht="15" hidden="1" customHeight="1" x14ac:dyDescent="0.2">
      <c r="A23" s="67" t="s">
        <v>91</v>
      </c>
      <c r="B23" s="141">
        <v>0</v>
      </c>
      <c r="C23" s="141">
        <v>0</v>
      </c>
      <c r="D23" s="142">
        <v>0</v>
      </c>
      <c r="E23" s="143">
        <v>0</v>
      </c>
      <c r="F23" s="143">
        <v>0</v>
      </c>
      <c r="G23" s="142">
        <v>0</v>
      </c>
      <c r="H23" s="141">
        <v>0</v>
      </c>
      <c r="I23" s="141">
        <v>0</v>
      </c>
      <c r="J23" s="141">
        <v>0</v>
      </c>
      <c r="K23" s="260"/>
      <c r="M23" s="250"/>
    </row>
    <row r="24" spans="1:13" ht="15" hidden="1" customHeight="1" x14ac:dyDescent="0.2">
      <c r="A24" s="67" t="s">
        <v>92</v>
      </c>
      <c r="B24" s="141">
        <v>0</v>
      </c>
      <c r="C24" s="141">
        <v>0</v>
      </c>
      <c r="D24" s="142">
        <v>0</v>
      </c>
      <c r="E24" s="143">
        <v>0</v>
      </c>
      <c r="F24" s="143">
        <v>0</v>
      </c>
      <c r="G24" s="142">
        <v>0</v>
      </c>
      <c r="H24" s="141">
        <v>0</v>
      </c>
      <c r="I24" s="141">
        <v>0</v>
      </c>
      <c r="J24" s="141">
        <v>0</v>
      </c>
      <c r="K24" s="260"/>
      <c r="M24" s="250"/>
    </row>
    <row r="25" spans="1:13" ht="15" hidden="1" customHeight="1" x14ac:dyDescent="0.2">
      <c r="A25" s="67" t="s">
        <v>93</v>
      </c>
      <c r="B25" s="141">
        <v>0</v>
      </c>
      <c r="C25" s="141">
        <v>0</v>
      </c>
      <c r="D25" s="142">
        <v>0</v>
      </c>
      <c r="E25" s="143">
        <v>0</v>
      </c>
      <c r="F25" s="143">
        <v>0</v>
      </c>
      <c r="G25" s="142">
        <v>0</v>
      </c>
      <c r="H25" s="141">
        <v>0</v>
      </c>
      <c r="I25" s="141">
        <v>0</v>
      </c>
      <c r="J25" s="141">
        <v>0</v>
      </c>
      <c r="K25" s="260"/>
      <c r="M25" s="250"/>
    </row>
    <row r="26" spans="1:13" ht="15" customHeight="1" x14ac:dyDescent="0.2">
      <c r="A26" s="120" t="s">
        <v>94</v>
      </c>
      <c r="B26" s="136">
        <v>0.2</v>
      </c>
      <c r="C26" s="136">
        <v>0.2</v>
      </c>
      <c r="D26" s="136">
        <v>0</v>
      </c>
      <c r="E26" s="137">
        <v>3155</v>
      </c>
      <c r="F26" s="137">
        <v>3155</v>
      </c>
      <c r="G26" s="136">
        <v>0</v>
      </c>
      <c r="H26" s="136">
        <v>0.6</v>
      </c>
      <c r="I26" s="136">
        <v>0.6</v>
      </c>
      <c r="J26" s="136">
        <v>0</v>
      </c>
      <c r="K26" s="260"/>
      <c r="M26" s="250"/>
    </row>
    <row r="27" spans="1:13" ht="15" hidden="1" customHeight="1" x14ac:dyDescent="0.2">
      <c r="A27" s="67" t="s">
        <v>95</v>
      </c>
      <c r="B27" s="141">
        <v>0</v>
      </c>
      <c r="C27" s="141">
        <v>0</v>
      </c>
      <c r="D27" s="142">
        <v>0</v>
      </c>
      <c r="E27" s="143">
        <v>0</v>
      </c>
      <c r="F27" s="143">
        <v>0</v>
      </c>
      <c r="G27" s="142">
        <v>0</v>
      </c>
      <c r="H27" s="141">
        <v>0</v>
      </c>
      <c r="I27" s="141">
        <v>0</v>
      </c>
      <c r="J27" s="141">
        <v>0</v>
      </c>
      <c r="K27" s="260"/>
      <c r="M27" s="250"/>
    </row>
    <row r="28" spans="1:13" ht="15" hidden="1" customHeight="1" x14ac:dyDescent="0.2">
      <c r="A28" s="67" t="s">
        <v>96</v>
      </c>
      <c r="B28" s="141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260"/>
      <c r="M28" s="250"/>
    </row>
    <row r="29" spans="1:13" ht="15" hidden="1" customHeight="1" x14ac:dyDescent="0.2">
      <c r="A29" s="67" t="s">
        <v>97</v>
      </c>
      <c r="B29" s="141">
        <v>0</v>
      </c>
      <c r="C29" s="141">
        <v>0</v>
      </c>
      <c r="D29" s="142">
        <v>0</v>
      </c>
      <c r="E29" s="143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260"/>
      <c r="M29" s="250"/>
    </row>
    <row r="30" spans="1:13" ht="15" customHeight="1" x14ac:dyDescent="0.2">
      <c r="A30" s="150" t="s">
        <v>98</v>
      </c>
      <c r="B30" s="253">
        <v>0.2</v>
      </c>
      <c r="C30" s="141">
        <v>0.2</v>
      </c>
      <c r="D30" s="142">
        <v>0</v>
      </c>
      <c r="E30" s="143">
        <v>3155</v>
      </c>
      <c r="F30" s="240">
        <v>3155</v>
      </c>
      <c r="G30" s="142">
        <v>0</v>
      </c>
      <c r="H30" s="141">
        <v>0.6</v>
      </c>
      <c r="I30" s="141">
        <v>0.6</v>
      </c>
      <c r="J30" s="141">
        <v>0</v>
      </c>
      <c r="K30" s="260"/>
      <c r="M30" s="250"/>
    </row>
    <row r="31" spans="1:13" ht="15" customHeight="1" x14ac:dyDescent="0.2">
      <c r="A31" s="111" t="s">
        <v>99</v>
      </c>
      <c r="B31" s="136">
        <v>0.2</v>
      </c>
      <c r="C31" s="136">
        <v>0.2</v>
      </c>
      <c r="D31" s="136">
        <v>0</v>
      </c>
      <c r="E31" s="137">
        <v>1048</v>
      </c>
      <c r="F31" s="137">
        <v>1049</v>
      </c>
      <c r="G31" s="136">
        <v>0.1</v>
      </c>
      <c r="H31" s="136">
        <v>0.2</v>
      </c>
      <c r="I31" s="136">
        <v>0.2</v>
      </c>
      <c r="J31" s="136">
        <v>0</v>
      </c>
      <c r="K31" s="260"/>
      <c r="M31" s="250"/>
    </row>
    <row r="32" spans="1:13" ht="15" customHeight="1" x14ac:dyDescent="0.2">
      <c r="A32" s="150" t="s">
        <v>100</v>
      </c>
      <c r="B32" s="141">
        <v>0.2</v>
      </c>
      <c r="C32" s="141">
        <v>0.2</v>
      </c>
      <c r="D32" s="142">
        <v>0</v>
      </c>
      <c r="E32" s="143">
        <v>1048</v>
      </c>
      <c r="F32" s="240">
        <v>1049</v>
      </c>
      <c r="G32" s="142">
        <v>0.1</v>
      </c>
      <c r="H32" s="141">
        <v>0.2</v>
      </c>
      <c r="I32" s="141">
        <v>0.2</v>
      </c>
      <c r="J32" s="141">
        <v>0</v>
      </c>
      <c r="K32" s="260"/>
      <c r="M32" s="250"/>
    </row>
    <row r="33" spans="1:13" ht="15" hidden="1" customHeight="1" x14ac:dyDescent="0.2">
      <c r="A33" s="67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260"/>
      <c r="M33" s="250"/>
    </row>
    <row r="34" spans="1:13" ht="15" hidden="1" customHeight="1" x14ac:dyDescent="0.2">
      <c r="A34" s="67" t="s">
        <v>102</v>
      </c>
      <c r="B34" s="141">
        <v>0</v>
      </c>
      <c r="C34" s="141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260"/>
      <c r="M34" s="250"/>
    </row>
    <row r="35" spans="1:13" ht="15" hidden="1" customHeight="1" x14ac:dyDescent="0.2">
      <c r="A35" s="67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260"/>
      <c r="M35" s="250"/>
    </row>
    <row r="36" spans="1:13" ht="15" hidden="1" customHeight="1" x14ac:dyDescent="0.2">
      <c r="A36" s="111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260"/>
      <c r="M36" s="250"/>
    </row>
    <row r="37" spans="1:13" ht="15" hidden="1" customHeight="1" x14ac:dyDescent="0.2">
      <c r="A37" s="67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260"/>
      <c r="M37" s="250"/>
    </row>
    <row r="38" spans="1:13" ht="15" hidden="1" customHeight="1" x14ac:dyDescent="0.2">
      <c r="A38" s="67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260"/>
      <c r="L38" s="260"/>
      <c r="M38" s="250"/>
    </row>
    <row r="39" spans="1:13" ht="15" hidden="1" customHeight="1" x14ac:dyDescent="0.2">
      <c r="A39" s="67" t="s">
        <v>107</v>
      </c>
      <c r="B39" s="141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260"/>
      <c r="L39" s="260"/>
      <c r="M39" s="250"/>
    </row>
    <row r="40" spans="1:13" ht="15" customHeight="1" x14ac:dyDescent="0.2">
      <c r="A40" s="120" t="s">
        <v>108</v>
      </c>
      <c r="B40" s="136">
        <v>16.2</v>
      </c>
      <c r="C40" s="136">
        <v>16.2</v>
      </c>
      <c r="D40" s="136">
        <v>0</v>
      </c>
      <c r="E40" s="137">
        <v>691</v>
      </c>
      <c r="F40" s="137">
        <v>691</v>
      </c>
      <c r="G40" s="136">
        <v>0</v>
      </c>
      <c r="H40" s="136">
        <v>11.2</v>
      </c>
      <c r="I40" s="136">
        <v>11.2</v>
      </c>
      <c r="J40" s="136">
        <v>0</v>
      </c>
      <c r="K40" s="260"/>
      <c r="L40" s="260"/>
      <c r="M40" s="250"/>
    </row>
    <row r="41" spans="1:13" ht="15" customHeight="1" x14ac:dyDescent="0.2">
      <c r="A41" s="311" t="s">
        <v>109</v>
      </c>
      <c r="B41" s="136">
        <v>0.4</v>
      </c>
      <c r="C41" s="136">
        <v>0.4</v>
      </c>
      <c r="D41" s="136">
        <v>0</v>
      </c>
      <c r="E41" s="137">
        <v>2101.5</v>
      </c>
      <c r="F41" s="137">
        <v>2102</v>
      </c>
      <c r="G41" s="136">
        <v>0</v>
      </c>
      <c r="H41" s="136">
        <v>0.8</v>
      </c>
      <c r="I41" s="136">
        <v>0.8</v>
      </c>
      <c r="J41" s="136">
        <v>0</v>
      </c>
      <c r="K41" s="260"/>
      <c r="L41" s="260"/>
      <c r="M41" s="250"/>
    </row>
    <row r="42" spans="1:13" ht="15" customHeight="1" x14ac:dyDescent="0.2">
      <c r="A42" s="271" t="s">
        <v>51</v>
      </c>
      <c r="B42" s="261">
        <v>16.600000000000001</v>
      </c>
      <c r="C42" s="261">
        <v>16.600000000000001</v>
      </c>
      <c r="D42" s="261">
        <v>0</v>
      </c>
      <c r="E42" s="262">
        <v>724.98795199999995</v>
      </c>
      <c r="F42" s="262">
        <v>725</v>
      </c>
      <c r="G42" s="261">
        <v>0</v>
      </c>
      <c r="H42" s="261">
        <v>12</v>
      </c>
      <c r="I42" s="261">
        <v>12</v>
      </c>
      <c r="J42" s="261">
        <v>0</v>
      </c>
      <c r="K42" s="260"/>
      <c r="L42" s="260"/>
    </row>
    <row r="43" spans="1:13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3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</row>
    <row r="46" spans="1:13" ht="12.75" customHeight="1" x14ac:dyDescent="0.2">
      <c r="M46" s="312"/>
    </row>
    <row r="49" spans="8:8" ht="12.75" customHeight="1" x14ac:dyDescent="0.2">
      <c r="H49" s="31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3"/>
  <sheetViews>
    <sheetView topLeftCell="A25" zoomScale="90" workbookViewId="0">
      <selection activeCell="I8" sqref="I8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hidden="1" customWidth="1"/>
    <col min="4" max="4" width="12.7109375" style="2" customWidth="1"/>
    <col min="5" max="5" width="10.42578125" style="2" hidden="1" customWidth="1"/>
    <col min="6" max="6" width="10.42578125" style="2" customWidth="1"/>
    <col min="7" max="7" width="10.42578125" style="2" hidden="1" customWidth="1"/>
    <col min="8" max="8" width="10.42578125" style="2" customWidth="1"/>
    <col min="9" max="9" width="95.140625" style="2" customWidth="1"/>
    <col min="10" max="257" width="11.42578125" style="2" customWidth="1"/>
  </cols>
  <sheetData>
    <row r="1" spans="1:17" ht="11.25" customHeight="1" x14ac:dyDescent="0.2">
      <c r="A1" s="525"/>
      <c r="B1" s="525"/>
      <c r="C1" s="525"/>
      <c r="D1" s="525"/>
      <c r="E1" s="525"/>
      <c r="F1" s="525"/>
      <c r="G1" s="525"/>
      <c r="H1" s="525"/>
      <c r="I1" s="18"/>
    </row>
    <row r="2" spans="1:17" ht="17.100000000000001" customHeight="1" x14ac:dyDescent="0.2">
      <c r="I2" s="18"/>
      <c r="J2" s="525"/>
      <c r="K2" s="525"/>
      <c r="L2" s="525"/>
      <c r="M2" s="525"/>
      <c r="N2" s="525"/>
      <c r="O2" s="525"/>
      <c r="P2" s="525"/>
      <c r="Q2" s="525"/>
    </row>
    <row r="3" spans="1:17" ht="17.100000000000001" customHeight="1" x14ac:dyDescent="0.2">
      <c r="I3" s="18"/>
      <c r="J3" s="525"/>
      <c r="K3" s="525"/>
      <c r="L3" s="525"/>
      <c r="M3" s="525"/>
      <c r="N3" s="525"/>
      <c r="O3" s="525"/>
      <c r="P3" s="525"/>
      <c r="Q3" s="525"/>
    </row>
    <row r="4" spans="1:17" ht="17.100000000000001" customHeight="1" x14ac:dyDescent="0.2">
      <c r="I4" s="18"/>
      <c r="J4" s="525"/>
      <c r="K4" s="525"/>
      <c r="L4" s="525"/>
      <c r="M4" s="525"/>
      <c r="N4" s="525"/>
      <c r="O4" s="525"/>
      <c r="P4" s="525"/>
      <c r="Q4" s="525"/>
    </row>
    <row r="5" spans="1:17" ht="17.100000000000001" customHeight="1" x14ac:dyDescent="0.2">
      <c r="I5" s="18"/>
      <c r="J5" s="3"/>
      <c r="K5" s="3"/>
      <c r="L5" s="3"/>
      <c r="M5" s="3"/>
    </row>
    <row r="6" spans="1:17" ht="17.100000000000001" customHeight="1" x14ac:dyDescent="0.2">
      <c r="A6" s="526" t="s">
        <v>1</v>
      </c>
      <c r="B6" s="526" t="s">
        <v>2</v>
      </c>
      <c r="C6" s="526"/>
      <c r="D6" s="526"/>
      <c r="E6" s="526" t="s">
        <v>3</v>
      </c>
      <c r="F6" s="526"/>
      <c r="G6" s="526"/>
      <c r="H6" s="526"/>
      <c r="I6" s="18"/>
    </row>
    <row r="7" spans="1:17" ht="17.100000000000001" customHeight="1" x14ac:dyDescent="0.2">
      <c r="A7" s="526"/>
      <c r="B7" s="19" t="s">
        <v>4</v>
      </c>
      <c r="C7" s="526" t="s">
        <v>5</v>
      </c>
      <c r="D7" s="526"/>
      <c r="E7" s="526" t="s">
        <v>6</v>
      </c>
      <c r="F7" s="526"/>
      <c r="G7" s="526" t="s">
        <v>7</v>
      </c>
      <c r="H7" s="526"/>
      <c r="I7" s="18"/>
    </row>
    <row r="8" spans="1:17" ht="33.6" customHeight="1" x14ac:dyDescent="0.2">
      <c r="A8" s="527"/>
      <c r="B8" s="6" t="s">
        <v>8</v>
      </c>
      <c r="C8" s="6" t="s">
        <v>9</v>
      </c>
      <c r="D8" s="6" t="s">
        <v>10</v>
      </c>
      <c r="E8" s="20" t="s">
        <v>11</v>
      </c>
      <c r="F8" s="20" t="s">
        <v>12</v>
      </c>
      <c r="G8" s="20" t="s">
        <v>13</v>
      </c>
      <c r="H8" s="20" t="s">
        <v>14</v>
      </c>
      <c r="I8" s="18"/>
    </row>
    <row r="9" spans="1:17" ht="17.100000000000001" customHeight="1" x14ac:dyDescent="0.2">
      <c r="A9" s="7" t="s">
        <v>54</v>
      </c>
      <c r="B9" s="21">
        <v>2505.6786390000002</v>
      </c>
      <c r="D9" s="21">
        <v>2583.7809860000002</v>
      </c>
      <c r="E9" s="8">
        <v>3.1</v>
      </c>
      <c r="F9" s="8">
        <v>3.1</v>
      </c>
      <c r="G9" s="8">
        <v>78.102345999999997</v>
      </c>
      <c r="H9" s="8">
        <v>78.102345999999997</v>
      </c>
      <c r="I9" s="18"/>
    </row>
    <row r="10" spans="1:17" ht="17.100000000000001" customHeight="1" x14ac:dyDescent="0.2">
      <c r="A10" s="7" t="s">
        <v>55</v>
      </c>
      <c r="B10" s="21">
        <v>1718.769996</v>
      </c>
      <c r="D10" s="21">
        <v>1772.3488709999999</v>
      </c>
      <c r="E10" s="8">
        <v>3.1</v>
      </c>
      <c r="F10" s="8">
        <v>3.1</v>
      </c>
      <c r="G10" s="8">
        <v>53.578874999999996</v>
      </c>
      <c r="H10" s="8">
        <v>53.578874999999996</v>
      </c>
      <c r="I10" s="18"/>
    </row>
    <row r="11" spans="1:17" ht="17.100000000000001" customHeight="1" x14ac:dyDescent="0.2">
      <c r="A11" s="7" t="s">
        <v>16</v>
      </c>
      <c r="B11" s="21">
        <v>3604.45471</v>
      </c>
      <c r="D11" s="21">
        <v>3634.4959159999999</v>
      </c>
      <c r="E11" s="8">
        <v>0.8</v>
      </c>
      <c r="F11" s="8">
        <v>0.8</v>
      </c>
      <c r="G11" s="8">
        <v>30.041205999999999</v>
      </c>
      <c r="H11" s="8">
        <v>30.041205999999999</v>
      </c>
      <c r="I11" s="18"/>
    </row>
    <row r="12" spans="1:17" s="9" customFormat="1" ht="17.100000000000001" customHeight="1" x14ac:dyDescent="0.2">
      <c r="A12" s="22" t="s">
        <v>17</v>
      </c>
      <c r="B12" s="21">
        <v>3681.524406</v>
      </c>
      <c r="D12" s="21">
        <v>3704.3073669999999</v>
      </c>
      <c r="E12" s="8">
        <v>0.6</v>
      </c>
      <c r="F12" s="8">
        <v>0.6</v>
      </c>
      <c r="G12" s="8">
        <v>22.782962000000001</v>
      </c>
      <c r="H12" s="8">
        <v>22.782962000000001</v>
      </c>
      <c r="I12" s="23"/>
    </row>
    <row r="13" spans="1:17" s="9" customFormat="1" ht="17.100000000000001" customHeight="1" x14ac:dyDescent="0.2">
      <c r="A13" s="22" t="s">
        <v>18</v>
      </c>
      <c r="B13" s="21">
        <v>1481.0517239999999</v>
      </c>
      <c r="D13" s="21">
        <v>1641.2586209999999</v>
      </c>
      <c r="E13" s="8">
        <v>10.8</v>
      </c>
      <c r="F13" s="8">
        <v>10.8</v>
      </c>
      <c r="G13" s="8">
        <v>160.206897</v>
      </c>
      <c r="H13" s="8">
        <v>160.206897</v>
      </c>
      <c r="I13" s="23"/>
    </row>
    <row r="14" spans="1:17" ht="17.100000000000001" customHeight="1" x14ac:dyDescent="0.2">
      <c r="A14" s="7" t="s">
        <v>19</v>
      </c>
      <c r="B14" s="21">
        <v>7008.365452</v>
      </c>
      <c r="D14" s="21">
        <v>6811.4618950000004</v>
      </c>
      <c r="E14" s="8">
        <v>-2.8</v>
      </c>
      <c r="F14" s="8">
        <v>-2.8</v>
      </c>
      <c r="G14" s="8">
        <v>-196.90355700000001</v>
      </c>
      <c r="H14" s="8">
        <v>-196.90355700000001</v>
      </c>
      <c r="I14" s="18"/>
    </row>
    <row r="15" spans="1:17" s="9" customFormat="1" ht="17.100000000000001" customHeight="1" x14ac:dyDescent="0.2">
      <c r="A15" s="22" t="s">
        <v>20</v>
      </c>
      <c r="B15" s="21">
        <v>2463.0960660000001</v>
      </c>
      <c r="D15" s="21">
        <v>2472.4634729999998</v>
      </c>
      <c r="E15" s="8">
        <v>0.4</v>
      </c>
      <c r="F15" s="8">
        <v>0.4</v>
      </c>
      <c r="G15" s="8">
        <v>9.367407</v>
      </c>
      <c r="H15" s="8">
        <v>9.367407</v>
      </c>
      <c r="I15" s="23"/>
    </row>
    <row r="16" spans="1:17" s="9" customFormat="1" ht="17.100000000000001" customHeight="1" x14ac:dyDescent="0.2">
      <c r="A16" s="22" t="s">
        <v>21</v>
      </c>
      <c r="B16" s="21">
        <v>8311.5472609999997</v>
      </c>
      <c r="D16" s="21">
        <v>8031.081083</v>
      </c>
      <c r="E16" s="8">
        <v>-3.4</v>
      </c>
      <c r="F16" s="8">
        <v>-3.4</v>
      </c>
      <c r="G16" s="8">
        <v>-280.46617800000001</v>
      </c>
      <c r="H16" s="8">
        <v>-280.46617800000001</v>
      </c>
      <c r="I16" s="23"/>
    </row>
    <row r="17" spans="1:9" ht="17.100000000000001" customHeight="1" x14ac:dyDescent="0.2">
      <c r="A17" s="7" t="s">
        <v>22</v>
      </c>
      <c r="B17" s="21">
        <v>981.84855700000003</v>
      </c>
      <c r="D17" s="21">
        <v>1009.20336</v>
      </c>
      <c r="E17" s="8">
        <v>2.8</v>
      </c>
      <c r="F17" s="8">
        <v>2.8</v>
      </c>
      <c r="G17" s="8">
        <v>27.354803</v>
      </c>
      <c r="H17" s="8">
        <v>27.354803</v>
      </c>
      <c r="I17" s="18"/>
    </row>
    <row r="18" spans="1:9" s="9" customFormat="1" ht="17.100000000000001" customHeight="1" x14ac:dyDescent="0.2">
      <c r="A18" s="24" t="s">
        <v>23</v>
      </c>
      <c r="B18" s="25">
        <v>1459.1997369999999</v>
      </c>
      <c r="D18" s="25">
        <v>1472.2327660000001</v>
      </c>
      <c r="E18" s="8">
        <v>0.9</v>
      </c>
      <c r="F18" s="8">
        <v>0.9</v>
      </c>
      <c r="G18" s="8">
        <v>13.033029000000001</v>
      </c>
      <c r="H18" s="8">
        <v>13.033029000000001</v>
      </c>
      <c r="I18" s="23"/>
    </row>
    <row r="19" spans="1:9" s="9" customFormat="1" ht="17.100000000000001" customHeight="1" x14ac:dyDescent="0.2">
      <c r="A19" s="24" t="s">
        <v>24</v>
      </c>
      <c r="B19" s="25">
        <v>1303.071948</v>
      </c>
      <c r="D19" s="25">
        <v>1359.6030699999999</v>
      </c>
      <c r="E19" s="8">
        <v>4.3</v>
      </c>
      <c r="F19" s="8">
        <v>4.3</v>
      </c>
      <c r="G19" s="8">
        <v>56.531122000000003</v>
      </c>
      <c r="H19" s="8">
        <v>56.531122000000003</v>
      </c>
      <c r="I19" s="23"/>
    </row>
    <row r="20" spans="1:9" s="9" customFormat="1" ht="17.100000000000001" customHeight="1" x14ac:dyDescent="0.2">
      <c r="A20" s="24" t="s">
        <v>25</v>
      </c>
      <c r="B20" s="25">
        <v>462.897088</v>
      </c>
      <c r="D20" s="25">
        <v>494.04621100000003</v>
      </c>
      <c r="E20" s="8">
        <v>6.7</v>
      </c>
      <c r="F20" s="8">
        <v>6.7</v>
      </c>
      <c r="G20" s="8">
        <v>31.149121999999998</v>
      </c>
      <c r="H20" s="8">
        <v>31.149121999999998</v>
      </c>
      <c r="I20" s="23"/>
    </row>
    <row r="21" spans="1:9" ht="17.100000000000001" customHeight="1" x14ac:dyDescent="0.2">
      <c r="A21" s="22" t="s">
        <v>26</v>
      </c>
      <c r="B21" s="21">
        <v>1074.1388030000001</v>
      </c>
      <c r="D21" s="21">
        <v>1145.9296469999999</v>
      </c>
      <c r="E21" s="8">
        <v>6.7</v>
      </c>
      <c r="F21" s="8">
        <v>6.7</v>
      </c>
      <c r="G21" s="8">
        <v>71.790842999999995</v>
      </c>
      <c r="H21" s="8">
        <v>71.790842999999995</v>
      </c>
      <c r="I21" s="18"/>
    </row>
    <row r="22" spans="1:9" s="9" customFormat="1" ht="17.100000000000001" customHeight="1" x14ac:dyDescent="0.2">
      <c r="A22" s="26" t="s">
        <v>27</v>
      </c>
      <c r="B22" s="21">
        <v>1657.39526</v>
      </c>
      <c r="D22" s="21">
        <v>1666.2990480000001</v>
      </c>
      <c r="E22" s="8">
        <v>0.5</v>
      </c>
      <c r="F22" s="8">
        <v>0.5</v>
      </c>
      <c r="G22" s="8">
        <v>8.9037880000000005</v>
      </c>
      <c r="H22" s="8">
        <v>8.9037880000000005</v>
      </c>
      <c r="I22" s="23"/>
    </row>
    <row r="23" spans="1:9" s="9" customFormat="1" ht="17.100000000000001" customHeight="1" x14ac:dyDescent="0.2">
      <c r="A23" s="26" t="s">
        <v>28</v>
      </c>
      <c r="B23" s="21">
        <v>1529.0215519999999</v>
      </c>
      <c r="D23" s="21">
        <v>1648.5438819999999</v>
      </c>
      <c r="E23" s="8">
        <v>7.8</v>
      </c>
      <c r="F23" s="8">
        <v>7.8</v>
      </c>
      <c r="G23" s="8">
        <v>119.52233</v>
      </c>
      <c r="H23" s="8">
        <v>119.52233</v>
      </c>
      <c r="I23" s="23"/>
    </row>
    <row r="24" spans="1:9" s="9" customFormat="1" ht="17.100000000000001" customHeight="1" x14ac:dyDescent="0.2">
      <c r="A24" s="26" t="s">
        <v>29</v>
      </c>
      <c r="B24" s="21">
        <v>315.68106399999999</v>
      </c>
      <c r="D24" s="21">
        <v>426.29097999999999</v>
      </c>
      <c r="E24" s="8">
        <v>35</v>
      </c>
      <c r="F24" s="8">
        <v>35</v>
      </c>
      <c r="G24" s="8">
        <v>110.609916</v>
      </c>
      <c r="H24" s="8">
        <v>110.609916</v>
      </c>
      <c r="I24" s="23"/>
    </row>
    <row r="25" spans="1:9" ht="17.100000000000001" customHeight="1" x14ac:dyDescent="0.2">
      <c r="A25" s="22" t="s">
        <v>30</v>
      </c>
      <c r="B25" s="21">
        <v>774.77925000000005</v>
      </c>
      <c r="D25" s="21">
        <v>784.30767600000001</v>
      </c>
      <c r="E25" s="8">
        <v>1.2</v>
      </c>
      <c r="F25" s="8">
        <v>1.2</v>
      </c>
      <c r="G25" s="8">
        <v>9.5284259999999996</v>
      </c>
      <c r="H25" s="8">
        <v>9.5284259999999996</v>
      </c>
      <c r="I25" s="18"/>
    </row>
    <row r="26" spans="1:9" s="9" customFormat="1" ht="17.100000000000001" customHeight="1" x14ac:dyDescent="0.2">
      <c r="A26" s="26" t="s">
        <v>27</v>
      </c>
      <c r="B26" s="21">
        <v>1218.53035</v>
      </c>
      <c r="D26" s="21">
        <v>1247.2176219999999</v>
      </c>
      <c r="E26" s="8">
        <v>2.4</v>
      </c>
      <c r="F26" s="8">
        <v>2.4</v>
      </c>
      <c r="G26" s="8">
        <v>28.687273000000001</v>
      </c>
      <c r="H26" s="8">
        <v>28.687273000000001</v>
      </c>
      <c r="I26" s="23"/>
    </row>
    <row r="27" spans="1:9" s="9" customFormat="1" ht="17.100000000000001" customHeight="1" x14ac:dyDescent="0.2">
      <c r="A27" s="26" t="s">
        <v>28</v>
      </c>
      <c r="B27" s="21">
        <v>1162.0098909999999</v>
      </c>
      <c r="D27" s="21">
        <v>1179.648621</v>
      </c>
      <c r="E27" s="8">
        <v>1.5</v>
      </c>
      <c r="F27" s="8">
        <v>1.5</v>
      </c>
      <c r="G27" s="8">
        <v>17.638729999999999</v>
      </c>
      <c r="H27" s="8">
        <v>17.638729999999999</v>
      </c>
      <c r="I27" s="23"/>
    </row>
    <row r="28" spans="1:9" s="9" customFormat="1" ht="17.100000000000001" customHeight="1" x14ac:dyDescent="0.2">
      <c r="A28" s="26" t="s">
        <v>29</v>
      </c>
      <c r="B28" s="21">
        <v>517.85794599999997</v>
      </c>
      <c r="D28" s="21">
        <v>518.05789600000003</v>
      </c>
      <c r="E28" s="8">
        <v>0</v>
      </c>
      <c r="F28" s="8">
        <v>0</v>
      </c>
      <c r="G28" s="8">
        <v>0.19994899999999999</v>
      </c>
      <c r="H28" s="8">
        <v>0.19994899999999999</v>
      </c>
      <c r="I28" s="23"/>
    </row>
    <row r="29" spans="1:9" ht="17.100000000000001" customHeight="1" x14ac:dyDescent="0.2">
      <c r="A29" s="22" t="s">
        <v>31</v>
      </c>
      <c r="B29" s="21">
        <v>1361.8510819999999</v>
      </c>
      <c r="D29" s="21">
        <v>1362.1841830000001</v>
      </c>
      <c r="E29" s="8">
        <v>0</v>
      </c>
      <c r="F29" s="8">
        <v>0</v>
      </c>
      <c r="G29" s="8">
        <v>0.33310099999999998</v>
      </c>
      <c r="H29" s="8">
        <v>0.33310099999999998</v>
      </c>
      <c r="I29" s="18"/>
    </row>
    <row r="30" spans="1:9" s="9" customFormat="1" ht="17.100000000000001" customHeight="1" x14ac:dyDescent="0.2">
      <c r="A30" s="26" t="s">
        <v>27</v>
      </c>
      <c r="B30" s="21">
        <v>1486.140365</v>
      </c>
      <c r="D30" s="21">
        <v>1486.5269780000001</v>
      </c>
      <c r="E30" s="8">
        <v>0</v>
      </c>
      <c r="F30" s="8">
        <v>0</v>
      </c>
      <c r="G30" s="8">
        <v>0.38661299999999998</v>
      </c>
      <c r="H30" s="8">
        <v>0.38661299999999998</v>
      </c>
      <c r="I30" s="23"/>
    </row>
    <row r="31" spans="1:9" s="9" customFormat="1" ht="17.100000000000001" customHeight="1" x14ac:dyDescent="0.2">
      <c r="A31" s="26" t="s">
        <v>28</v>
      </c>
      <c r="B31" s="21">
        <v>724.98795199999995</v>
      </c>
      <c r="D31" s="21">
        <v>725</v>
      </c>
      <c r="E31" s="8">
        <v>0</v>
      </c>
      <c r="F31" s="8">
        <v>0</v>
      </c>
      <c r="G31" s="8">
        <v>1.2048E-2</v>
      </c>
      <c r="H31" s="8">
        <v>1.2048E-2</v>
      </c>
      <c r="I31" s="23"/>
    </row>
    <row r="32" spans="1:9" s="9" customFormat="1" ht="17.100000000000001" customHeight="1" x14ac:dyDescent="0.2">
      <c r="A32" s="26" t="s">
        <v>29</v>
      </c>
      <c r="B32" s="21">
        <v>559.59335399999998</v>
      </c>
      <c r="D32" s="21">
        <v>559.59335399999998</v>
      </c>
      <c r="E32" s="8">
        <v>0</v>
      </c>
      <c r="F32" s="8">
        <v>0</v>
      </c>
      <c r="G32" s="8">
        <v>0</v>
      </c>
      <c r="H32" s="8">
        <v>0</v>
      </c>
      <c r="I32" s="23"/>
    </row>
    <row r="33" spans="1:9" s="9" customFormat="1" ht="17.100000000000001" customHeight="1" x14ac:dyDescent="0.2">
      <c r="A33" s="7" t="s">
        <v>32</v>
      </c>
      <c r="B33" s="21">
        <v>395.23693400000002</v>
      </c>
      <c r="D33" s="21">
        <v>572.45296199999996</v>
      </c>
      <c r="E33" s="8">
        <v>44.8</v>
      </c>
      <c r="F33" s="8">
        <v>44.8</v>
      </c>
      <c r="G33" s="8">
        <v>177.21602799999999</v>
      </c>
      <c r="H33" s="8">
        <v>177.21602799999999</v>
      </c>
      <c r="I33" s="23"/>
    </row>
    <row r="34" spans="1:9" ht="17.100000000000001" customHeight="1" x14ac:dyDescent="0.2">
      <c r="A34" s="7" t="s">
        <v>33</v>
      </c>
      <c r="B34" s="21">
        <v>1142.8548900000001</v>
      </c>
      <c r="D34" s="21">
        <v>1572.1955840000001</v>
      </c>
      <c r="E34" s="8">
        <v>37.6</v>
      </c>
      <c r="F34" s="8">
        <v>37.6</v>
      </c>
      <c r="G34" s="8">
        <v>429.34069399999998</v>
      </c>
      <c r="H34" s="8">
        <v>429.34069399999998</v>
      </c>
      <c r="I34" s="18"/>
    </row>
    <row r="35" spans="1:9" ht="17.100000000000001" customHeight="1" x14ac:dyDescent="0.2">
      <c r="A35" s="7" t="s">
        <v>34</v>
      </c>
      <c r="B35" s="21">
        <v>582.47659599999997</v>
      </c>
      <c r="D35" s="21">
        <v>667.81600000000003</v>
      </c>
      <c r="E35" s="8">
        <v>14.7</v>
      </c>
      <c r="F35" s="8">
        <v>14.7</v>
      </c>
      <c r="G35" s="8">
        <v>85.339404000000002</v>
      </c>
      <c r="H35" s="8">
        <v>85.339404000000002</v>
      </c>
      <c r="I35" s="18"/>
    </row>
    <row r="36" spans="1:9" ht="17.100000000000001" customHeight="1" x14ac:dyDescent="0.2">
      <c r="A36" s="7" t="s">
        <v>35</v>
      </c>
      <c r="B36" s="21">
        <v>4364.8601710000003</v>
      </c>
      <c r="D36" s="21">
        <v>5574.5165310000002</v>
      </c>
      <c r="E36" s="8">
        <v>27.7</v>
      </c>
      <c r="F36" s="8">
        <v>27.7</v>
      </c>
      <c r="G36" s="8">
        <v>1209.6563599999999</v>
      </c>
      <c r="H36" s="8">
        <v>1209.6563599999999</v>
      </c>
      <c r="I36" s="18"/>
    </row>
    <row r="37" spans="1:9" ht="17.100000000000001" customHeight="1" x14ac:dyDescent="0.2">
      <c r="A37" s="22" t="s">
        <v>36</v>
      </c>
      <c r="B37" s="21">
        <v>5691.7000740000003</v>
      </c>
      <c r="D37" s="21">
        <v>6416.4560570000003</v>
      </c>
      <c r="E37" s="8">
        <v>12.7</v>
      </c>
      <c r="F37" s="8">
        <v>12.7</v>
      </c>
      <c r="G37" s="8">
        <v>724.75598300000001</v>
      </c>
      <c r="H37" s="8">
        <v>724.75598300000001</v>
      </c>
      <c r="I37" s="18"/>
    </row>
    <row r="38" spans="1:9" ht="17.100000000000001" customHeight="1" x14ac:dyDescent="0.2">
      <c r="A38" s="22" t="s">
        <v>37</v>
      </c>
      <c r="B38" s="21">
        <v>4048.1163929999998</v>
      </c>
      <c r="D38" s="21">
        <v>5440.6728839999996</v>
      </c>
      <c r="E38" s="8">
        <v>34.4</v>
      </c>
      <c r="F38" s="8">
        <v>34.4</v>
      </c>
      <c r="G38" s="8">
        <v>1392.5564910000001</v>
      </c>
      <c r="H38" s="8">
        <v>1392.5564910000001</v>
      </c>
      <c r="I38" s="18"/>
    </row>
    <row r="39" spans="1:9" ht="17.100000000000001" customHeight="1" x14ac:dyDescent="0.2">
      <c r="A39" s="22" t="s">
        <v>38</v>
      </c>
      <c r="B39" s="21">
        <v>2625.8655950000002</v>
      </c>
      <c r="D39" s="21">
        <v>2850.110788</v>
      </c>
      <c r="E39" s="8">
        <v>8.5</v>
      </c>
      <c r="F39" s="8">
        <v>8.5</v>
      </c>
      <c r="G39" s="8">
        <v>224.245193</v>
      </c>
      <c r="H39" s="8">
        <v>224.245193</v>
      </c>
      <c r="I39" s="18"/>
    </row>
    <row r="40" spans="1:9" ht="17.100000000000001" customHeight="1" x14ac:dyDescent="0.2">
      <c r="A40" s="7" t="s">
        <v>39</v>
      </c>
      <c r="B40" s="21">
        <v>3527.8014410000001</v>
      </c>
      <c r="D40" s="21">
        <v>3526.2812509999999</v>
      </c>
      <c r="E40" s="8">
        <v>0</v>
      </c>
      <c r="F40" s="8">
        <v>0</v>
      </c>
      <c r="G40" s="8">
        <v>-1.5201899999999999</v>
      </c>
      <c r="H40" s="8">
        <v>-1.5201899999999999</v>
      </c>
      <c r="I40" s="18"/>
    </row>
    <row r="41" spans="1:9" ht="17.100000000000001" customHeight="1" x14ac:dyDescent="0.2">
      <c r="A41" s="7" t="s">
        <v>40</v>
      </c>
      <c r="B41" s="21">
        <v>2415.1135730000001</v>
      </c>
      <c r="D41" s="21">
        <v>2843.3868430000002</v>
      </c>
      <c r="E41" s="8">
        <v>17.7</v>
      </c>
      <c r="F41" s="8">
        <v>17.7</v>
      </c>
      <c r="G41" s="8">
        <v>428.27327000000002</v>
      </c>
      <c r="H41" s="8">
        <v>428.27327000000002</v>
      </c>
      <c r="I41" s="18"/>
    </row>
    <row r="42" spans="1:9" ht="17.100000000000001" customHeight="1" x14ac:dyDescent="0.2">
      <c r="A42" s="11" t="s">
        <v>41</v>
      </c>
      <c r="B42" s="27">
        <v>3710</v>
      </c>
      <c r="D42" s="27">
        <v>4088</v>
      </c>
      <c r="E42" s="12">
        <v>10.199999999999999</v>
      </c>
      <c r="F42" s="12">
        <v>10.199999999999999</v>
      </c>
      <c r="G42" s="12">
        <v>378</v>
      </c>
      <c r="H42" s="12">
        <v>378</v>
      </c>
      <c r="I42" s="18"/>
    </row>
    <row r="43" spans="1:9" ht="17.100000000000001" customHeight="1" x14ac:dyDescent="0.2">
      <c r="A43" s="528" t="s">
        <v>42</v>
      </c>
      <c r="B43" s="529" t="s">
        <v>2</v>
      </c>
      <c r="C43" s="529"/>
      <c r="D43" s="529"/>
      <c r="E43" s="528" t="s">
        <v>3</v>
      </c>
      <c r="F43" s="528"/>
      <c r="G43" s="528"/>
      <c r="H43" s="528"/>
      <c r="I43" s="18"/>
    </row>
    <row r="44" spans="1:9" ht="17.100000000000001" customHeight="1" x14ac:dyDescent="0.2">
      <c r="A44" s="526"/>
      <c r="B44" s="28" t="s">
        <v>43</v>
      </c>
      <c r="C44" s="530" t="s">
        <v>44</v>
      </c>
      <c r="D44" s="530"/>
      <c r="E44" s="526" t="s">
        <v>6</v>
      </c>
      <c r="F44" s="526"/>
      <c r="G44" s="526" t="s">
        <v>7</v>
      </c>
      <c r="H44" s="526"/>
      <c r="I44" s="18"/>
    </row>
    <row r="45" spans="1:9" ht="33.6" customHeight="1" x14ac:dyDescent="0.2">
      <c r="A45" s="526"/>
      <c r="B45" s="6" t="s">
        <v>8</v>
      </c>
      <c r="C45" s="6" t="s">
        <v>9</v>
      </c>
      <c r="D45" s="6" t="s">
        <v>10</v>
      </c>
      <c r="E45" s="19" t="s">
        <v>11</v>
      </c>
      <c r="F45" s="19" t="s">
        <v>12</v>
      </c>
      <c r="G45" s="19" t="s">
        <v>13</v>
      </c>
      <c r="H45" s="19" t="s">
        <v>14</v>
      </c>
      <c r="I45" s="18"/>
    </row>
    <row r="46" spans="1:9" ht="17.100000000000001" customHeight="1" x14ac:dyDescent="0.2">
      <c r="A46" s="29" t="s">
        <v>45</v>
      </c>
      <c r="B46" s="30">
        <v>1987</v>
      </c>
      <c r="C46" s="30">
        <v>2493</v>
      </c>
      <c r="D46" s="30">
        <v>2426</v>
      </c>
      <c r="E46" s="31">
        <v>-2.7</v>
      </c>
      <c r="F46" s="31">
        <v>22.1</v>
      </c>
      <c r="G46" s="31">
        <v>-67</v>
      </c>
      <c r="H46" s="31">
        <v>439</v>
      </c>
      <c r="I46" s="18"/>
    </row>
    <row r="47" spans="1:9" ht="17.100000000000001" customHeight="1" x14ac:dyDescent="0.2">
      <c r="A47" s="32" t="s">
        <v>46</v>
      </c>
      <c r="B47" s="33">
        <v>912</v>
      </c>
      <c r="C47" s="33">
        <v>1568</v>
      </c>
      <c r="D47" s="33">
        <v>1554</v>
      </c>
      <c r="E47" s="34">
        <v>-0.9</v>
      </c>
      <c r="F47" s="34">
        <v>70.400000000000006</v>
      </c>
      <c r="G47" s="34">
        <v>-14</v>
      </c>
      <c r="H47" s="34">
        <v>642</v>
      </c>
      <c r="I47" s="18"/>
    </row>
    <row r="48" spans="1:9" ht="17.100000000000001" customHeight="1" x14ac:dyDescent="0.2">
      <c r="A48" s="32" t="s">
        <v>47</v>
      </c>
      <c r="B48" s="33">
        <v>2213</v>
      </c>
      <c r="C48" s="33">
        <v>2488</v>
      </c>
      <c r="D48" s="33">
        <v>2521</v>
      </c>
      <c r="E48" s="34">
        <v>1.3</v>
      </c>
      <c r="F48" s="34">
        <v>13.9</v>
      </c>
      <c r="G48" s="34">
        <v>33</v>
      </c>
      <c r="H48" s="34">
        <v>308</v>
      </c>
      <c r="I48" s="18"/>
    </row>
    <row r="49" spans="1:9" ht="17.100000000000001" customHeight="1" x14ac:dyDescent="0.2">
      <c r="A49" s="32" t="s">
        <v>48</v>
      </c>
      <c r="B49" s="33">
        <v>3621</v>
      </c>
      <c r="C49" s="33">
        <v>4041</v>
      </c>
      <c r="D49" s="33">
        <v>3776</v>
      </c>
      <c r="E49" s="34">
        <v>-6.6</v>
      </c>
      <c r="F49" s="34">
        <v>4.3</v>
      </c>
      <c r="G49" s="34">
        <v>-265</v>
      </c>
      <c r="H49" s="34">
        <v>155</v>
      </c>
      <c r="I49" s="18"/>
    </row>
    <row r="50" spans="1:9" ht="17.100000000000001" customHeight="1" x14ac:dyDescent="0.2">
      <c r="A50" s="32" t="s">
        <v>49</v>
      </c>
      <c r="B50" s="33">
        <v>2663</v>
      </c>
      <c r="C50" s="33">
        <v>3187</v>
      </c>
      <c r="D50" s="33">
        <v>3027</v>
      </c>
      <c r="E50" s="34">
        <v>-5</v>
      </c>
      <c r="F50" s="34">
        <v>13.7</v>
      </c>
      <c r="G50" s="34">
        <v>-160</v>
      </c>
      <c r="H50" s="34">
        <v>364</v>
      </c>
      <c r="I50" s="18"/>
    </row>
    <row r="51" spans="1:9" ht="17.100000000000001" customHeight="1" x14ac:dyDescent="0.2">
      <c r="A51" s="32" t="s">
        <v>50</v>
      </c>
      <c r="B51" s="33">
        <v>2628</v>
      </c>
      <c r="C51" s="33">
        <v>3098</v>
      </c>
      <c r="D51" s="33">
        <v>2949</v>
      </c>
      <c r="E51" s="34">
        <v>-4.8</v>
      </c>
      <c r="F51" s="34">
        <v>12.2</v>
      </c>
      <c r="G51" s="34">
        <v>-149</v>
      </c>
      <c r="H51" s="34">
        <v>321</v>
      </c>
      <c r="I51" s="18"/>
    </row>
    <row r="52" spans="1:9" ht="17.100000000000001" customHeight="1" x14ac:dyDescent="0.2">
      <c r="A52" s="35" t="s">
        <v>41</v>
      </c>
      <c r="B52" s="36">
        <v>2578</v>
      </c>
      <c r="C52" s="36">
        <v>3107</v>
      </c>
      <c r="D52" s="36">
        <v>2952</v>
      </c>
      <c r="E52" s="37">
        <v>-5</v>
      </c>
      <c r="F52" s="37">
        <v>14.5</v>
      </c>
      <c r="G52" s="37">
        <v>-155</v>
      </c>
      <c r="H52" s="37">
        <v>374</v>
      </c>
      <c r="I52" s="18"/>
    </row>
    <row r="53" spans="1:9" ht="17.100000000000001" customHeight="1" x14ac:dyDescent="0.2">
      <c r="A53" s="38" t="s">
        <v>56</v>
      </c>
      <c r="B53" s="39">
        <v>3673.4616559999999</v>
      </c>
      <c r="C53" s="39">
        <v>3687.8896300000001</v>
      </c>
      <c r="D53" s="39">
        <v>4034.9309899999998</v>
      </c>
      <c r="E53" s="40">
        <v>9.4</v>
      </c>
      <c r="F53" s="40">
        <v>9.8000000000000007</v>
      </c>
      <c r="G53" s="40">
        <v>347.041359</v>
      </c>
      <c r="H53" s="40">
        <v>361.469334</v>
      </c>
      <c r="I53" s="18"/>
    </row>
    <row r="54" spans="1:9" ht="17.100000000000001" customHeight="1" x14ac:dyDescent="0.2">
      <c r="A54" s="17" t="s">
        <v>57</v>
      </c>
      <c r="B54" s="41"/>
      <c r="C54" s="41"/>
      <c r="D54" s="41"/>
      <c r="E54" s="42"/>
      <c r="F54" s="43"/>
      <c r="G54" s="42"/>
      <c r="H54" s="43"/>
      <c r="I54" s="18"/>
    </row>
    <row r="55" spans="1:9" ht="13.35" customHeight="1" x14ac:dyDescent="0.2">
      <c r="A55" s="17" t="s">
        <v>52</v>
      </c>
      <c r="B55" s="18"/>
      <c r="C55" s="18"/>
      <c r="D55" s="18"/>
      <c r="E55" s="18"/>
      <c r="F55" s="18"/>
      <c r="G55" s="18"/>
      <c r="H55" s="18"/>
      <c r="I55" s="18"/>
    </row>
    <row r="56" spans="1:9" ht="13.35" customHeight="1" x14ac:dyDescent="0.2">
      <c r="A56" s="17" t="s">
        <v>53</v>
      </c>
      <c r="B56" s="18"/>
      <c r="C56" s="18"/>
      <c r="D56" s="18"/>
      <c r="E56" s="18"/>
      <c r="F56" s="18"/>
      <c r="G56" s="18"/>
      <c r="H56" s="18"/>
      <c r="I56" s="18"/>
    </row>
    <row r="57" spans="1:9" ht="20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10000000000000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100000000000001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</row>
    <row r="73" spans="1:9" ht="20.100000000000001" customHeight="1" x14ac:dyDescent="0.2">
      <c r="I73" s="2" t="s">
        <v>58</v>
      </c>
    </row>
  </sheetData>
  <mergeCells count="16">
    <mergeCell ref="A43:A45"/>
    <mergeCell ref="B43:D43"/>
    <mergeCell ref="E43:H43"/>
    <mergeCell ref="C44:D44"/>
    <mergeCell ref="E44:F44"/>
    <mergeCell ref="G44:H44"/>
    <mergeCell ref="A1:H1"/>
    <mergeCell ref="J2:Q2"/>
    <mergeCell ref="J3:Q3"/>
    <mergeCell ref="J4:Q4"/>
    <mergeCell ref="A6:A8"/>
    <mergeCell ref="B6:D6"/>
    <mergeCell ref="E6:H6"/>
    <mergeCell ref="C7:D7"/>
    <mergeCell ref="E7:F7"/>
    <mergeCell ref="G7:H7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pane xSplit="1" ySplit="7" topLeftCell="B8" activePane="bottomRight" state="frozen"/>
      <selection activeCell="R25" sqref="R25"/>
      <selection pane="topRight"/>
      <selection pane="bottomLeft"/>
      <selection pane="bottomRight" activeCell="L44" sqref="L44"/>
    </sheetView>
  </sheetViews>
  <sheetFormatPr defaultColWidth="11.42578125" defaultRowHeight="12.75" customHeight="1" x14ac:dyDescent="0.2"/>
  <cols>
    <col min="1" max="1" width="20.42578125" style="247" customWidth="1"/>
    <col min="2" max="3" width="11.28515625" style="247" customWidth="1"/>
    <col min="4" max="4" width="9.7109375" style="247" customWidth="1"/>
    <col min="5" max="6" width="11.28515625" style="247" customWidth="1"/>
    <col min="7" max="7" width="11.42578125" style="247" customWidth="1"/>
    <col min="8" max="9" width="11.28515625" style="247" customWidth="1"/>
    <col min="10" max="10" width="11" style="247" customWidth="1"/>
    <col min="11" max="11" width="11.42578125" style="247" customWidth="1"/>
    <col min="12" max="12" width="24.85546875" style="247" customWidth="1"/>
    <col min="13" max="13" width="11.42578125" style="247" customWidth="1"/>
    <col min="14" max="14" width="12.42578125" style="247" customWidth="1"/>
    <col min="15" max="257" width="11.42578125" style="247" customWidth="1"/>
  </cols>
  <sheetData>
    <row r="1" spans="1:16" ht="31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6" ht="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6" ht="15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6" ht="15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6" ht="19.5" customHeight="1" x14ac:dyDescent="0.2">
      <c r="A5" s="574" t="s">
        <v>60</v>
      </c>
      <c r="B5" s="568" t="s">
        <v>61</v>
      </c>
      <c r="C5" s="568"/>
      <c r="D5" s="568"/>
      <c r="E5" s="569" t="s">
        <v>62</v>
      </c>
      <c r="F5" s="569"/>
      <c r="G5" s="569"/>
      <c r="H5" s="568" t="s">
        <v>63</v>
      </c>
      <c r="I5" s="568"/>
      <c r="J5" s="568"/>
    </row>
    <row r="6" spans="1:16" ht="19.5" customHeight="1" x14ac:dyDescent="0.2">
      <c r="A6" s="574"/>
      <c r="B6" s="248" t="s">
        <v>64</v>
      </c>
      <c r="C6" s="248" t="s">
        <v>65</v>
      </c>
      <c r="D6" s="248" t="s">
        <v>66</v>
      </c>
      <c r="E6" s="248" t="s">
        <v>64</v>
      </c>
      <c r="F6" s="248" t="s">
        <v>65</v>
      </c>
      <c r="G6" s="248" t="s">
        <v>66</v>
      </c>
      <c r="H6" s="248" t="s">
        <v>64</v>
      </c>
      <c r="I6" s="248" t="s">
        <v>65</v>
      </c>
      <c r="J6" s="248" t="s">
        <v>66</v>
      </c>
      <c r="N6" s="133"/>
    </row>
    <row r="7" spans="1:16" ht="19.5" customHeight="1" x14ac:dyDescent="0.2">
      <c r="A7" s="575"/>
      <c r="B7" s="249" t="s">
        <v>67</v>
      </c>
      <c r="C7" s="249" t="s">
        <v>68</v>
      </c>
      <c r="D7" s="249" t="s">
        <v>69</v>
      </c>
      <c r="E7" s="249" t="s">
        <v>70</v>
      </c>
      <c r="F7" s="249" t="s">
        <v>71</v>
      </c>
      <c r="G7" s="249" t="s">
        <v>72</v>
      </c>
      <c r="H7" s="249" t="s">
        <v>73</v>
      </c>
      <c r="I7" s="249" t="s">
        <v>74</v>
      </c>
      <c r="J7" s="249" t="s">
        <v>75</v>
      </c>
      <c r="K7" s="260"/>
      <c r="N7" s="133"/>
    </row>
    <row r="8" spans="1:16" ht="15" customHeight="1" x14ac:dyDescent="0.2">
      <c r="A8" s="120" t="s">
        <v>76</v>
      </c>
      <c r="B8" s="136">
        <v>24.2</v>
      </c>
      <c r="C8" s="136">
        <v>24.2</v>
      </c>
      <c r="D8" s="136">
        <v>0</v>
      </c>
      <c r="E8" s="137">
        <v>824.661157</v>
      </c>
      <c r="F8" s="137">
        <v>824.661157</v>
      </c>
      <c r="G8" s="136">
        <v>0</v>
      </c>
      <c r="H8" s="136">
        <v>19.899999999999999</v>
      </c>
      <c r="I8" s="136">
        <v>19.899999999999999</v>
      </c>
      <c r="J8" s="136">
        <v>0</v>
      </c>
      <c r="K8" s="260"/>
      <c r="M8" s="260"/>
      <c r="N8" s="250"/>
      <c r="P8" s="257"/>
    </row>
    <row r="9" spans="1:16" ht="15" customHeight="1" x14ac:dyDescent="0.2">
      <c r="A9" s="314" t="s">
        <v>77</v>
      </c>
      <c r="B9" s="210">
        <v>1.3</v>
      </c>
      <c r="C9" s="210">
        <v>1.3</v>
      </c>
      <c r="D9" s="211">
        <v>0</v>
      </c>
      <c r="E9" s="143">
        <v>1400</v>
      </c>
      <c r="F9" s="21">
        <v>1400</v>
      </c>
      <c r="G9" s="142">
        <v>0</v>
      </c>
      <c r="H9" s="141">
        <v>1.8</v>
      </c>
      <c r="I9" s="141">
        <v>1.8</v>
      </c>
      <c r="J9" s="141">
        <v>0</v>
      </c>
      <c r="K9" s="260"/>
      <c r="L9" s="303"/>
      <c r="M9" s="260"/>
      <c r="N9" s="250"/>
      <c r="P9" s="257"/>
    </row>
    <row r="10" spans="1:16" ht="15" hidden="1" customHeight="1" x14ac:dyDescent="0.2">
      <c r="A10" s="67" t="s">
        <v>78</v>
      </c>
      <c r="B10" s="141">
        <v>0</v>
      </c>
      <c r="C10" s="141">
        <v>0</v>
      </c>
      <c r="D10" s="211">
        <v>0</v>
      </c>
      <c r="E10" s="143">
        <v>0</v>
      </c>
      <c r="F10" s="240">
        <v>0</v>
      </c>
      <c r="G10" s="142">
        <v>0</v>
      </c>
      <c r="H10" s="141">
        <v>0</v>
      </c>
      <c r="I10" s="141">
        <v>0</v>
      </c>
      <c r="J10" s="141">
        <v>0</v>
      </c>
      <c r="K10" s="260"/>
      <c r="M10" s="260"/>
      <c r="N10" s="250"/>
      <c r="P10" s="257"/>
    </row>
    <row r="11" spans="1:16" ht="15" hidden="1" customHeight="1" x14ac:dyDescent="0.2">
      <c r="A11" s="67" t="s">
        <v>79</v>
      </c>
      <c r="B11" s="141">
        <v>0</v>
      </c>
      <c r="C11" s="141">
        <v>0</v>
      </c>
      <c r="D11" s="211">
        <v>0</v>
      </c>
      <c r="E11" s="143">
        <v>0</v>
      </c>
      <c r="F11" s="240">
        <v>0</v>
      </c>
      <c r="G11" s="142">
        <v>0</v>
      </c>
      <c r="H11" s="141">
        <v>0</v>
      </c>
      <c r="I11" s="141">
        <v>0</v>
      </c>
      <c r="J11" s="141">
        <v>0</v>
      </c>
      <c r="K11" s="260"/>
      <c r="M11" s="260"/>
      <c r="N11" s="250"/>
      <c r="P11" s="257"/>
    </row>
    <row r="12" spans="1:16" ht="15" hidden="1" customHeight="1" x14ac:dyDescent="0.2">
      <c r="A12" s="67" t="s">
        <v>80</v>
      </c>
      <c r="B12" s="141">
        <v>0</v>
      </c>
      <c r="C12" s="141">
        <v>0</v>
      </c>
      <c r="D12" s="211">
        <v>0</v>
      </c>
      <c r="E12" s="143">
        <v>0</v>
      </c>
      <c r="F12" s="240">
        <v>0</v>
      </c>
      <c r="G12" s="142">
        <v>0</v>
      </c>
      <c r="H12" s="141">
        <v>0</v>
      </c>
      <c r="I12" s="141">
        <v>0</v>
      </c>
      <c r="J12" s="141">
        <v>0</v>
      </c>
      <c r="K12" s="260"/>
      <c r="M12" s="260"/>
      <c r="N12" s="250"/>
      <c r="P12" s="257"/>
    </row>
    <row r="13" spans="1:16" ht="15" hidden="1" customHeight="1" x14ac:dyDescent="0.2">
      <c r="A13" s="67" t="s">
        <v>81</v>
      </c>
      <c r="B13" s="141">
        <v>0</v>
      </c>
      <c r="C13" s="141">
        <v>0</v>
      </c>
      <c r="D13" s="211">
        <v>0</v>
      </c>
      <c r="E13" s="143">
        <v>0</v>
      </c>
      <c r="F13" s="240">
        <v>0</v>
      </c>
      <c r="G13" s="142">
        <v>0</v>
      </c>
      <c r="H13" s="141">
        <v>0</v>
      </c>
      <c r="I13" s="141">
        <v>0</v>
      </c>
      <c r="J13" s="141">
        <v>0</v>
      </c>
      <c r="K13" s="260"/>
      <c r="M13" s="260"/>
      <c r="N13" s="250"/>
      <c r="P13" s="257"/>
    </row>
    <row r="14" spans="1:16" ht="15" customHeight="1" x14ac:dyDescent="0.2">
      <c r="A14" s="67" t="s">
        <v>82</v>
      </c>
      <c r="B14" s="141">
        <v>22.9</v>
      </c>
      <c r="C14" s="141">
        <v>22.9</v>
      </c>
      <c r="D14" s="211">
        <v>0</v>
      </c>
      <c r="E14" s="143">
        <v>792</v>
      </c>
      <c r="F14" s="240">
        <v>792</v>
      </c>
      <c r="G14" s="142">
        <v>0</v>
      </c>
      <c r="H14" s="141">
        <v>18.100000000000001</v>
      </c>
      <c r="I14" s="141">
        <v>18.100000000000001</v>
      </c>
      <c r="J14" s="141">
        <v>0</v>
      </c>
      <c r="K14" s="260"/>
      <c r="L14" s="294"/>
      <c r="M14" s="260"/>
      <c r="N14" s="250"/>
      <c r="P14" s="257"/>
    </row>
    <row r="15" spans="1:16" ht="15" hidden="1" customHeight="1" x14ac:dyDescent="0.2">
      <c r="A15" s="150" t="s">
        <v>83</v>
      </c>
      <c r="B15" s="141"/>
      <c r="C15" s="141"/>
      <c r="D15" s="211">
        <v>0</v>
      </c>
      <c r="E15" s="143"/>
      <c r="F15" s="143"/>
      <c r="G15" s="142">
        <v>0</v>
      </c>
      <c r="H15" s="141">
        <v>0</v>
      </c>
      <c r="I15" s="141">
        <v>0</v>
      </c>
      <c r="J15" s="141">
        <v>0</v>
      </c>
      <c r="K15" s="260"/>
      <c r="L15" s="315"/>
      <c r="M15" s="316"/>
      <c r="N15" s="317"/>
      <c r="O15" s="315"/>
      <c r="P15" s="257"/>
    </row>
    <row r="16" spans="1:16" ht="15" customHeight="1" x14ac:dyDescent="0.2">
      <c r="A16" s="120" t="s">
        <v>84</v>
      </c>
      <c r="B16" s="136">
        <v>39</v>
      </c>
      <c r="C16" s="136">
        <v>39</v>
      </c>
      <c r="D16" s="136">
        <v>0</v>
      </c>
      <c r="E16" s="137">
        <v>395.115385</v>
      </c>
      <c r="F16" s="137">
        <v>395.115385</v>
      </c>
      <c r="G16" s="136">
        <v>0</v>
      </c>
      <c r="H16" s="136">
        <v>15.4</v>
      </c>
      <c r="I16" s="136">
        <v>15.4</v>
      </c>
      <c r="J16" s="136">
        <v>0</v>
      </c>
      <c r="K16" s="260"/>
      <c r="M16" s="260"/>
      <c r="N16" s="250"/>
      <c r="P16" s="257"/>
    </row>
    <row r="17" spans="1:16" ht="15" hidden="1" customHeight="1" x14ac:dyDescent="0.2">
      <c r="A17" s="150" t="s">
        <v>85</v>
      </c>
      <c r="B17" s="141">
        <v>0</v>
      </c>
      <c r="C17" s="141">
        <v>0</v>
      </c>
      <c r="D17" s="142">
        <v>0</v>
      </c>
      <c r="E17" s="143">
        <v>0</v>
      </c>
      <c r="F17" s="143">
        <v>0</v>
      </c>
      <c r="G17" s="142">
        <v>0</v>
      </c>
      <c r="H17" s="141">
        <v>0</v>
      </c>
      <c r="I17" s="141">
        <v>0</v>
      </c>
      <c r="J17" s="141">
        <v>0</v>
      </c>
      <c r="K17" s="260"/>
      <c r="M17" s="260"/>
      <c r="N17" s="250"/>
      <c r="P17" s="257"/>
    </row>
    <row r="18" spans="1:16" ht="15" hidden="1" customHeight="1" x14ac:dyDescent="0.2">
      <c r="A18" s="150" t="s">
        <v>86</v>
      </c>
      <c r="B18" s="141">
        <v>0</v>
      </c>
      <c r="C18" s="141">
        <v>0</v>
      </c>
      <c r="D18" s="142">
        <v>0</v>
      </c>
      <c r="E18" s="143">
        <v>0</v>
      </c>
      <c r="F18" s="143">
        <v>0</v>
      </c>
      <c r="G18" s="142">
        <v>0</v>
      </c>
      <c r="H18" s="141">
        <v>0</v>
      </c>
      <c r="I18" s="141">
        <v>0</v>
      </c>
      <c r="J18" s="141">
        <v>0</v>
      </c>
      <c r="K18" s="260"/>
      <c r="M18" s="260"/>
      <c r="N18" s="250"/>
      <c r="P18" s="257"/>
    </row>
    <row r="19" spans="1:16" ht="15" hidden="1" customHeight="1" x14ac:dyDescent="0.2">
      <c r="A19" s="150" t="s">
        <v>87</v>
      </c>
      <c r="B19" s="141">
        <v>0</v>
      </c>
      <c r="C19" s="141">
        <v>0</v>
      </c>
      <c r="D19" s="142">
        <v>0</v>
      </c>
      <c r="E19" s="143">
        <v>0</v>
      </c>
      <c r="F19" s="143">
        <v>0</v>
      </c>
      <c r="G19" s="142">
        <v>0</v>
      </c>
      <c r="H19" s="141">
        <v>0</v>
      </c>
      <c r="I19" s="141">
        <v>0</v>
      </c>
      <c r="J19" s="141">
        <v>0</v>
      </c>
      <c r="K19" s="260"/>
      <c r="M19" s="260"/>
      <c r="N19" s="250"/>
      <c r="P19" s="257"/>
    </row>
    <row r="20" spans="1:16" ht="15" hidden="1" customHeight="1" x14ac:dyDescent="0.2">
      <c r="A20" s="150" t="s">
        <v>88</v>
      </c>
      <c r="B20" s="141">
        <v>0</v>
      </c>
      <c r="C20" s="141">
        <v>0</v>
      </c>
      <c r="D20" s="142">
        <v>0</v>
      </c>
      <c r="E20" s="143">
        <v>0</v>
      </c>
      <c r="F20" s="143">
        <v>0</v>
      </c>
      <c r="G20" s="142">
        <v>0</v>
      </c>
      <c r="H20" s="141">
        <v>0</v>
      </c>
      <c r="I20" s="141">
        <v>0</v>
      </c>
      <c r="J20" s="141">
        <v>0</v>
      </c>
      <c r="K20" s="260"/>
      <c r="M20" s="260"/>
      <c r="N20" s="250"/>
      <c r="P20" s="257"/>
    </row>
    <row r="21" spans="1:16" ht="15" hidden="1" customHeight="1" x14ac:dyDescent="0.2">
      <c r="A21" s="150" t="s">
        <v>89</v>
      </c>
      <c r="B21" s="141">
        <v>0</v>
      </c>
      <c r="C21" s="141">
        <v>0</v>
      </c>
      <c r="D21" s="142">
        <v>0</v>
      </c>
      <c r="E21" s="143">
        <v>0</v>
      </c>
      <c r="F21" s="143">
        <v>0</v>
      </c>
      <c r="G21" s="142">
        <v>0</v>
      </c>
      <c r="H21" s="141">
        <v>0</v>
      </c>
      <c r="I21" s="141">
        <v>0</v>
      </c>
      <c r="J21" s="141">
        <v>0</v>
      </c>
      <c r="K21" s="260"/>
      <c r="M21" s="260"/>
      <c r="N21" s="250"/>
      <c r="P21" s="257"/>
    </row>
    <row r="22" spans="1:16" ht="15" customHeight="1" x14ac:dyDescent="0.2">
      <c r="A22" s="150" t="s">
        <v>90</v>
      </c>
      <c r="B22" s="141">
        <v>24</v>
      </c>
      <c r="C22" s="141">
        <v>24</v>
      </c>
      <c r="D22" s="142">
        <v>0</v>
      </c>
      <c r="E22" s="143">
        <v>333</v>
      </c>
      <c r="F22" s="212">
        <v>333</v>
      </c>
      <c r="G22" s="142">
        <v>0</v>
      </c>
      <c r="H22" s="141">
        <v>8</v>
      </c>
      <c r="I22" s="141">
        <v>8</v>
      </c>
      <c r="J22" s="141">
        <v>0</v>
      </c>
      <c r="K22" s="260"/>
      <c r="L22" s="318"/>
      <c r="M22" s="260"/>
      <c r="N22" s="268"/>
      <c r="P22" s="257"/>
    </row>
    <row r="23" spans="1:16" ht="15" customHeight="1" x14ac:dyDescent="0.2">
      <c r="A23" s="150" t="s">
        <v>91</v>
      </c>
      <c r="B23" s="141">
        <v>6.5</v>
      </c>
      <c r="C23" s="141">
        <v>6.5</v>
      </c>
      <c r="D23" s="142">
        <v>0</v>
      </c>
      <c r="E23" s="143">
        <v>588</v>
      </c>
      <c r="F23" s="212">
        <v>588</v>
      </c>
      <c r="G23" s="142">
        <v>0</v>
      </c>
      <c r="H23" s="141">
        <v>3.8</v>
      </c>
      <c r="I23" s="141">
        <v>3.8</v>
      </c>
      <c r="J23" s="141">
        <v>0</v>
      </c>
      <c r="K23" s="260"/>
      <c r="L23" s="318"/>
      <c r="M23" s="260"/>
      <c r="N23" s="250"/>
      <c r="P23" s="257"/>
    </row>
    <row r="24" spans="1:16" ht="15" hidden="1" customHeight="1" x14ac:dyDescent="0.2">
      <c r="A24" s="150" t="s">
        <v>92</v>
      </c>
      <c r="B24" s="141">
        <v>0</v>
      </c>
      <c r="C24" s="141">
        <v>0</v>
      </c>
      <c r="D24" s="142">
        <v>0</v>
      </c>
      <c r="E24" s="143">
        <v>0</v>
      </c>
      <c r="F24" s="240">
        <v>0</v>
      </c>
      <c r="G24" s="142">
        <v>0</v>
      </c>
      <c r="H24" s="141">
        <v>0</v>
      </c>
      <c r="I24" s="141">
        <v>0</v>
      </c>
      <c r="J24" s="141">
        <v>0</v>
      </c>
      <c r="K24" s="260"/>
      <c r="M24" s="260"/>
      <c r="N24" s="250"/>
      <c r="P24" s="257"/>
    </row>
    <row r="25" spans="1:16" ht="15" customHeight="1" x14ac:dyDescent="0.2">
      <c r="A25" s="208" t="s">
        <v>93</v>
      </c>
      <c r="B25" s="209">
        <v>8.5</v>
      </c>
      <c r="C25" s="209">
        <v>8.5</v>
      </c>
      <c r="D25" s="142">
        <v>0</v>
      </c>
      <c r="E25" s="183">
        <v>423</v>
      </c>
      <c r="F25" s="212">
        <v>423</v>
      </c>
      <c r="G25" s="142">
        <v>0</v>
      </c>
      <c r="H25" s="141">
        <v>3.6</v>
      </c>
      <c r="I25" s="141">
        <v>3.6</v>
      </c>
      <c r="J25" s="141">
        <v>0</v>
      </c>
      <c r="K25" s="260"/>
      <c r="L25" s="318"/>
      <c r="M25" s="260"/>
      <c r="N25" s="250"/>
      <c r="P25" s="257"/>
    </row>
    <row r="26" spans="1:16" ht="15" hidden="1" customHeight="1" x14ac:dyDescent="0.2">
      <c r="A26" s="62" t="s">
        <v>94</v>
      </c>
      <c r="B26" s="146">
        <v>0</v>
      </c>
      <c r="C26" s="146">
        <v>0</v>
      </c>
      <c r="D26" s="146">
        <v>0</v>
      </c>
      <c r="E26" s="147">
        <v>0</v>
      </c>
      <c r="F26" s="147">
        <v>0</v>
      </c>
      <c r="G26" s="146">
        <v>0</v>
      </c>
      <c r="H26" s="146">
        <v>0</v>
      </c>
      <c r="I26" s="146">
        <v>0</v>
      </c>
      <c r="J26" s="146">
        <v>0</v>
      </c>
      <c r="K26" s="260"/>
      <c r="M26" s="260"/>
      <c r="N26" s="250"/>
      <c r="P26" s="257"/>
    </row>
    <row r="27" spans="1:16" ht="15" hidden="1" customHeight="1" x14ac:dyDescent="0.2">
      <c r="A27" s="67" t="s">
        <v>95</v>
      </c>
      <c r="B27" s="141">
        <v>0</v>
      </c>
      <c r="C27" s="141">
        <v>0</v>
      </c>
      <c r="D27" s="142">
        <v>0</v>
      </c>
      <c r="E27" s="143"/>
      <c r="F27" s="143"/>
      <c r="G27" s="142">
        <v>0</v>
      </c>
      <c r="H27" s="141">
        <v>0</v>
      </c>
      <c r="I27" s="141">
        <v>0</v>
      </c>
      <c r="J27" s="141">
        <v>0</v>
      </c>
      <c r="K27" s="260"/>
      <c r="M27" s="319"/>
      <c r="N27" s="250"/>
      <c r="P27" s="257"/>
    </row>
    <row r="28" spans="1:16" ht="15" hidden="1" customHeight="1" x14ac:dyDescent="0.2">
      <c r="A28" s="67" t="s">
        <v>96</v>
      </c>
      <c r="B28" s="141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260"/>
      <c r="M28" s="260"/>
      <c r="N28" s="250"/>
      <c r="P28" s="257"/>
    </row>
    <row r="29" spans="1:16" ht="15" hidden="1" customHeight="1" x14ac:dyDescent="0.2">
      <c r="A29" s="67" t="s">
        <v>97</v>
      </c>
      <c r="B29" s="141">
        <v>0</v>
      </c>
      <c r="C29" s="141">
        <v>0</v>
      </c>
      <c r="D29" s="142">
        <v>0</v>
      </c>
      <c r="E29" s="143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260"/>
      <c r="M29" s="260"/>
      <c r="N29" s="250"/>
      <c r="P29" s="257"/>
    </row>
    <row r="30" spans="1:16" ht="15" hidden="1" customHeight="1" x14ac:dyDescent="0.2">
      <c r="A30" s="150" t="s">
        <v>98</v>
      </c>
      <c r="B30" s="141">
        <v>0</v>
      </c>
      <c r="C30" s="141">
        <v>0</v>
      </c>
      <c r="D30" s="142">
        <v>0</v>
      </c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260"/>
      <c r="L30" s="250"/>
      <c r="M30" s="260"/>
      <c r="N30" s="250"/>
      <c r="P30" s="257"/>
    </row>
    <row r="31" spans="1:16" ht="15" hidden="1" customHeight="1" x14ac:dyDescent="0.2">
      <c r="A31" s="111" t="s">
        <v>99</v>
      </c>
      <c r="B31" s="146">
        <v>0</v>
      </c>
      <c r="C31" s="146">
        <v>0</v>
      </c>
      <c r="D31" s="146">
        <v>0</v>
      </c>
      <c r="E31" s="147">
        <v>0</v>
      </c>
      <c r="F31" s="147">
        <v>0</v>
      </c>
      <c r="G31" s="146">
        <v>0</v>
      </c>
      <c r="H31" s="146">
        <v>0</v>
      </c>
      <c r="I31" s="146">
        <v>0</v>
      </c>
      <c r="J31" s="146">
        <v>0</v>
      </c>
      <c r="K31" s="260"/>
      <c r="L31" s="250"/>
      <c r="M31" s="260"/>
      <c r="N31" s="250"/>
      <c r="P31" s="257"/>
    </row>
    <row r="32" spans="1:16" ht="15" hidden="1" customHeight="1" x14ac:dyDescent="0.2">
      <c r="A32" s="67" t="s">
        <v>100</v>
      </c>
      <c r="B32" s="141">
        <v>0</v>
      </c>
      <c r="C32" s="141">
        <v>0</v>
      </c>
      <c r="D32" s="142">
        <v>0</v>
      </c>
      <c r="E32" s="143">
        <v>0</v>
      </c>
      <c r="F32" s="143">
        <v>0</v>
      </c>
      <c r="G32" s="142">
        <v>0</v>
      </c>
      <c r="H32" s="141">
        <v>0</v>
      </c>
      <c r="I32" s="141">
        <v>0</v>
      </c>
      <c r="J32" s="141">
        <v>0</v>
      </c>
      <c r="K32" s="260"/>
      <c r="L32" s="250"/>
      <c r="M32" s="260"/>
      <c r="N32" s="250"/>
      <c r="P32" s="257"/>
    </row>
    <row r="33" spans="1:16" ht="15" hidden="1" customHeight="1" x14ac:dyDescent="0.2">
      <c r="A33" s="67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260"/>
      <c r="L33" s="250"/>
      <c r="M33" s="260"/>
      <c r="N33" s="250"/>
      <c r="P33" s="257"/>
    </row>
    <row r="34" spans="1:16" ht="15" hidden="1" customHeight="1" x14ac:dyDescent="0.2">
      <c r="A34" s="67" t="s">
        <v>102</v>
      </c>
      <c r="B34" s="141">
        <v>0</v>
      </c>
      <c r="C34" s="141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260"/>
      <c r="L34" s="250"/>
      <c r="M34" s="260"/>
      <c r="N34" s="250"/>
      <c r="P34" s="257"/>
    </row>
    <row r="35" spans="1:16" ht="15" hidden="1" customHeight="1" x14ac:dyDescent="0.2">
      <c r="A35" s="67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260"/>
      <c r="L35" s="250"/>
      <c r="M35" s="260"/>
      <c r="N35" s="250"/>
      <c r="P35" s="257"/>
    </row>
    <row r="36" spans="1:16" ht="15" hidden="1" customHeight="1" x14ac:dyDescent="0.2">
      <c r="A36" s="62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260"/>
      <c r="L36" s="250"/>
      <c r="M36" s="260"/>
      <c r="N36" s="250"/>
      <c r="P36" s="257"/>
    </row>
    <row r="37" spans="1:16" ht="15" hidden="1" customHeight="1" x14ac:dyDescent="0.2">
      <c r="A37" s="67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260"/>
      <c r="L37" s="250"/>
      <c r="M37" s="260"/>
      <c r="N37" s="250"/>
      <c r="P37" s="257"/>
    </row>
    <row r="38" spans="1:16" ht="15" hidden="1" customHeight="1" x14ac:dyDescent="0.2">
      <c r="A38" s="67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260"/>
      <c r="L38" s="250"/>
      <c r="M38" s="260"/>
      <c r="N38" s="250"/>
    </row>
    <row r="39" spans="1:16" ht="15" hidden="1" customHeight="1" x14ac:dyDescent="0.2">
      <c r="A39" s="150" t="s">
        <v>107</v>
      </c>
      <c r="B39" s="141">
        <v>0</v>
      </c>
      <c r="C39" s="141">
        <v>0</v>
      </c>
      <c r="D39" s="142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260"/>
      <c r="L39" s="250"/>
      <c r="M39" s="260"/>
      <c r="N39" s="250"/>
    </row>
    <row r="40" spans="1:16" ht="15" customHeight="1" x14ac:dyDescent="0.2">
      <c r="A40" s="120" t="s">
        <v>108</v>
      </c>
      <c r="B40" s="136">
        <v>63.2</v>
      </c>
      <c r="C40" s="136">
        <v>63.2</v>
      </c>
      <c r="D40" s="136">
        <v>0</v>
      </c>
      <c r="E40" s="137">
        <v>559.59335399999998</v>
      </c>
      <c r="F40" s="137">
        <v>559.59335399999998</v>
      </c>
      <c r="G40" s="136">
        <v>0</v>
      </c>
      <c r="H40" s="136">
        <v>35.299999999999997</v>
      </c>
      <c r="I40" s="136">
        <v>35.299999999999997</v>
      </c>
      <c r="J40" s="136">
        <v>0</v>
      </c>
      <c r="K40" s="260"/>
      <c r="M40" s="260"/>
      <c r="N40" s="250"/>
    </row>
    <row r="41" spans="1:16" ht="15" hidden="1" customHeight="1" x14ac:dyDescent="0.2">
      <c r="A41" s="320" t="s">
        <v>109</v>
      </c>
      <c r="B41" s="321">
        <v>0</v>
      </c>
      <c r="C41" s="321">
        <v>0</v>
      </c>
      <c r="D41" s="321">
        <v>0</v>
      </c>
      <c r="E41" s="322">
        <v>0</v>
      </c>
      <c r="F41" s="322">
        <v>0</v>
      </c>
      <c r="G41" s="321">
        <v>0</v>
      </c>
      <c r="H41" s="321">
        <v>0</v>
      </c>
      <c r="I41" s="321">
        <v>0</v>
      </c>
      <c r="J41" s="321">
        <v>0</v>
      </c>
      <c r="K41" s="260"/>
      <c r="M41" s="260"/>
      <c r="N41" s="250"/>
    </row>
    <row r="42" spans="1:16" ht="15" customHeight="1" x14ac:dyDescent="0.2">
      <c r="A42" s="161" t="s">
        <v>51</v>
      </c>
      <c r="B42" s="162">
        <v>63.2</v>
      </c>
      <c r="C42" s="162">
        <v>63.2</v>
      </c>
      <c r="D42" s="162">
        <v>0</v>
      </c>
      <c r="E42" s="163">
        <v>559.59335399999998</v>
      </c>
      <c r="F42" s="163">
        <v>559.59335399999998</v>
      </c>
      <c r="G42" s="162">
        <v>0</v>
      </c>
      <c r="H42" s="162">
        <v>35.299999999999997</v>
      </c>
      <c r="I42" s="162">
        <v>35.299999999999997</v>
      </c>
      <c r="J42" s="162">
        <v>0</v>
      </c>
      <c r="K42" s="260"/>
      <c r="M42" s="260"/>
    </row>
    <row r="43" spans="1:16" ht="15" customHeight="1" x14ac:dyDescent="0.2">
      <c r="A43" s="164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6" ht="15" customHeight="1" x14ac:dyDescent="0.2">
      <c r="A44" s="164" t="s">
        <v>53</v>
      </c>
      <c r="B44" s="129"/>
      <c r="C44" s="129"/>
      <c r="D44" s="129"/>
      <c r="E44" s="129"/>
      <c r="F44" s="129"/>
      <c r="G44" s="129"/>
      <c r="H44" s="129"/>
      <c r="I44" s="129"/>
      <c r="J44" s="1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7"/>
  <sheetViews>
    <sheetView zoomScale="90" workbookViewId="0">
      <pane xSplit="1" ySplit="7" topLeftCell="B8" activePane="bottomRight" state="frozen"/>
      <selection activeCell="AC1" sqref="AC1:AJ16384"/>
      <selection pane="topRight"/>
      <selection pane="bottomLeft"/>
      <selection pane="bottomRight" activeCell="M14" sqref="M14"/>
    </sheetView>
  </sheetViews>
  <sheetFormatPr defaultColWidth="11.42578125" defaultRowHeight="20.100000000000001" customHeight="1" x14ac:dyDescent="0.2"/>
  <cols>
    <col min="1" max="1" width="22.140625" style="9" customWidth="1"/>
    <col min="2" max="3" width="11.28515625" style="9" customWidth="1"/>
    <col min="4" max="4" width="8.7109375" style="9" customWidth="1"/>
    <col min="5" max="6" width="11.28515625" style="9" customWidth="1"/>
    <col min="7" max="7" width="9.5703125" style="9" customWidth="1"/>
    <col min="8" max="9" width="11.28515625" style="9" customWidth="1"/>
    <col min="10" max="10" width="11.140625" style="9" customWidth="1"/>
    <col min="11" max="28" width="7.85546875" style="9" customWidth="1"/>
    <col min="29" max="257" width="11.42578125" style="9" customWidth="1"/>
  </cols>
  <sheetData>
    <row r="1" spans="1:29" ht="33.7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23"/>
    </row>
    <row r="2" spans="1:29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23"/>
    </row>
    <row r="3" spans="1:29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23"/>
    </row>
    <row r="4" spans="1:29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23"/>
    </row>
    <row r="5" spans="1:29" ht="20.100000000000001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23"/>
    </row>
    <row r="6" spans="1:29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44"/>
      <c r="L6" s="531"/>
      <c r="M6" s="531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23"/>
    </row>
    <row r="7" spans="1:29" ht="20.100000000000001" customHeight="1" x14ac:dyDescent="0.2">
      <c r="A7" s="570"/>
      <c r="B7" s="277" t="s">
        <v>67</v>
      </c>
      <c r="C7" s="277" t="s">
        <v>68</v>
      </c>
      <c r="D7" s="277" t="s">
        <v>69</v>
      </c>
      <c r="E7" s="277" t="s">
        <v>70</v>
      </c>
      <c r="F7" s="277" t="s">
        <v>71</v>
      </c>
      <c r="G7" s="277" t="s">
        <v>72</v>
      </c>
      <c r="H7" s="277" t="s">
        <v>73</v>
      </c>
      <c r="I7" s="277" t="s">
        <v>74</v>
      </c>
      <c r="J7" s="277" t="s">
        <v>75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3"/>
    </row>
    <row r="8" spans="1:29" ht="15.6" customHeight="1" x14ac:dyDescent="0.2">
      <c r="A8" s="323" t="s">
        <v>76</v>
      </c>
      <c r="B8" s="324">
        <v>26.7</v>
      </c>
      <c r="C8" s="324">
        <v>26.7</v>
      </c>
      <c r="D8" s="324">
        <v>0</v>
      </c>
      <c r="E8" s="325">
        <v>998.10112400000003</v>
      </c>
      <c r="F8" s="325">
        <v>998.10112400000003</v>
      </c>
      <c r="G8" s="324">
        <v>0</v>
      </c>
      <c r="H8" s="324">
        <v>26.6</v>
      </c>
      <c r="I8" s="324">
        <v>26.6</v>
      </c>
      <c r="J8" s="324">
        <v>0</v>
      </c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"/>
    </row>
    <row r="9" spans="1:29" ht="15.6" customHeight="1" x14ac:dyDescent="0.2">
      <c r="A9" s="150" t="s">
        <v>77</v>
      </c>
      <c r="B9" s="207">
        <v>1.3</v>
      </c>
      <c r="C9" s="207">
        <v>1.3</v>
      </c>
      <c r="D9" s="207">
        <v>0</v>
      </c>
      <c r="E9" s="240">
        <v>1400</v>
      </c>
      <c r="F9" s="240">
        <v>1400</v>
      </c>
      <c r="G9" s="241">
        <v>0</v>
      </c>
      <c r="H9" s="207">
        <v>1.8</v>
      </c>
      <c r="I9" s="207">
        <v>1.8</v>
      </c>
      <c r="J9" s="207">
        <v>0</v>
      </c>
      <c r="K9" s="48"/>
      <c r="L9" s="239"/>
      <c r="M9" s="239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23"/>
    </row>
    <row r="10" spans="1:29" ht="15.6" hidden="1" customHeight="1" x14ac:dyDescent="0.2">
      <c r="A10" s="150" t="s">
        <v>78</v>
      </c>
      <c r="B10" s="207">
        <v>0</v>
      </c>
      <c r="C10" s="207">
        <v>0</v>
      </c>
      <c r="D10" s="207">
        <v>0</v>
      </c>
      <c r="E10" s="240">
        <v>0</v>
      </c>
      <c r="F10" s="240">
        <v>0</v>
      </c>
      <c r="G10" s="241">
        <v>0</v>
      </c>
      <c r="H10" s="207">
        <v>0</v>
      </c>
      <c r="I10" s="207">
        <v>0</v>
      </c>
      <c r="J10" s="207">
        <v>0</v>
      </c>
      <c r="K10" s="48"/>
      <c r="L10" s="239"/>
      <c r="M10" s="23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23"/>
    </row>
    <row r="11" spans="1:29" ht="15.6" hidden="1" customHeight="1" x14ac:dyDescent="0.2">
      <c r="A11" s="150" t="s">
        <v>79</v>
      </c>
      <c r="B11" s="207">
        <v>0</v>
      </c>
      <c r="C11" s="207">
        <v>0</v>
      </c>
      <c r="D11" s="207">
        <v>0</v>
      </c>
      <c r="E11" s="240">
        <v>0</v>
      </c>
      <c r="F11" s="240">
        <v>0</v>
      </c>
      <c r="G11" s="241">
        <v>0</v>
      </c>
      <c r="H11" s="207">
        <v>0</v>
      </c>
      <c r="I11" s="207">
        <v>0</v>
      </c>
      <c r="J11" s="207">
        <v>0</v>
      </c>
      <c r="K11" s="48"/>
      <c r="L11" s="239"/>
      <c r="M11" s="23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23"/>
    </row>
    <row r="12" spans="1:29" ht="15.6" hidden="1" customHeight="1" x14ac:dyDescent="0.2">
      <c r="A12" s="150" t="s">
        <v>80</v>
      </c>
      <c r="B12" s="207">
        <v>0</v>
      </c>
      <c r="C12" s="207">
        <v>0</v>
      </c>
      <c r="D12" s="207">
        <v>0</v>
      </c>
      <c r="E12" s="240">
        <v>0</v>
      </c>
      <c r="F12" s="240">
        <v>0</v>
      </c>
      <c r="G12" s="241">
        <v>0</v>
      </c>
      <c r="H12" s="207">
        <v>0</v>
      </c>
      <c r="I12" s="207">
        <v>0</v>
      </c>
      <c r="J12" s="207">
        <v>0</v>
      </c>
      <c r="K12" s="48"/>
      <c r="L12" s="239"/>
      <c r="M12" s="239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23"/>
    </row>
    <row r="13" spans="1:29" ht="15.6" hidden="1" customHeight="1" x14ac:dyDescent="0.2">
      <c r="A13" s="150" t="s">
        <v>81</v>
      </c>
      <c r="B13" s="207">
        <v>0</v>
      </c>
      <c r="C13" s="207">
        <v>0</v>
      </c>
      <c r="D13" s="207">
        <v>0</v>
      </c>
      <c r="E13" s="240">
        <v>0</v>
      </c>
      <c r="F13" s="240">
        <v>0</v>
      </c>
      <c r="G13" s="241">
        <v>0</v>
      </c>
      <c r="H13" s="207">
        <v>0</v>
      </c>
      <c r="I13" s="207">
        <v>0</v>
      </c>
      <c r="J13" s="207">
        <v>0</v>
      </c>
      <c r="K13" s="48"/>
      <c r="L13" s="239"/>
      <c r="M13" s="23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23"/>
    </row>
    <row r="14" spans="1:29" ht="15.6" customHeight="1" x14ac:dyDescent="0.2">
      <c r="A14" s="150" t="s">
        <v>82</v>
      </c>
      <c r="B14" s="207">
        <v>22.9</v>
      </c>
      <c r="C14" s="207">
        <v>22.9</v>
      </c>
      <c r="D14" s="207">
        <v>0</v>
      </c>
      <c r="E14" s="240">
        <v>792</v>
      </c>
      <c r="F14" s="240">
        <v>792</v>
      </c>
      <c r="G14" s="241">
        <v>0</v>
      </c>
      <c r="H14" s="207">
        <v>18.100000000000001</v>
      </c>
      <c r="I14" s="207">
        <v>18.100000000000001</v>
      </c>
      <c r="J14" s="207">
        <v>0</v>
      </c>
      <c r="K14" s="48"/>
      <c r="L14" s="239"/>
      <c r="M14" s="239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23"/>
    </row>
    <row r="15" spans="1:29" ht="15.6" customHeight="1" x14ac:dyDescent="0.2">
      <c r="A15" s="150" t="s">
        <v>83</v>
      </c>
      <c r="B15" s="207">
        <v>2.5</v>
      </c>
      <c r="C15" s="207">
        <v>2.5</v>
      </c>
      <c r="D15" s="207">
        <v>0</v>
      </c>
      <c r="E15" s="240">
        <v>2677</v>
      </c>
      <c r="F15" s="240">
        <v>2677</v>
      </c>
      <c r="G15" s="241">
        <v>0</v>
      </c>
      <c r="H15" s="207">
        <v>6.7</v>
      </c>
      <c r="I15" s="207">
        <v>6.7</v>
      </c>
      <c r="J15" s="207">
        <v>0</v>
      </c>
      <c r="K15" s="48"/>
      <c r="L15" s="239"/>
      <c r="M15" s="23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23"/>
    </row>
    <row r="16" spans="1:29" ht="15.6" customHeight="1" x14ac:dyDescent="0.2">
      <c r="A16" s="120" t="s">
        <v>84</v>
      </c>
      <c r="B16" s="121">
        <v>328.1</v>
      </c>
      <c r="C16" s="121">
        <v>328.1</v>
      </c>
      <c r="D16" s="121">
        <v>0</v>
      </c>
      <c r="E16" s="195">
        <v>577.41328899999996</v>
      </c>
      <c r="F16" s="195">
        <v>577.41328899999996</v>
      </c>
      <c r="G16" s="121">
        <v>0</v>
      </c>
      <c r="H16" s="121">
        <v>189.5</v>
      </c>
      <c r="I16" s="121">
        <v>189.5</v>
      </c>
      <c r="J16" s="121">
        <v>0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"/>
    </row>
    <row r="17" spans="1:29" ht="15.6" hidden="1" customHeight="1" x14ac:dyDescent="0.2">
      <c r="A17" s="150" t="s">
        <v>85</v>
      </c>
      <c r="B17" s="207">
        <v>0</v>
      </c>
      <c r="C17" s="207">
        <v>0</v>
      </c>
      <c r="D17" s="207">
        <v>0</v>
      </c>
      <c r="E17" s="240">
        <v>0</v>
      </c>
      <c r="F17" s="240">
        <v>0</v>
      </c>
      <c r="G17" s="241">
        <v>0</v>
      </c>
      <c r="H17" s="207">
        <v>0</v>
      </c>
      <c r="I17" s="207">
        <v>0</v>
      </c>
      <c r="J17" s="207">
        <v>0</v>
      </c>
      <c r="K17" s="48"/>
      <c r="L17" s="239"/>
      <c r="M17" s="23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23"/>
    </row>
    <row r="18" spans="1:29" ht="15.6" hidden="1" customHeight="1" x14ac:dyDescent="0.2">
      <c r="A18" s="150" t="s">
        <v>86</v>
      </c>
      <c r="B18" s="207">
        <v>0</v>
      </c>
      <c r="C18" s="207">
        <v>0</v>
      </c>
      <c r="D18" s="207">
        <v>0</v>
      </c>
      <c r="E18" s="240">
        <v>0</v>
      </c>
      <c r="F18" s="240">
        <v>0</v>
      </c>
      <c r="G18" s="241">
        <v>0</v>
      </c>
      <c r="H18" s="207">
        <v>0</v>
      </c>
      <c r="I18" s="207">
        <v>0</v>
      </c>
      <c r="J18" s="207">
        <v>0</v>
      </c>
      <c r="K18" s="48"/>
      <c r="L18" s="239"/>
      <c r="M18" s="23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3"/>
    </row>
    <row r="19" spans="1:29" ht="15.6" hidden="1" customHeight="1" x14ac:dyDescent="0.2">
      <c r="A19" s="150" t="s">
        <v>87</v>
      </c>
      <c r="B19" s="207">
        <v>0</v>
      </c>
      <c r="C19" s="207">
        <v>0</v>
      </c>
      <c r="D19" s="207">
        <v>0</v>
      </c>
      <c r="E19" s="240">
        <v>0</v>
      </c>
      <c r="F19" s="240">
        <v>0</v>
      </c>
      <c r="G19" s="241">
        <v>0</v>
      </c>
      <c r="H19" s="207">
        <v>0</v>
      </c>
      <c r="I19" s="207">
        <v>0</v>
      </c>
      <c r="J19" s="207">
        <v>0</v>
      </c>
      <c r="K19" s="48"/>
      <c r="L19" s="239"/>
      <c r="M19" s="23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3"/>
    </row>
    <row r="20" spans="1:29" ht="15.6" hidden="1" customHeight="1" x14ac:dyDescent="0.2">
      <c r="A20" s="150" t="s">
        <v>88</v>
      </c>
      <c r="B20" s="207">
        <v>0</v>
      </c>
      <c r="C20" s="207">
        <v>0</v>
      </c>
      <c r="D20" s="207">
        <v>0</v>
      </c>
      <c r="E20" s="240">
        <v>0</v>
      </c>
      <c r="F20" s="240">
        <v>0</v>
      </c>
      <c r="G20" s="241">
        <v>0</v>
      </c>
      <c r="H20" s="207">
        <v>0</v>
      </c>
      <c r="I20" s="207">
        <v>0</v>
      </c>
      <c r="J20" s="207">
        <v>0</v>
      </c>
      <c r="K20" s="48"/>
      <c r="L20" s="239"/>
      <c r="M20" s="239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3"/>
    </row>
    <row r="21" spans="1:29" ht="15.6" hidden="1" customHeight="1" x14ac:dyDescent="0.2">
      <c r="A21" s="150" t="s">
        <v>89</v>
      </c>
      <c r="B21" s="207">
        <v>0</v>
      </c>
      <c r="C21" s="207">
        <v>0</v>
      </c>
      <c r="D21" s="207">
        <v>0</v>
      </c>
      <c r="E21" s="240">
        <v>0</v>
      </c>
      <c r="F21" s="240">
        <v>0</v>
      </c>
      <c r="G21" s="241">
        <v>0</v>
      </c>
      <c r="H21" s="207">
        <v>0</v>
      </c>
      <c r="I21" s="207">
        <v>0</v>
      </c>
      <c r="J21" s="207">
        <v>0</v>
      </c>
      <c r="K21" s="48"/>
      <c r="L21" s="239"/>
      <c r="M21" s="23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23"/>
    </row>
    <row r="22" spans="1:29" ht="15.6" customHeight="1" x14ac:dyDescent="0.2">
      <c r="A22" s="150" t="s">
        <v>90</v>
      </c>
      <c r="B22" s="207">
        <v>117</v>
      </c>
      <c r="C22" s="207">
        <v>117</v>
      </c>
      <c r="D22" s="207">
        <v>0</v>
      </c>
      <c r="E22" s="240">
        <v>675.98461499999996</v>
      </c>
      <c r="F22" s="240">
        <v>675.98461499999996</v>
      </c>
      <c r="G22" s="241">
        <v>0</v>
      </c>
      <c r="H22" s="207">
        <v>79.099999999999994</v>
      </c>
      <c r="I22" s="207">
        <v>79.099999999999994</v>
      </c>
      <c r="J22" s="207">
        <v>0</v>
      </c>
      <c r="K22" s="48"/>
      <c r="L22" s="239"/>
      <c r="M22" s="23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3"/>
    </row>
    <row r="23" spans="1:29" ht="15.6" customHeight="1" x14ac:dyDescent="0.2">
      <c r="A23" s="150" t="s">
        <v>91</v>
      </c>
      <c r="B23" s="207">
        <v>37.4</v>
      </c>
      <c r="C23" s="207">
        <v>37.4</v>
      </c>
      <c r="D23" s="207">
        <v>0</v>
      </c>
      <c r="E23" s="240">
        <v>564.86631</v>
      </c>
      <c r="F23" s="240">
        <v>564.86631</v>
      </c>
      <c r="G23" s="241">
        <v>0</v>
      </c>
      <c r="H23" s="207">
        <v>21.1</v>
      </c>
      <c r="I23" s="207">
        <v>21.1</v>
      </c>
      <c r="J23" s="207">
        <v>0</v>
      </c>
      <c r="K23" s="48"/>
      <c r="L23" s="239"/>
      <c r="M23" s="23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3"/>
    </row>
    <row r="24" spans="1:29" ht="15.6" customHeight="1" x14ac:dyDescent="0.2">
      <c r="A24" s="150" t="s">
        <v>92</v>
      </c>
      <c r="B24" s="207">
        <v>3.7</v>
      </c>
      <c r="C24" s="207">
        <v>3.7</v>
      </c>
      <c r="D24" s="207">
        <v>0</v>
      </c>
      <c r="E24" s="240">
        <v>448</v>
      </c>
      <c r="F24" s="240">
        <v>448</v>
      </c>
      <c r="G24" s="241">
        <v>0</v>
      </c>
      <c r="H24" s="207">
        <v>1.7</v>
      </c>
      <c r="I24" s="207">
        <v>1.7</v>
      </c>
      <c r="J24" s="207">
        <v>0</v>
      </c>
      <c r="K24" s="48"/>
      <c r="L24" s="239"/>
      <c r="M24" s="239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23"/>
    </row>
    <row r="25" spans="1:29" ht="15.6" customHeight="1" x14ac:dyDescent="0.2">
      <c r="A25" s="150" t="s">
        <v>93</v>
      </c>
      <c r="B25" s="207">
        <v>170</v>
      </c>
      <c r="C25" s="207">
        <v>170</v>
      </c>
      <c r="D25" s="207">
        <v>0</v>
      </c>
      <c r="E25" s="240">
        <v>515.15</v>
      </c>
      <c r="F25" s="240">
        <v>515.15</v>
      </c>
      <c r="G25" s="241">
        <v>0</v>
      </c>
      <c r="H25" s="207">
        <v>87.6</v>
      </c>
      <c r="I25" s="207">
        <v>87.6</v>
      </c>
      <c r="J25" s="207">
        <v>0</v>
      </c>
      <c r="K25" s="48"/>
      <c r="L25" s="239"/>
      <c r="M25" s="23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23"/>
    </row>
    <row r="26" spans="1:29" ht="15.6" customHeight="1" x14ac:dyDescent="0.2">
      <c r="A26" s="120" t="s">
        <v>94</v>
      </c>
      <c r="B26" s="121">
        <v>131.19999999999999</v>
      </c>
      <c r="C26" s="121">
        <v>131.19999999999999</v>
      </c>
      <c r="D26" s="121">
        <v>0</v>
      </c>
      <c r="E26" s="195">
        <v>2687.5411589999999</v>
      </c>
      <c r="F26" s="195">
        <v>2687.5411589999999</v>
      </c>
      <c r="G26" s="121">
        <v>0</v>
      </c>
      <c r="H26" s="121">
        <v>352.6</v>
      </c>
      <c r="I26" s="121">
        <v>352.6</v>
      </c>
      <c r="J26" s="121">
        <v>0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"/>
    </row>
    <row r="27" spans="1:29" ht="15.6" customHeight="1" x14ac:dyDescent="0.2">
      <c r="A27" s="150" t="s">
        <v>95</v>
      </c>
      <c r="B27" s="207">
        <v>67.900000000000006</v>
      </c>
      <c r="C27" s="207">
        <v>67.900000000000006</v>
      </c>
      <c r="D27" s="207">
        <v>0</v>
      </c>
      <c r="E27" s="240">
        <v>2390</v>
      </c>
      <c r="F27" s="240">
        <v>2390</v>
      </c>
      <c r="G27" s="241">
        <v>0</v>
      </c>
      <c r="H27" s="207">
        <v>162.30000000000001</v>
      </c>
      <c r="I27" s="207">
        <v>162.30000000000001</v>
      </c>
      <c r="J27" s="207">
        <v>0</v>
      </c>
      <c r="K27" s="48"/>
      <c r="L27" s="239"/>
      <c r="M27" s="23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23"/>
    </row>
    <row r="28" spans="1:29" ht="15.6" hidden="1" customHeight="1" x14ac:dyDescent="0.2">
      <c r="A28" s="150" t="s">
        <v>96</v>
      </c>
      <c r="B28" s="207">
        <v>0.4</v>
      </c>
      <c r="C28" s="207">
        <v>0.4</v>
      </c>
      <c r="D28" s="207">
        <v>0</v>
      </c>
      <c r="E28" s="240">
        <v>2700</v>
      </c>
      <c r="F28" s="240">
        <v>2700</v>
      </c>
      <c r="G28" s="241">
        <v>0</v>
      </c>
      <c r="H28" s="207">
        <v>1.1000000000000001</v>
      </c>
      <c r="I28" s="207">
        <v>1.1000000000000001</v>
      </c>
      <c r="J28" s="207">
        <v>0</v>
      </c>
      <c r="K28" s="48"/>
      <c r="L28" s="239"/>
      <c r="M28" s="23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23"/>
    </row>
    <row r="29" spans="1:29" ht="15.6" customHeight="1" x14ac:dyDescent="0.2">
      <c r="A29" s="150" t="s">
        <v>97</v>
      </c>
      <c r="B29" s="207">
        <v>59.3</v>
      </c>
      <c r="C29" s="207">
        <v>59.3</v>
      </c>
      <c r="D29" s="207">
        <v>0</v>
      </c>
      <c r="E29" s="240">
        <v>3000</v>
      </c>
      <c r="F29" s="240">
        <v>3000</v>
      </c>
      <c r="G29" s="241">
        <v>0</v>
      </c>
      <c r="H29" s="207">
        <v>177.9</v>
      </c>
      <c r="I29" s="207">
        <v>177.9</v>
      </c>
      <c r="J29" s="207">
        <v>0</v>
      </c>
      <c r="K29" s="48"/>
      <c r="L29" s="239"/>
      <c r="M29" s="239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23"/>
    </row>
    <row r="30" spans="1:29" ht="15.6" customHeight="1" x14ac:dyDescent="0.2">
      <c r="A30" s="150" t="s">
        <v>98</v>
      </c>
      <c r="B30" s="207">
        <v>3.6</v>
      </c>
      <c r="C30" s="207">
        <v>3.6</v>
      </c>
      <c r="D30" s="207">
        <v>0</v>
      </c>
      <c r="E30" s="240">
        <v>3151.2222219999999</v>
      </c>
      <c r="F30" s="240">
        <v>3151.2222219999999</v>
      </c>
      <c r="G30" s="241">
        <v>0</v>
      </c>
      <c r="H30" s="207">
        <v>11.3</v>
      </c>
      <c r="I30" s="207">
        <v>11.3</v>
      </c>
      <c r="J30" s="207">
        <v>0</v>
      </c>
      <c r="K30" s="48"/>
      <c r="L30" s="239"/>
      <c r="M30" s="239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23"/>
    </row>
    <row r="31" spans="1:29" ht="15.6" customHeight="1" x14ac:dyDescent="0.2">
      <c r="A31" s="120" t="s">
        <v>99</v>
      </c>
      <c r="B31" s="121">
        <v>85.7</v>
      </c>
      <c r="C31" s="121">
        <v>85.7</v>
      </c>
      <c r="D31" s="121">
        <v>0</v>
      </c>
      <c r="E31" s="195">
        <v>2462.5799299999999</v>
      </c>
      <c r="F31" s="195">
        <v>2460.1213539999999</v>
      </c>
      <c r="G31" s="121">
        <v>-0.1</v>
      </c>
      <c r="H31" s="121">
        <v>211</v>
      </c>
      <c r="I31" s="121">
        <v>210.8</v>
      </c>
      <c r="J31" s="121">
        <v>-0.1</v>
      </c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"/>
    </row>
    <row r="32" spans="1:29" ht="15.6" customHeight="1" x14ac:dyDescent="0.2">
      <c r="A32" s="150" t="s">
        <v>100</v>
      </c>
      <c r="B32" s="207">
        <v>70.5</v>
      </c>
      <c r="C32" s="207">
        <v>70.5</v>
      </c>
      <c r="D32" s="207">
        <v>0</v>
      </c>
      <c r="E32" s="240">
        <v>2540.7531909999998</v>
      </c>
      <c r="F32" s="240">
        <v>2537.7645389999998</v>
      </c>
      <c r="G32" s="241">
        <v>-0.1</v>
      </c>
      <c r="H32" s="207">
        <v>179.1</v>
      </c>
      <c r="I32" s="207">
        <v>178.9</v>
      </c>
      <c r="J32" s="207">
        <v>-0.1</v>
      </c>
      <c r="K32" s="48"/>
      <c r="L32" s="239"/>
      <c r="M32" s="23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23"/>
    </row>
    <row r="33" spans="1:29" ht="15.6" hidden="1" customHeight="1" x14ac:dyDescent="0.2">
      <c r="A33" s="150" t="s">
        <v>101</v>
      </c>
      <c r="B33" s="207">
        <v>0</v>
      </c>
      <c r="C33" s="207">
        <v>0</v>
      </c>
      <c r="D33" s="207">
        <v>0</v>
      </c>
      <c r="E33" s="240">
        <v>0</v>
      </c>
      <c r="F33" s="240">
        <v>0</v>
      </c>
      <c r="G33" s="241">
        <v>0</v>
      </c>
      <c r="H33" s="207">
        <v>0</v>
      </c>
      <c r="I33" s="207">
        <v>0</v>
      </c>
      <c r="J33" s="207">
        <v>0</v>
      </c>
      <c r="K33" s="48"/>
      <c r="L33" s="239"/>
      <c r="M33" s="23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23"/>
    </row>
    <row r="34" spans="1:29" ht="15.6" hidden="1" customHeight="1" x14ac:dyDescent="0.2">
      <c r="A34" s="150" t="s">
        <v>102</v>
      </c>
      <c r="B34" s="207">
        <v>0</v>
      </c>
      <c r="C34" s="207">
        <v>0</v>
      </c>
      <c r="D34" s="207">
        <v>0</v>
      </c>
      <c r="E34" s="240">
        <v>0</v>
      </c>
      <c r="F34" s="240">
        <v>0</v>
      </c>
      <c r="G34" s="241">
        <v>0</v>
      </c>
      <c r="H34" s="207">
        <v>0</v>
      </c>
      <c r="I34" s="207">
        <v>0</v>
      </c>
      <c r="J34" s="207">
        <v>0</v>
      </c>
      <c r="K34" s="48"/>
      <c r="L34" s="239"/>
      <c r="M34" s="23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23"/>
    </row>
    <row r="35" spans="1:29" ht="15.6" customHeight="1" x14ac:dyDescent="0.2">
      <c r="A35" s="150" t="s">
        <v>103</v>
      </c>
      <c r="B35" s="207">
        <v>15.2</v>
      </c>
      <c r="C35" s="207">
        <v>15.2</v>
      </c>
      <c r="D35" s="207">
        <v>0</v>
      </c>
      <c r="E35" s="240">
        <v>2100</v>
      </c>
      <c r="F35" s="240">
        <v>2100</v>
      </c>
      <c r="G35" s="241">
        <v>0</v>
      </c>
      <c r="H35" s="207">
        <v>31.9</v>
      </c>
      <c r="I35" s="207">
        <v>31.9</v>
      </c>
      <c r="J35" s="207">
        <v>0</v>
      </c>
      <c r="K35" s="48"/>
      <c r="L35" s="239"/>
      <c r="M35" s="239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23"/>
    </row>
    <row r="36" spans="1:29" ht="15.6" customHeight="1" x14ac:dyDescent="0.2">
      <c r="A36" s="120" t="s">
        <v>104</v>
      </c>
      <c r="B36" s="121">
        <v>1.1000000000000001</v>
      </c>
      <c r="C36" s="121">
        <v>1.1000000000000001</v>
      </c>
      <c r="D36" s="121">
        <v>0</v>
      </c>
      <c r="E36" s="195">
        <v>292</v>
      </c>
      <c r="F36" s="195">
        <v>657</v>
      </c>
      <c r="G36" s="121">
        <v>125</v>
      </c>
      <c r="H36" s="121">
        <v>0.3</v>
      </c>
      <c r="I36" s="121">
        <v>0.7</v>
      </c>
      <c r="J36" s="121">
        <v>133.30000000000001</v>
      </c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"/>
    </row>
    <row r="37" spans="1:29" ht="15.6" customHeight="1" x14ac:dyDescent="0.2">
      <c r="A37" s="150" t="s">
        <v>105</v>
      </c>
      <c r="B37" s="207">
        <v>1.1000000000000001</v>
      </c>
      <c r="C37" s="207">
        <v>1.1000000000000001</v>
      </c>
      <c r="D37" s="207">
        <v>0</v>
      </c>
      <c r="E37" s="240">
        <v>292</v>
      </c>
      <c r="F37" s="240">
        <v>657</v>
      </c>
      <c r="G37" s="241">
        <v>125</v>
      </c>
      <c r="H37" s="207">
        <v>0.3</v>
      </c>
      <c r="I37" s="207">
        <v>0.7</v>
      </c>
      <c r="J37" s="207">
        <v>133.30000000000001</v>
      </c>
      <c r="K37" s="48"/>
      <c r="L37" s="239"/>
      <c r="M37" s="239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23"/>
    </row>
    <row r="38" spans="1:29" ht="15.6" hidden="1" customHeight="1" x14ac:dyDescent="0.2">
      <c r="A38" s="150" t="s">
        <v>106</v>
      </c>
      <c r="B38" s="207">
        <v>0</v>
      </c>
      <c r="C38" s="207">
        <v>0</v>
      </c>
      <c r="D38" s="207">
        <v>0</v>
      </c>
      <c r="E38" s="240">
        <v>0</v>
      </c>
      <c r="F38" s="240">
        <v>0</v>
      </c>
      <c r="G38" s="241">
        <v>0</v>
      </c>
      <c r="H38" s="207">
        <v>0</v>
      </c>
      <c r="I38" s="207">
        <v>0</v>
      </c>
      <c r="J38" s="207">
        <v>0</v>
      </c>
      <c r="K38" s="48"/>
      <c r="L38" s="239"/>
      <c r="M38" s="239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3"/>
    </row>
    <row r="39" spans="1:29" ht="15.6" hidden="1" customHeight="1" x14ac:dyDescent="0.2">
      <c r="A39" s="150" t="s">
        <v>107</v>
      </c>
      <c r="B39" s="207">
        <v>0</v>
      </c>
      <c r="C39" s="207">
        <v>0</v>
      </c>
      <c r="D39" s="207">
        <v>0</v>
      </c>
      <c r="E39" s="240">
        <v>0</v>
      </c>
      <c r="F39" s="240">
        <v>0</v>
      </c>
      <c r="G39" s="241">
        <v>0</v>
      </c>
      <c r="H39" s="207">
        <v>0</v>
      </c>
      <c r="I39" s="207">
        <v>0</v>
      </c>
      <c r="J39" s="207">
        <v>0</v>
      </c>
      <c r="K39" s="48"/>
      <c r="L39" s="239"/>
      <c r="M39" s="239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23"/>
    </row>
    <row r="40" spans="1:29" ht="15.6" customHeight="1" x14ac:dyDescent="0.2">
      <c r="A40" s="120" t="s">
        <v>108</v>
      </c>
      <c r="B40" s="121">
        <v>354.8</v>
      </c>
      <c r="C40" s="121">
        <v>354.8</v>
      </c>
      <c r="D40" s="121">
        <v>0</v>
      </c>
      <c r="E40" s="195">
        <v>609.07159000000001</v>
      </c>
      <c r="F40" s="195">
        <v>609.07159000000001</v>
      </c>
      <c r="G40" s="121">
        <v>0</v>
      </c>
      <c r="H40" s="121">
        <v>216.1</v>
      </c>
      <c r="I40" s="121">
        <v>216.1</v>
      </c>
      <c r="J40" s="121">
        <v>0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"/>
    </row>
    <row r="41" spans="1:29" ht="15.6" customHeight="1" x14ac:dyDescent="0.2">
      <c r="A41" s="123" t="s">
        <v>109</v>
      </c>
      <c r="B41" s="124">
        <v>218</v>
      </c>
      <c r="C41" s="124">
        <v>218</v>
      </c>
      <c r="D41" s="124">
        <v>0</v>
      </c>
      <c r="E41" s="197">
        <v>2587.0169719999999</v>
      </c>
      <c r="F41" s="197">
        <v>2587.892202</v>
      </c>
      <c r="G41" s="124">
        <v>0</v>
      </c>
      <c r="H41" s="124">
        <v>563.9</v>
      </c>
      <c r="I41" s="124">
        <v>564.1</v>
      </c>
      <c r="J41" s="124">
        <v>0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"/>
    </row>
    <row r="42" spans="1:29" ht="15.6" customHeight="1" x14ac:dyDescent="0.2">
      <c r="A42" s="117" t="s">
        <v>51</v>
      </c>
      <c r="B42" s="87">
        <v>572.79999999999995</v>
      </c>
      <c r="C42" s="87">
        <v>572.79999999999995</v>
      </c>
      <c r="D42" s="87">
        <v>0</v>
      </c>
      <c r="E42" s="39">
        <v>1361.8510819999999</v>
      </c>
      <c r="F42" s="39">
        <v>1362.1841830000001</v>
      </c>
      <c r="G42" s="87">
        <v>0</v>
      </c>
      <c r="H42" s="87">
        <v>780</v>
      </c>
      <c r="I42" s="87">
        <v>780.2</v>
      </c>
      <c r="J42" s="87">
        <v>0</v>
      </c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"/>
    </row>
    <row r="43" spans="1:29" ht="15.6" customHeight="1" x14ac:dyDescent="0.2">
      <c r="A43" s="17" t="s">
        <v>52</v>
      </c>
      <c r="B43" s="23"/>
      <c r="C43" s="9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20.10000000000000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</sheetData>
  <mergeCells count="9">
    <mergeCell ref="L6:M6"/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90" workbookViewId="0">
      <pane xSplit="1" ySplit="7" topLeftCell="B8" activePane="bottomRight" state="frozen"/>
      <selection activeCell="V1" sqref="V1:AD16384"/>
      <selection pane="topRight"/>
      <selection pane="bottomLeft"/>
      <selection pane="bottomRight" activeCell="M5" sqref="M5"/>
    </sheetView>
  </sheetViews>
  <sheetFormatPr defaultColWidth="11.42578125" defaultRowHeight="20.100000000000001" customHeight="1" x14ac:dyDescent="0.2"/>
  <cols>
    <col min="1" max="1" width="23.85546875" style="9" customWidth="1"/>
    <col min="2" max="2" width="13.85546875" style="9" customWidth="1"/>
    <col min="3" max="3" width="14" style="9" customWidth="1"/>
    <col min="4" max="4" width="11.28515625" style="9" customWidth="1"/>
    <col min="5" max="5" width="13" style="9" customWidth="1"/>
    <col min="6" max="6" width="15" style="9" customWidth="1"/>
    <col min="7" max="7" width="11.7109375" style="9" customWidth="1"/>
    <col min="8" max="8" width="14.140625" style="9" customWidth="1"/>
    <col min="9" max="9" width="13.7109375" style="9" customWidth="1"/>
    <col min="10" max="10" width="11.28515625" style="9" customWidth="1"/>
    <col min="11" max="257" width="11.42578125" style="9" customWidth="1"/>
  </cols>
  <sheetData>
    <row r="1" spans="1:21" ht="39.7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1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0.100000000000001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0.100000000000001" customHeight="1" x14ac:dyDescent="0.2">
      <c r="A7" s="571"/>
      <c r="B7" s="278" t="s">
        <v>67</v>
      </c>
      <c r="C7" s="278" t="s">
        <v>68</v>
      </c>
      <c r="D7" s="278" t="s">
        <v>69</v>
      </c>
      <c r="E7" s="278" t="s">
        <v>70</v>
      </c>
      <c r="F7" s="278" t="s">
        <v>71</v>
      </c>
      <c r="G7" s="278" t="s">
        <v>72</v>
      </c>
      <c r="H7" s="278" t="s">
        <v>73</v>
      </c>
      <c r="I7" s="278" t="s">
        <v>74</v>
      </c>
      <c r="J7" s="278" t="s">
        <v>75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.6" customHeight="1" x14ac:dyDescent="0.2">
      <c r="A8" s="120" t="s">
        <v>76</v>
      </c>
      <c r="B8" s="121">
        <v>11</v>
      </c>
      <c r="C8" s="121">
        <v>11</v>
      </c>
      <c r="D8" s="121">
        <v>0</v>
      </c>
      <c r="E8" s="195">
        <v>1306.0636360000001</v>
      </c>
      <c r="F8" s="195">
        <v>1306.0636360000001</v>
      </c>
      <c r="G8" s="121">
        <v>0</v>
      </c>
      <c r="H8" s="121">
        <v>14.4</v>
      </c>
      <c r="I8" s="121">
        <v>14.4</v>
      </c>
      <c r="J8" s="121">
        <v>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5.6" hidden="1" customHeight="1" x14ac:dyDescent="0.2">
      <c r="A9" s="67" t="s">
        <v>77</v>
      </c>
      <c r="B9" s="8">
        <v>0</v>
      </c>
      <c r="C9" s="8">
        <v>0</v>
      </c>
      <c r="D9" s="8">
        <v>0</v>
      </c>
      <c r="E9" s="21">
        <v>0</v>
      </c>
      <c r="F9" s="21">
        <v>0</v>
      </c>
      <c r="G9" s="97">
        <v>0</v>
      </c>
      <c r="H9" s="8">
        <v>0</v>
      </c>
      <c r="I9" s="8">
        <v>0</v>
      </c>
      <c r="J9" s="8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.6" customHeight="1" x14ac:dyDescent="0.2">
      <c r="A10" s="67" t="s">
        <v>78</v>
      </c>
      <c r="B10" s="8">
        <v>3.3</v>
      </c>
      <c r="C10" s="8">
        <v>3.3</v>
      </c>
      <c r="D10" s="8">
        <v>0</v>
      </c>
      <c r="E10" s="21">
        <v>1260</v>
      </c>
      <c r="F10" s="21">
        <v>1260</v>
      </c>
      <c r="G10" s="97">
        <v>0</v>
      </c>
      <c r="H10" s="8">
        <v>4.2</v>
      </c>
      <c r="I10" s="8">
        <v>4.2</v>
      </c>
      <c r="J10" s="8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.6" customHeight="1" x14ac:dyDescent="0.2">
      <c r="A11" s="67" t="s">
        <v>79</v>
      </c>
      <c r="B11" s="8">
        <v>0</v>
      </c>
      <c r="C11" s="8">
        <v>0</v>
      </c>
      <c r="D11" s="8">
        <v>0</v>
      </c>
      <c r="E11" s="21">
        <v>0</v>
      </c>
      <c r="F11" s="21">
        <v>0</v>
      </c>
      <c r="G11" s="97">
        <v>0</v>
      </c>
      <c r="H11" s="8">
        <v>0</v>
      </c>
      <c r="I11" s="8">
        <v>0</v>
      </c>
      <c r="J11" s="8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.6" hidden="1" customHeight="1" x14ac:dyDescent="0.2">
      <c r="A12" s="67" t="s">
        <v>80</v>
      </c>
      <c r="B12" s="8">
        <v>0</v>
      </c>
      <c r="C12" s="8">
        <v>0</v>
      </c>
      <c r="D12" s="8">
        <v>0</v>
      </c>
      <c r="E12" s="21">
        <v>0</v>
      </c>
      <c r="F12" s="21">
        <v>0</v>
      </c>
      <c r="G12" s="97">
        <v>0</v>
      </c>
      <c r="H12" s="8">
        <v>0</v>
      </c>
      <c r="I12" s="8">
        <v>0</v>
      </c>
      <c r="J12" s="8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.6" customHeight="1" x14ac:dyDescent="0.2">
      <c r="A13" s="67" t="s">
        <v>81</v>
      </c>
      <c r="B13" s="8">
        <v>1</v>
      </c>
      <c r="C13" s="8">
        <v>1</v>
      </c>
      <c r="D13" s="8">
        <v>0</v>
      </c>
      <c r="E13" s="21">
        <v>845</v>
      </c>
      <c r="F13" s="21">
        <v>845</v>
      </c>
      <c r="G13" s="97">
        <v>0</v>
      </c>
      <c r="H13" s="8">
        <v>0.8</v>
      </c>
      <c r="I13" s="8">
        <v>0.8</v>
      </c>
      <c r="J13" s="8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.6" customHeight="1" x14ac:dyDescent="0.2">
      <c r="A14" s="67" t="s">
        <v>82</v>
      </c>
      <c r="B14" s="8">
        <v>4.2</v>
      </c>
      <c r="C14" s="8">
        <v>4.2</v>
      </c>
      <c r="D14" s="8">
        <v>0</v>
      </c>
      <c r="E14" s="21">
        <v>636</v>
      </c>
      <c r="F14" s="21">
        <v>636</v>
      </c>
      <c r="G14" s="97">
        <v>0</v>
      </c>
      <c r="H14" s="8">
        <v>2.7</v>
      </c>
      <c r="I14" s="8">
        <v>2.7</v>
      </c>
      <c r="J14" s="8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5.6" customHeight="1" x14ac:dyDescent="0.2">
      <c r="A15" s="67" t="s">
        <v>83</v>
      </c>
      <c r="B15" s="8">
        <v>2.5</v>
      </c>
      <c r="C15" s="8">
        <v>2.5</v>
      </c>
      <c r="D15" s="8">
        <v>0</v>
      </c>
      <c r="E15" s="21">
        <v>2677</v>
      </c>
      <c r="F15" s="21">
        <v>2677</v>
      </c>
      <c r="G15" s="97">
        <v>0</v>
      </c>
      <c r="H15" s="8">
        <v>6.7</v>
      </c>
      <c r="I15" s="8">
        <v>6.7</v>
      </c>
      <c r="J15" s="8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.6" customHeight="1" x14ac:dyDescent="0.2">
      <c r="A16" s="120" t="s">
        <v>84</v>
      </c>
      <c r="B16" s="121">
        <v>375</v>
      </c>
      <c r="C16" s="121">
        <v>375</v>
      </c>
      <c r="D16" s="121">
        <v>0</v>
      </c>
      <c r="E16" s="195">
        <v>603.93066699999997</v>
      </c>
      <c r="F16" s="195">
        <v>642.38746700000002</v>
      </c>
      <c r="G16" s="121">
        <v>6.4</v>
      </c>
      <c r="H16" s="121">
        <v>226.5</v>
      </c>
      <c r="I16" s="121">
        <v>241</v>
      </c>
      <c r="J16" s="121">
        <v>6.4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6" hidden="1" customHeight="1" x14ac:dyDescent="0.2">
      <c r="A17" s="67" t="s">
        <v>85</v>
      </c>
      <c r="B17" s="8">
        <v>0</v>
      </c>
      <c r="C17" s="8">
        <v>0</v>
      </c>
      <c r="D17" s="8">
        <v>0</v>
      </c>
      <c r="E17" s="21">
        <v>0</v>
      </c>
      <c r="F17" s="21">
        <v>0</v>
      </c>
      <c r="G17" s="97">
        <v>0</v>
      </c>
      <c r="H17" s="8">
        <v>0</v>
      </c>
      <c r="I17" s="8">
        <v>0</v>
      </c>
      <c r="J17" s="8">
        <v>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.6" hidden="1" customHeight="1" x14ac:dyDescent="0.2">
      <c r="A18" s="67" t="s">
        <v>86</v>
      </c>
      <c r="B18" s="8">
        <v>0</v>
      </c>
      <c r="C18" s="8">
        <v>0</v>
      </c>
      <c r="D18" s="8">
        <v>0</v>
      </c>
      <c r="E18" s="21">
        <v>0</v>
      </c>
      <c r="F18" s="21">
        <v>0</v>
      </c>
      <c r="G18" s="97">
        <v>0</v>
      </c>
      <c r="H18" s="8">
        <v>0</v>
      </c>
      <c r="I18" s="8">
        <v>0</v>
      </c>
      <c r="J18" s="8"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.6" customHeight="1" x14ac:dyDescent="0.2">
      <c r="A19" s="67" t="s">
        <v>87</v>
      </c>
      <c r="B19" s="8">
        <v>4.9000000000000004</v>
      </c>
      <c r="C19" s="8">
        <v>4.9000000000000004</v>
      </c>
      <c r="D19" s="8">
        <v>0</v>
      </c>
      <c r="E19" s="21">
        <v>671</v>
      </c>
      <c r="F19" s="21">
        <v>671</v>
      </c>
      <c r="G19" s="97">
        <v>0</v>
      </c>
      <c r="H19" s="8">
        <v>3.3</v>
      </c>
      <c r="I19" s="8">
        <v>3.3</v>
      </c>
      <c r="J19" s="8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5.6" hidden="1" customHeight="1" x14ac:dyDescent="0.2">
      <c r="A20" s="67" t="s">
        <v>88</v>
      </c>
      <c r="B20" s="8">
        <v>0</v>
      </c>
      <c r="C20" s="8">
        <v>0</v>
      </c>
      <c r="D20" s="8">
        <v>0</v>
      </c>
      <c r="E20" s="21">
        <v>0</v>
      </c>
      <c r="F20" s="21">
        <v>0</v>
      </c>
      <c r="G20" s="97">
        <v>0</v>
      </c>
      <c r="H20" s="8">
        <v>0</v>
      </c>
      <c r="I20" s="8">
        <v>0</v>
      </c>
      <c r="J20" s="8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.6" customHeight="1" x14ac:dyDescent="0.2">
      <c r="A21" s="67" t="s">
        <v>89</v>
      </c>
      <c r="B21" s="8">
        <v>23.9</v>
      </c>
      <c r="C21" s="8">
        <v>23.9</v>
      </c>
      <c r="D21" s="8">
        <v>0</v>
      </c>
      <c r="E21" s="21">
        <v>315</v>
      </c>
      <c r="F21" s="21">
        <v>442</v>
      </c>
      <c r="G21" s="97">
        <v>40.299999999999997</v>
      </c>
      <c r="H21" s="8">
        <v>7.5</v>
      </c>
      <c r="I21" s="8">
        <v>10.6</v>
      </c>
      <c r="J21" s="8">
        <v>41.3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5.6" customHeight="1" x14ac:dyDescent="0.2">
      <c r="A22" s="67" t="s">
        <v>90</v>
      </c>
      <c r="B22" s="8">
        <v>81.099999999999994</v>
      </c>
      <c r="C22" s="8">
        <v>81.099999999999994</v>
      </c>
      <c r="D22" s="8">
        <v>0</v>
      </c>
      <c r="E22" s="21">
        <v>738.64364999999998</v>
      </c>
      <c r="F22" s="21">
        <v>759.852035</v>
      </c>
      <c r="G22" s="97">
        <v>2.9</v>
      </c>
      <c r="H22" s="8">
        <v>59.9</v>
      </c>
      <c r="I22" s="8">
        <v>61.6</v>
      </c>
      <c r="J22" s="8">
        <v>2.8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5.6" customHeight="1" x14ac:dyDescent="0.2">
      <c r="A23" s="67" t="s">
        <v>91</v>
      </c>
      <c r="B23" s="8">
        <v>30.9</v>
      </c>
      <c r="C23" s="8">
        <v>30.9</v>
      </c>
      <c r="D23" s="8">
        <v>0</v>
      </c>
      <c r="E23" s="21">
        <v>560</v>
      </c>
      <c r="F23" s="21">
        <v>560</v>
      </c>
      <c r="G23" s="97">
        <v>0</v>
      </c>
      <c r="H23" s="8">
        <v>17.3</v>
      </c>
      <c r="I23" s="8">
        <v>17.3</v>
      </c>
      <c r="J23" s="8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5.6" customHeight="1" x14ac:dyDescent="0.2">
      <c r="A24" s="67" t="s">
        <v>92</v>
      </c>
      <c r="B24" s="8">
        <v>3.7</v>
      </c>
      <c r="C24" s="8">
        <v>3.7</v>
      </c>
      <c r="D24" s="8">
        <v>0</v>
      </c>
      <c r="E24" s="21">
        <v>448</v>
      </c>
      <c r="F24" s="21">
        <v>448</v>
      </c>
      <c r="G24" s="97">
        <v>0</v>
      </c>
      <c r="H24" s="8">
        <v>1.7</v>
      </c>
      <c r="I24" s="8">
        <v>1.7</v>
      </c>
      <c r="J24" s="8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5.6" customHeight="1" x14ac:dyDescent="0.2">
      <c r="A25" s="67" t="s">
        <v>93</v>
      </c>
      <c r="B25" s="8">
        <v>230.5</v>
      </c>
      <c r="C25" s="8">
        <v>230.5</v>
      </c>
      <c r="D25" s="8">
        <v>0</v>
      </c>
      <c r="E25" s="21">
        <v>593.45770100000004</v>
      </c>
      <c r="F25" s="21">
        <v>635.39262499999995</v>
      </c>
      <c r="G25" s="97">
        <v>7.1</v>
      </c>
      <c r="H25" s="8">
        <v>136.80000000000001</v>
      </c>
      <c r="I25" s="8">
        <v>146.5</v>
      </c>
      <c r="J25" s="8">
        <v>7.1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5.6" customHeight="1" x14ac:dyDescent="0.2">
      <c r="A26" s="120" t="s">
        <v>94</v>
      </c>
      <c r="B26" s="121">
        <v>251.9</v>
      </c>
      <c r="C26" s="121">
        <v>243.5</v>
      </c>
      <c r="D26" s="121">
        <v>-3.3</v>
      </c>
      <c r="E26" s="195">
        <v>2321.2262799999999</v>
      </c>
      <c r="F26" s="195">
        <v>2365.2652979999998</v>
      </c>
      <c r="G26" s="121">
        <v>1.9</v>
      </c>
      <c r="H26" s="121">
        <v>584.79999999999995</v>
      </c>
      <c r="I26" s="121">
        <v>576</v>
      </c>
      <c r="J26" s="121">
        <v>-1.5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5.6" customHeight="1" x14ac:dyDescent="0.2">
      <c r="A27" s="67" t="s">
        <v>95</v>
      </c>
      <c r="B27" s="8">
        <v>94.2</v>
      </c>
      <c r="C27" s="8">
        <v>94.2</v>
      </c>
      <c r="D27" s="8">
        <v>0</v>
      </c>
      <c r="E27" s="21">
        <v>2148.1029720000001</v>
      </c>
      <c r="F27" s="21">
        <v>2148.7101910000001</v>
      </c>
      <c r="G27" s="97">
        <v>0</v>
      </c>
      <c r="H27" s="8">
        <v>202.4</v>
      </c>
      <c r="I27" s="8">
        <v>202.4</v>
      </c>
      <c r="J27" s="8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.6" customHeight="1" x14ac:dyDescent="0.2">
      <c r="A28" s="67" t="s">
        <v>96</v>
      </c>
      <c r="B28" s="8">
        <v>12.9</v>
      </c>
      <c r="C28" s="8">
        <v>12.7</v>
      </c>
      <c r="D28" s="8">
        <v>-1.6</v>
      </c>
      <c r="E28" s="21">
        <v>544.651163</v>
      </c>
      <c r="F28" s="21">
        <v>937.79527599999994</v>
      </c>
      <c r="G28" s="97">
        <v>72.2</v>
      </c>
      <c r="H28" s="8">
        <v>7.1</v>
      </c>
      <c r="I28" s="8">
        <v>11.9</v>
      </c>
      <c r="J28" s="8">
        <v>67.599999999999994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.6" customHeight="1" x14ac:dyDescent="0.2">
      <c r="A29" s="67" t="s">
        <v>97</v>
      </c>
      <c r="B29" s="8">
        <v>131.5</v>
      </c>
      <c r="C29" s="8">
        <v>123.3</v>
      </c>
      <c r="D29" s="8">
        <v>-6.2</v>
      </c>
      <c r="E29" s="21">
        <v>2572.988593</v>
      </c>
      <c r="F29" s="21">
        <v>2621.6950529999999</v>
      </c>
      <c r="G29" s="97">
        <v>1.9</v>
      </c>
      <c r="H29" s="8">
        <v>338.3</v>
      </c>
      <c r="I29" s="8">
        <v>323.3</v>
      </c>
      <c r="J29" s="8">
        <v>-4.4000000000000004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5.6" customHeight="1" x14ac:dyDescent="0.2">
      <c r="A30" s="67" t="s">
        <v>98</v>
      </c>
      <c r="B30" s="8">
        <v>13.3</v>
      </c>
      <c r="C30" s="8">
        <v>13.3</v>
      </c>
      <c r="D30" s="8">
        <v>0</v>
      </c>
      <c r="E30" s="21">
        <v>2781.323308</v>
      </c>
      <c r="F30" s="21">
        <v>2884.8571430000002</v>
      </c>
      <c r="G30" s="97">
        <v>3.7</v>
      </c>
      <c r="H30" s="8">
        <v>37</v>
      </c>
      <c r="I30" s="8">
        <v>38.4</v>
      </c>
      <c r="J30" s="8">
        <v>3.8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6" customHeight="1" x14ac:dyDescent="0.2">
      <c r="A31" s="120" t="s">
        <v>99</v>
      </c>
      <c r="B31" s="121">
        <v>387.5</v>
      </c>
      <c r="C31" s="121">
        <v>408.6</v>
      </c>
      <c r="D31" s="121">
        <v>5.4</v>
      </c>
      <c r="E31" s="195">
        <v>1783.416516</v>
      </c>
      <c r="F31" s="195">
        <v>1731.4344100000001</v>
      </c>
      <c r="G31" s="121">
        <v>-2.9</v>
      </c>
      <c r="H31" s="121">
        <v>691</v>
      </c>
      <c r="I31" s="121">
        <v>707.5</v>
      </c>
      <c r="J31" s="121">
        <v>2.4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5.6" customHeight="1" x14ac:dyDescent="0.2">
      <c r="A32" s="67" t="s">
        <v>100</v>
      </c>
      <c r="B32" s="8">
        <v>295</v>
      </c>
      <c r="C32" s="8">
        <v>316.10000000000002</v>
      </c>
      <c r="D32" s="8">
        <v>7.2</v>
      </c>
      <c r="E32" s="21">
        <v>1721.9945760000001</v>
      </c>
      <c r="F32" s="21">
        <v>1658.441632</v>
      </c>
      <c r="G32" s="97">
        <v>-3.7</v>
      </c>
      <c r="H32" s="8">
        <v>508</v>
      </c>
      <c r="I32" s="8">
        <v>524.29999999999995</v>
      </c>
      <c r="J32" s="8">
        <v>3.2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6" customHeight="1" x14ac:dyDescent="0.2">
      <c r="A33" s="67" t="s">
        <v>101</v>
      </c>
      <c r="B33" s="8">
        <v>9.9</v>
      </c>
      <c r="C33" s="8">
        <v>9.9</v>
      </c>
      <c r="D33" s="8">
        <v>0</v>
      </c>
      <c r="E33" s="21">
        <v>990.45454500000005</v>
      </c>
      <c r="F33" s="21">
        <v>984.87878799999999</v>
      </c>
      <c r="G33" s="97">
        <v>-0.6</v>
      </c>
      <c r="H33" s="8">
        <v>9.8000000000000007</v>
      </c>
      <c r="I33" s="8">
        <v>9.8000000000000007</v>
      </c>
      <c r="J33" s="8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.6" hidden="1" customHeight="1" x14ac:dyDescent="0.2">
      <c r="A34" s="67" t="s">
        <v>102</v>
      </c>
      <c r="B34" s="8">
        <v>0</v>
      </c>
      <c r="C34" s="8">
        <v>0</v>
      </c>
      <c r="D34" s="8">
        <v>0</v>
      </c>
      <c r="E34" s="21">
        <v>0</v>
      </c>
      <c r="F34" s="21">
        <v>0</v>
      </c>
      <c r="G34" s="97">
        <v>0</v>
      </c>
      <c r="H34" s="8">
        <v>0</v>
      </c>
      <c r="I34" s="8">
        <v>0</v>
      </c>
      <c r="J34" s="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5.6" customHeight="1" x14ac:dyDescent="0.2">
      <c r="A35" s="67" t="s">
        <v>103</v>
      </c>
      <c r="B35" s="8">
        <v>82.6</v>
      </c>
      <c r="C35" s="8">
        <v>82.6</v>
      </c>
      <c r="D35" s="8">
        <v>0</v>
      </c>
      <c r="E35" s="21">
        <v>2097.820823</v>
      </c>
      <c r="F35" s="21">
        <v>2100.2469729999998</v>
      </c>
      <c r="G35" s="97">
        <v>0.1</v>
      </c>
      <c r="H35" s="8">
        <v>173.2</v>
      </c>
      <c r="I35" s="8">
        <v>173.4</v>
      </c>
      <c r="J35" s="8">
        <v>0.1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5.6" customHeight="1" x14ac:dyDescent="0.2">
      <c r="A36" s="120" t="s">
        <v>104</v>
      </c>
      <c r="B36" s="121">
        <v>192.2</v>
      </c>
      <c r="C36" s="121">
        <v>190.6</v>
      </c>
      <c r="D36" s="121">
        <v>-0.8</v>
      </c>
      <c r="E36" s="195">
        <v>1353.2263270000001</v>
      </c>
      <c r="F36" s="195">
        <v>1417.965373</v>
      </c>
      <c r="G36" s="121">
        <v>4.8</v>
      </c>
      <c r="H36" s="121">
        <v>260.10000000000002</v>
      </c>
      <c r="I36" s="121">
        <v>270.3</v>
      </c>
      <c r="J36" s="121">
        <v>3.9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5.6" customHeight="1" x14ac:dyDescent="0.2">
      <c r="A37" s="67" t="s">
        <v>105</v>
      </c>
      <c r="B37" s="8">
        <v>164.1</v>
      </c>
      <c r="C37" s="8">
        <v>162.9</v>
      </c>
      <c r="D37" s="8">
        <v>-0.7</v>
      </c>
      <c r="E37" s="21">
        <v>1204.2498479999999</v>
      </c>
      <c r="F37" s="21">
        <v>1211.6813999999999</v>
      </c>
      <c r="G37" s="97">
        <v>0.6</v>
      </c>
      <c r="H37" s="8">
        <v>197.6</v>
      </c>
      <c r="I37" s="8">
        <v>197.4</v>
      </c>
      <c r="J37" s="8">
        <v>-0.1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.6" customHeight="1" x14ac:dyDescent="0.2">
      <c r="A38" s="67" t="s">
        <v>106</v>
      </c>
      <c r="B38" s="8">
        <v>15.6</v>
      </c>
      <c r="C38" s="8">
        <v>15.2</v>
      </c>
      <c r="D38" s="8">
        <v>-2.6</v>
      </c>
      <c r="E38" s="21">
        <v>2029.5</v>
      </c>
      <c r="F38" s="21">
        <v>2325.25</v>
      </c>
      <c r="G38" s="97">
        <v>14.6</v>
      </c>
      <c r="H38" s="8">
        <v>31.7</v>
      </c>
      <c r="I38" s="8">
        <v>35.4</v>
      </c>
      <c r="J38" s="8">
        <v>11.7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5.6" customHeight="1" x14ac:dyDescent="0.2">
      <c r="A39" s="67" t="s">
        <v>107</v>
      </c>
      <c r="B39" s="8">
        <v>12.5</v>
      </c>
      <c r="C39" s="8">
        <v>12.5</v>
      </c>
      <c r="D39" s="8">
        <v>0</v>
      </c>
      <c r="E39" s="21">
        <v>2465</v>
      </c>
      <c r="F39" s="21">
        <v>3003</v>
      </c>
      <c r="G39" s="97">
        <v>21.8</v>
      </c>
      <c r="H39" s="8">
        <v>30.8</v>
      </c>
      <c r="I39" s="8">
        <v>37.5</v>
      </c>
      <c r="J39" s="8">
        <v>21.8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.6" customHeight="1" x14ac:dyDescent="0.2">
      <c r="A40" s="120" t="s">
        <v>108</v>
      </c>
      <c r="B40" s="121">
        <v>386</v>
      </c>
      <c r="C40" s="121">
        <v>386</v>
      </c>
      <c r="D40" s="121">
        <v>0</v>
      </c>
      <c r="E40" s="195">
        <v>623.93963699999995</v>
      </c>
      <c r="F40" s="195">
        <v>661.30051800000001</v>
      </c>
      <c r="G40" s="121">
        <v>6</v>
      </c>
      <c r="H40" s="121">
        <v>240.9</v>
      </c>
      <c r="I40" s="121">
        <v>255.4</v>
      </c>
      <c r="J40" s="121">
        <v>6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15.6" customHeight="1" x14ac:dyDescent="0.2">
      <c r="A41" s="123" t="s">
        <v>109</v>
      </c>
      <c r="B41" s="124">
        <v>831.6</v>
      </c>
      <c r="C41" s="124">
        <v>842.7</v>
      </c>
      <c r="D41" s="124">
        <v>1.3</v>
      </c>
      <c r="E41" s="197">
        <v>1846.898629</v>
      </c>
      <c r="F41" s="197">
        <v>1843.6814999999999</v>
      </c>
      <c r="G41" s="124">
        <v>-0.2</v>
      </c>
      <c r="H41" s="124">
        <v>1535.9</v>
      </c>
      <c r="I41" s="124">
        <v>1553.8</v>
      </c>
      <c r="J41" s="124">
        <v>1.2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5.6" customHeight="1" x14ac:dyDescent="0.2">
      <c r="A42" s="117" t="s">
        <v>51</v>
      </c>
      <c r="B42" s="87">
        <v>1217.5999999999999</v>
      </c>
      <c r="C42" s="87">
        <v>1228.7</v>
      </c>
      <c r="D42" s="87">
        <v>0.9</v>
      </c>
      <c r="E42" s="39">
        <v>1459.1997369999999</v>
      </c>
      <c r="F42" s="39">
        <v>1472.2327660000001</v>
      </c>
      <c r="G42" s="87">
        <v>0.9</v>
      </c>
      <c r="H42" s="87">
        <v>1776.8</v>
      </c>
      <c r="I42" s="87">
        <v>1809.2</v>
      </c>
      <c r="J42" s="87">
        <v>1.8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6"/>
  <sheetViews>
    <sheetView zoomScale="90" workbookViewId="0">
      <pane xSplit="1" ySplit="7" topLeftCell="B8" activePane="bottomRight" state="frozen"/>
      <selection activeCell="W1" sqref="W1:AI16384"/>
      <selection pane="topRight"/>
      <selection pane="bottomLeft"/>
      <selection pane="bottomRight" activeCell="L30" sqref="L30"/>
    </sheetView>
  </sheetViews>
  <sheetFormatPr defaultColWidth="11.42578125" defaultRowHeight="20.100000000000001" customHeight="1" x14ac:dyDescent="0.2"/>
  <cols>
    <col min="1" max="1" width="23.5703125" style="9" customWidth="1"/>
    <col min="2" max="2" width="16.140625" style="9" customWidth="1"/>
    <col min="3" max="3" width="14.5703125" style="9" customWidth="1"/>
    <col min="4" max="5" width="12.85546875" style="9" customWidth="1"/>
    <col min="6" max="6" width="13.140625" style="9" customWidth="1"/>
    <col min="7" max="7" width="10.85546875" style="9" customWidth="1"/>
    <col min="8" max="9" width="11.28515625" style="9" customWidth="1"/>
    <col min="10" max="10" width="12.28515625" style="9" customWidth="1"/>
    <col min="11" max="257" width="11.42578125" style="9" customWidth="1"/>
  </cols>
  <sheetData>
    <row r="1" spans="1:22" ht="35.2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2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0.100000000000001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0.100000000000001" customHeight="1" x14ac:dyDescent="0.2">
      <c r="A7" s="570"/>
      <c r="B7" s="277" t="s">
        <v>67</v>
      </c>
      <c r="C7" s="277" t="s">
        <v>68</v>
      </c>
      <c r="D7" s="277" t="s">
        <v>69</v>
      </c>
      <c r="E7" s="277" t="s">
        <v>70</v>
      </c>
      <c r="F7" s="277" t="s">
        <v>71</v>
      </c>
      <c r="G7" s="277" t="s">
        <v>72</v>
      </c>
      <c r="H7" s="277" t="s">
        <v>73</v>
      </c>
      <c r="I7" s="277" t="s">
        <v>74</v>
      </c>
      <c r="J7" s="277" t="s">
        <v>75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5.6" hidden="1" customHeight="1" x14ac:dyDescent="0.2">
      <c r="A8" s="167" t="s">
        <v>76</v>
      </c>
      <c r="B8" s="326">
        <v>0</v>
      </c>
      <c r="C8" s="326">
        <v>0</v>
      </c>
      <c r="D8" s="326">
        <v>0</v>
      </c>
      <c r="E8" s="327">
        <v>0</v>
      </c>
      <c r="F8" s="327">
        <v>0</v>
      </c>
      <c r="G8" s="326">
        <v>0</v>
      </c>
      <c r="H8" s="326">
        <v>0</v>
      </c>
      <c r="I8" s="326">
        <v>0</v>
      </c>
      <c r="J8" s="326">
        <v>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.6" hidden="1" customHeight="1" x14ac:dyDescent="0.2">
      <c r="A9" s="328" t="s">
        <v>77</v>
      </c>
      <c r="B9" s="329">
        <v>0</v>
      </c>
      <c r="C9" s="329">
        <v>0</v>
      </c>
      <c r="D9" s="329">
        <v>0</v>
      </c>
      <c r="E9" s="330">
        <v>0</v>
      </c>
      <c r="F9" s="330">
        <v>0</v>
      </c>
      <c r="G9" s="331">
        <v>0</v>
      </c>
      <c r="H9" s="329">
        <v>0</v>
      </c>
      <c r="I9" s="329">
        <v>0</v>
      </c>
      <c r="J9" s="329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5.6" hidden="1" customHeight="1" x14ac:dyDescent="0.2">
      <c r="A10" s="328" t="s">
        <v>78</v>
      </c>
      <c r="B10" s="329">
        <v>0</v>
      </c>
      <c r="C10" s="329">
        <v>0</v>
      </c>
      <c r="D10" s="329">
        <v>0</v>
      </c>
      <c r="E10" s="330">
        <v>0</v>
      </c>
      <c r="F10" s="330">
        <v>0</v>
      </c>
      <c r="G10" s="331">
        <v>0</v>
      </c>
      <c r="H10" s="329">
        <v>0</v>
      </c>
      <c r="I10" s="329">
        <v>0</v>
      </c>
      <c r="J10" s="329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.6" hidden="1" customHeight="1" x14ac:dyDescent="0.2">
      <c r="A11" s="328" t="s">
        <v>79</v>
      </c>
      <c r="B11" s="329">
        <v>0</v>
      </c>
      <c r="C11" s="329">
        <v>0</v>
      </c>
      <c r="D11" s="329">
        <v>0</v>
      </c>
      <c r="E11" s="330">
        <v>0</v>
      </c>
      <c r="F11" s="330">
        <v>0</v>
      </c>
      <c r="G11" s="331">
        <v>0</v>
      </c>
      <c r="H11" s="329">
        <v>0</v>
      </c>
      <c r="I11" s="329">
        <v>0</v>
      </c>
      <c r="J11" s="329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.6" hidden="1" customHeight="1" x14ac:dyDescent="0.2">
      <c r="A12" s="328" t="s">
        <v>80</v>
      </c>
      <c r="B12" s="329">
        <v>0</v>
      </c>
      <c r="C12" s="329">
        <v>0</v>
      </c>
      <c r="D12" s="329">
        <v>0</v>
      </c>
      <c r="E12" s="330">
        <v>0</v>
      </c>
      <c r="F12" s="330">
        <v>0</v>
      </c>
      <c r="G12" s="331">
        <v>0</v>
      </c>
      <c r="H12" s="329">
        <v>0</v>
      </c>
      <c r="I12" s="329">
        <v>0</v>
      </c>
      <c r="J12" s="329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.6" hidden="1" customHeight="1" x14ac:dyDescent="0.2">
      <c r="A13" s="328" t="s">
        <v>81</v>
      </c>
      <c r="B13" s="329">
        <v>0</v>
      </c>
      <c r="C13" s="329">
        <v>0</v>
      </c>
      <c r="D13" s="329">
        <v>0</v>
      </c>
      <c r="E13" s="330">
        <v>0</v>
      </c>
      <c r="F13" s="330">
        <v>0</v>
      </c>
      <c r="G13" s="331">
        <v>0</v>
      </c>
      <c r="H13" s="329">
        <v>0</v>
      </c>
      <c r="I13" s="329">
        <v>0</v>
      </c>
      <c r="J13" s="329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.6" hidden="1" customHeight="1" x14ac:dyDescent="0.2">
      <c r="A14" s="328" t="s">
        <v>82</v>
      </c>
      <c r="B14" s="329">
        <v>0</v>
      </c>
      <c r="C14" s="329">
        <v>0</v>
      </c>
      <c r="D14" s="329">
        <v>0</v>
      </c>
      <c r="E14" s="330">
        <v>0</v>
      </c>
      <c r="F14" s="330">
        <v>0</v>
      </c>
      <c r="G14" s="331">
        <v>0</v>
      </c>
      <c r="H14" s="329">
        <v>0</v>
      </c>
      <c r="I14" s="329">
        <v>0</v>
      </c>
      <c r="J14" s="329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.6" hidden="1" customHeight="1" x14ac:dyDescent="0.2">
      <c r="A15" s="332" t="s">
        <v>83</v>
      </c>
      <c r="B15" s="333">
        <v>0</v>
      </c>
      <c r="C15" s="333">
        <v>0</v>
      </c>
      <c r="D15" s="333">
        <v>0</v>
      </c>
      <c r="E15" s="334">
        <v>0</v>
      </c>
      <c r="F15" s="334">
        <v>0</v>
      </c>
      <c r="G15" s="335">
        <v>0</v>
      </c>
      <c r="H15" s="333">
        <v>0</v>
      </c>
      <c r="I15" s="333">
        <v>0</v>
      </c>
      <c r="J15" s="333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5.6" customHeight="1" x14ac:dyDescent="0.2">
      <c r="A16" s="120" t="s">
        <v>84</v>
      </c>
      <c r="B16" s="121">
        <v>18.8</v>
      </c>
      <c r="C16" s="121">
        <v>18.8</v>
      </c>
      <c r="D16" s="121">
        <v>0</v>
      </c>
      <c r="E16" s="195">
        <v>627.10638300000005</v>
      </c>
      <c r="F16" s="195">
        <v>635.12765999999999</v>
      </c>
      <c r="G16" s="121">
        <v>1.3</v>
      </c>
      <c r="H16" s="121">
        <v>11.8</v>
      </c>
      <c r="I16" s="121">
        <v>11.9</v>
      </c>
      <c r="J16" s="121">
        <v>0.8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.6" hidden="1" customHeight="1" x14ac:dyDescent="0.2">
      <c r="A17" s="67" t="s">
        <v>85</v>
      </c>
      <c r="B17" s="8">
        <v>0</v>
      </c>
      <c r="C17" s="8">
        <v>0</v>
      </c>
      <c r="D17" s="8">
        <v>0</v>
      </c>
      <c r="E17" s="21">
        <v>0</v>
      </c>
      <c r="F17" s="21">
        <v>0</v>
      </c>
      <c r="G17" s="97">
        <v>0</v>
      </c>
      <c r="H17" s="8">
        <v>0</v>
      </c>
      <c r="I17" s="8">
        <v>0</v>
      </c>
      <c r="J17" s="8">
        <v>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.6" hidden="1" customHeight="1" x14ac:dyDescent="0.2">
      <c r="A18" s="67" t="s">
        <v>86</v>
      </c>
      <c r="B18" s="8">
        <v>0</v>
      </c>
      <c r="C18" s="8">
        <v>0</v>
      </c>
      <c r="D18" s="8">
        <v>0</v>
      </c>
      <c r="E18" s="21">
        <v>0</v>
      </c>
      <c r="F18" s="21">
        <v>0</v>
      </c>
      <c r="G18" s="97">
        <v>0</v>
      </c>
      <c r="H18" s="8">
        <v>0</v>
      </c>
      <c r="I18" s="8">
        <v>0</v>
      </c>
      <c r="J18" s="8"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.6" hidden="1" customHeight="1" x14ac:dyDescent="0.2">
      <c r="A19" s="67" t="s">
        <v>87</v>
      </c>
      <c r="B19" s="8">
        <v>0</v>
      </c>
      <c r="C19" s="8">
        <v>0</v>
      </c>
      <c r="D19" s="8">
        <v>0</v>
      </c>
      <c r="E19" s="21">
        <v>0</v>
      </c>
      <c r="F19" s="21">
        <v>0</v>
      </c>
      <c r="G19" s="97">
        <v>0</v>
      </c>
      <c r="H19" s="8">
        <v>0</v>
      </c>
      <c r="I19" s="8">
        <v>0</v>
      </c>
      <c r="J19" s="8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.6" hidden="1" customHeight="1" x14ac:dyDescent="0.2">
      <c r="A20" s="67" t="s">
        <v>88</v>
      </c>
      <c r="B20" s="8">
        <v>0</v>
      </c>
      <c r="C20" s="8">
        <v>0</v>
      </c>
      <c r="D20" s="8">
        <v>0</v>
      </c>
      <c r="E20" s="21">
        <v>0</v>
      </c>
      <c r="F20" s="21">
        <v>0</v>
      </c>
      <c r="G20" s="97">
        <v>0</v>
      </c>
      <c r="H20" s="8">
        <v>0</v>
      </c>
      <c r="I20" s="8">
        <v>0</v>
      </c>
      <c r="J20" s="8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.6" customHeight="1" x14ac:dyDescent="0.2">
      <c r="A21" s="67" t="s">
        <v>89</v>
      </c>
      <c r="B21" s="8">
        <v>2.6</v>
      </c>
      <c r="C21" s="8">
        <v>2.6</v>
      </c>
      <c r="D21" s="8">
        <v>0</v>
      </c>
      <c r="E21" s="21">
        <v>229</v>
      </c>
      <c r="F21" s="21">
        <v>287</v>
      </c>
      <c r="G21" s="97">
        <v>25.3</v>
      </c>
      <c r="H21" s="8">
        <v>0.6</v>
      </c>
      <c r="I21" s="8">
        <v>0.7</v>
      </c>
      <c r="J21" s="8">
        <v>16.7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5.6" customHeight="1" x14ac:dyDescent="0.2">
      <c r="A22" s="67" t="s">
        <v>90</v>
      </c>
      <c r="B22" s="8">
        <v>16.2</v>
      </c>
      <c r="C22" s="8">
        <v>16.2</v>
      </c>
      <c r="D22" s="8">
        <v>0</v>
      </c>
      <c r="E22" s="21">
        <v>691</v>
      </c>
      <c r="F22" s="21">
        <v>691</v>
      </c>
      <c r="G22" s="97">
        <v>0</v>
      </c>
      <c r="H22" s="8">
        <v>11.2</v>
      </c>
      <c r="I22" s="8">
        <v>11.2</v>
      </c>
      <c r="J22" s="8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.6" hidden="1" customHeight="1" x14ac:dyDescent="0.2">
      <c r="A23" s="67" t="s">
        <v>91</v>
      </c>
      <c r="B23" s="8">
        <v>0</v>
      </c>
      <c r="C23" s="8">
        <v>0</v>
      </c>
      <c r="D23" s="8">
        <v>0</v>
      </c>
      <c r="E23" s="21">
        <v>0</v>
      </c>
      <c r="F23" s="21">
        <v>0</v>
      </c>
      <c r="G23" s="97">
        <v>0</v>
      </c>
      <c r="H23" s="8">
        <v>0</v>
      </c>
      <c r="I23" s="8">
        <v>0</v>
      </c>
      <c r="J23" s="8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.6" hidden="1" customHeight="1" x14ac:dyDescent="0.2">
      <c r="A25" s="67" t="s">
        <v>93</v>
      </c>
      <c r="B25" s="8">
        <v>0</v>
      </c>
      <c r="C25" s="8">
        <v>0</v>
      </c>
      <c r="D25" s="8">
        <v>0</v>
      </c>
      <c r="E25" s="21">
        <v>0</v>
      </c>
      <c r="F25" s="21">
        <v>0</v>
      </c>
      <c r="G25" s="97">
        <v>0</v>
      </c>
      <c r="H25" s="8">
        <v>0</v>
      </c>
      <c r="I25" s="8">
        <v>0</v>
      </c>
      <c r="J25" s="8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5.6" customHeight="1" x14ac:dyDescent="0.2">
      <c r="A26" s="120" t="s">
        <v>94</v>
      </c>
      <c r="B26" s="121">
        <v>1.3</v>
      </c>
      <c r="C26" s="121">
        <v>1.3</v>
      </c>
      <c r="D26" s="121">
        <v>0</v>
      </c>
      <c r="E26" s="195">
        <v>2115.3846149999999</v>
      </c>
      <c r="F26" s="195">
        <v>2181.8461539999998</v>
      </c>
      <c r="G26" s="121">
        <v>3.1</v>
      </c>
      <c r="H26" s="121">
        <v>2.7</v>
      </c>
      <c r="I26" s="121">
        <v>2.8</v>
      </c>
      <c r="J26" s="121">
        <v>3.7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6" hidden="1" customHeight="1" x14ac:dyDescent="0.2">
      <c r="A27" s="67" t="s">
        <v>95</v>
      </c>
      <c r="B27" s="8">
        <v>0</v>
      </c>
      <c r="C27" s="8">
        <v>0</v>
      </c>
      <c r="D27" s="8">
        <v>0</v>
      </c>
      <c r="E27" s="21">
        <v>0</v>
      </c>
      <c r="F27" s="21">
        <v>0</v>
      </c>
      <c r="G27" s="97">
        <v>0</v>
      </c>
      <c r="H27" s="8">
        <v>0</v>
      </c>
      <c r="I27" s="8">
        <v>0</v>
      </c>
      <c r="J27" s="8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6" hidden="1" customHeight="1" x14ac:dyDescent="0.2">
      <c r="A28" s="67" t="s">
        <v>96</v>
      </c>
      <c r="B28" s="8">
        <v>0</v>
      </c>
      <c r="C28" s="8">
        <v>0</v>
      </c>
      <c r="D28" s="8">
        <v>0</v>
      </c>
      <c r="E28" s="21">
        <v>0</v>
      </c>
      <c r="F28" s="21">
        <v>0</v>
      </c>
      <c r="G28" s="97">
        <v>0</v>
      </c>
      <c r="H28" s="8">
        <v>0</v>
      </c>
      <c r="I28" s="8">
        <v>0</v>
      </c>
      <c r="J28" s="8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6" hidden="1" customHeight="1" x14ac:dyDescent="0.2">
      <c r="A29" s="67" t="s">
        <v>97</v>
      </c>
      <c r="B29" s="8">
        <v>0</v>
      </c>
      <c r="C29" s="8">
        <v>0</v>
      </c>
      <c r="D29" s="8">
        <v>0</v>
      </c>
      <c r="E29" s="21">
        <v>0</v>
      </c>
      <c r="F29" s="21">
        <v>0</v>
      </c>
      <c r="G29" s="97">
        <v>0</v>
      </c>
      <c r="H29" s="8">
        <v>0</v>
      </c>
      <c r="I29" s="8">
        <v>0</v>
      </c>
      <c r="J29" s="8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6" customHeight="1" x14ac:dyDescent="0.2">
      <c r="A30" s="67" t="s">
        <v>98</v>
      </c>
      <c r="B30" s="8">
        <v>1.3</v>
      </c>
      <c r="C30" s="8">
        <v>1.3</v>
      </c>
      <c r="D30" s="8">
        <v>0</v>
      </c>
      <c r="E30" s="21">
        <v>2115.3846149999999</v>
      </c>
      <c r="F30" s="21">
        <v>2181.8461539999998</v>
      </c>
      <c r="G30" s="97">
        <v>3.1</v>
      </c>
      <c r="H30" s="8">
        <v>2.7</v>
      </c>
      <c r="I30" s="8">
        <v>2.8</v>
      </c>
      <c r="J30" s="8">
        <v>3.7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.6" customHeight="1" x14ac:dyDescent="0.2">
      <c r="A31" s="120" t="s">
        <v>99</v>
      </c>
      <c r="B31" s="121">
        <v>16</v>
      </c>
      <c r="C31" s="121">
        <v>17.399999999999999</v>
      </c>
      <c r="D31" s="121">
        <v>8.8000000000000007</v>
      </c>
      <c r="E31" s="195">
        <v>839.41250000000002</v>
      </c>
      <c r="F31" s="195">
        <v>796.14942499999995</v>
      </c>
      <c r="G31" s="121">
        <v>-5.2</v>
      </c>
      <c r="H31" s="121">
        <v>13.5</v>
      </c>
      <c r="I31" s="121">
        <v>14</v>
      </c>
      <c r="J31" s="121">
        <v>3.7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.6" customHeight="1" x14ac:dyDescent="0.2">
      <c r="A32" s="67" t="s">
        <v>100</v>
      </c>
      <c r="B32" s="8">
        <v>14.9</v>
      </c>
      <c r="C32" s="8">
        <v>16.3</v>
      </c>
      <c r="D32" s="8">
        <v>9.4</v>
      </c>
      <c r="E32" s="21">
        <v>811.14094</v>
      </c>
      <c r="F32" s="21">
        <v>768.89570600000002</v>
      </c>
      <c r="G32" s="97">
        <v>-5.2</v>
      </c>
      <c r="H32" s="8">
        <v>12.1</v>
      </c>
      <c r="I32" s="8">
        <v>12.6</v>
      </c>
      <c r="J32" s="8">
        <v>4.0999999999999996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5.6" customHeight="1" x14ac:dyDescent="0.2">
      <c r="A33" s="67" t="s">
        <v>101</v>
      </c>
      <c r="B33" s="8">
        <v>0</v>
      </c>
      <c r="C33" s="8">
        <v>0</v>
      </c>
      <c r="D33" s="8">
        <v>0</v>
      </c>
      <c r="E33" s="21">
        <v>0</v>
      </c>
      <c r="F33" s="21">
        <v>0</v>
      </c>
      <c r="G33" s="97">
        <v>0</v>
      </c>
      <c r="H33" s="8">
        <v>0</v>
      </c>
      <c r="I33" s="8">
        <v>0</v>
      </c>
      <c r="J33" s="8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.6" customHeight="1" x14ac:dyDescent="0.2">
      <c r="A34" s="67" t="s">
        <v>102</v>
      </c>
      <c r="B34" s="8">
        <v>1.1000000000000001</v>
      </c>
      <c r="C34" s="8">
        <v>1.1000000000000001</v>
      </c>
      <c r="D34" s="8">
        <v>0</v>
      </c>
      <c r="E34" s="21">
        <v>1222.363636</v>
      </c>
      <c r="F34" s="21">
        <v>1200</v>
      </c>
      <c r="G34" s="97">
        <v>-1.8</v>
      </c>
      <c r="H34" s="8">
        <v>1.4</v>
      </c>
      <c r="I34" s="8">
        <v>1.4</v>
      </c>
      <c r="J34" s="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5.6" hidden="1" customHeight="1" x14ac:dyDescent="0.2">
      <c r="A35" s="67" t="s">
        <v>103</v>
      </c>
      <c r="B35" s="8">
        <v>0</v>
      </c>
      <c r="C35" s="8">
        <v>0</v>
      </c>
      <c r="D35" s="8">
        <v>0</v>
      </c>
      <c r="E35" s="21">
        <v>0</v>
      </c>
      <c r="F35" s="21">
        <v>0</v>
      </c>
      <c r="G35" s="97">
        <v>0</v>
      </c>
      <c r="H35" s="8">
        <v>0</v>
      </c>
      <c r="I35" s="8">
        <v>0</v>
      </c>
      <c r="J35" s="8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5.6" customHeight="1" x14ac:dyDescent="0.2">
      <c r="A36" s="120" t="s">
        <v>104</v>
      </c>
      <c r="B36" s="121">
        <v>335</v>
      </c>
      <c r="C36" s="121">
        <v>327.3</v>
      </c>
      <c r="D36" s="121">
        <v>-2.2999999999999998</v>
      </c>
      <c r="E36" s="195">
        <v>1359.999403</v>
      </c>
      <c r="F36" s="195">
        <v>1427.9052859999999</v>
      </c>
      <c r="G36" s="121">
        <v>5</v>
      </c>
      <c r="H36" s="121">
        <v>455.6</v>
      </c>
      <c r="I36" s="121">
        <v>467.3</v>
      </c>
      <c r="J36" s="121">
        <v>2.6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5.6" customHeight="1" x14ac:dyDescent="0.2">
      <c r="A37" s="67" t="s">
        <v>105</v>
      </c>
      <c r="B37" s="8">
        <v>241.2</v>
      </c>
      <c r="C37" s="8">
        <v>231.6</v>
      </c>
      <c r="D37" s="8">
        <v>-4</v>
      </c>
      <c r="E37" s="21">
        <v>1394.70937</v>
      </c>
      <c r="F37" s="21">
        <v>1445.7038</v>
      </c>
      <c r="G37" s="97">
        <v>3.7</v>
      </c>
      <c r="H37" s="8">
        <v>336.4</v>
      </c>
      <c r="I37" s="8">
        <v>334.8</v>
      </c>
      <c r="J37" s="8">
        <v>-0.5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5.6" customHeight="1" x14ac:dyDescent="0.2">
      <c r="A38" s="67" t="s">
        <v>106</v>
      </c>
      <c r="B38" s="8">
        <v>48.2</v>
      </c>
      <c r="C38" s="8">
        <v>50.1</v>
      </c>
      <c r="D38" s="8">
        <v>3.9</v>
      </c>
      <c r="E38" s="21">
        <v>1351.1265559999999</v>
      </c>
      <c r="F38" s="21">
        <v>1383.664671</v>
      </c>
      <c r="G38" s="97">
        <v>2.4</v>
      </c>
      <c r="H38" s="8">
        <v>65.099999999999994</v>
      </c>
      <c r="I38" s="8">
        <v>69.3</v>
      </c>
      <c r="J38" s="8">
        <v>6.5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.6" customHeight="1" x14ac:dyDescent="0.2">
      <c r="A39" s="67" t="s">
        <v>107</v>
      </c>
      <c r="B39" s="8">
        <v>45.6</v>
      </c>
      <c r="C39" s="8">
        <v>45.6</v>
      </c>
      <c r="D39" s="8">
        <v>0</v>
      </c>
      <c r="E39" s="21">
        <v>1185.780702</v>
      </c>
      <c r="F39" s="21">
        <v>1386.1140350000001</v>
      </c>
      <c r="G39" s="97">
        <v>16.899999999999999</v>
      </c>
      <c r="H39" s="8">
        <v>54.1</v>
      </c>
      <c r="I39" s="8">
        <v>63.2</v>
      </c>
      <c r="J39" s="8">
        <v>16.8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5.6" customHeight="1" x14ac:dyDescent="0.2">
      <c r="A40" s="120" t="s">
        <v>108</v>
      </c>
      <c r="B40" s="121">
        <v>18.8</v>
      </c>
      <c r="C40" s="121">
        <v>18.8</v>
      </c>
      <c r="D40" s="121">
        <v>0</v>
      </c>
      <c r="E40" s="195">
        <v>627.10638300000005</v>
      </c>
      <c r="F40" s="195">
        <v>635.12765999999999</v>
      </c>
      <c r="G40" s="121">
        <v>1.3</v>
      </c>
      <c r="H40" s="121">
        <v>11.8</v>
      </c>
      <c r="I40" s="121">
        <v>11.9</v>
      </c>
      <c r="J40" s="121">
        <v>0.8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.6" customHeight="1" x14ac:dyDescent="0.2">
      <c r="A41" s="120" t="s">
        <v>109</v>
      </c>
      <c r="B41" s="121">
        <v>352.3</v>
      </c>
      <c r="C41" s="121">
        <v>346</v>
      </c>
      <c r="D41" s="121">
        <v>-1.8</v>
      </c>
      <c r="E41" s="195">
        <v>1339.1439109999999</v>
      </c>
      <c r="F41" s="195">
        <v>1398.9676300000001</v>
      </c>
      <c r="G41" s="121">
        <v>4.5</v>
      </c>
      <c r="H41" s="121">
        <v>471.8</v>
      </c>
      <c r="I41" s="121">
        <v>484.1</v>
      </c>
      <c r="J41" s="121">
        <v>2.6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.6" customHeight="1" x14ac:dyDescent="0.2">
      <c r="A42" s="98" t="s">
        <v>51</v>
      </c>
      <c r="B42" s="15">
        <v>371.1</v>
      </c>
      <c r="C42" s="15">
        <v>364.8</v>
      </c>
      <c r="D42" s="15">
        <v>-1.7</v>
      </c>
      <c r="E42" s="99">
        <v>1303.071948</v>
      </c>
      <c r="F42" s="99">
        <v>1359.6030699999999</v>
      </c>
      <c r="G42" s="15">
        <v>4.3</v>
      </c>
      <c r="H42" s="15">
        <v>483.6</v>
      </c>
      <c r="I42" s="15">
        <v>496</v>
      </c>
      <c r="J42" s="15">
        <v>2.6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6"/>
  <sheetViews>
    <sheetView zoomScale="90" workbookViewId="0">
      <pane xSplit="1" ySplit="7" topLeftCell="B8" activePane="bottomRight" state="frozen"/>
      <selection activeCell="W1" sqref="W1:AF16384"/>
      <selection pane="topRight"/>
      <selection pane="bottomLeft"/>
      <selection pane="bottomRight" activeCell="M5" sqref="M5"/>
    </sheetView>
  </sheetViews>
  <sheetFormatPr defaultColWidth="11.42578125" defaultRowHeight="20.100000000000001" customHeight="1" x14ac:dyDescent="0.2"/>
  <cols>
    <col min="1" max="1" width="21.5703125" style="9" customWidth="1"/>
    <col min="2" max="3" width="13.28515625" style="9" customWidth="1"/>
    <col min="4" max="4" width="11.140625" style="9" customWidth="1"/>
    <col min="5" max="5" width="12.5703125" style="9" customWidth="1"/>
    <col min="6" max="6" width="13" style="9" customWidth="1"/>
    <col min="7" max="7" width="10.5703125" style="9" customWidth="1"/>
    <col min="8" max="8" width="13" style="9" customWidth="1"/>
    <col min="9" max="9" width="13.28515625" style="9" customWidth="1"/>
    <col min="10" max="257" width="11.42578125" style="9" customWidth="1"/>
  </cols>
  <sheetData>
    <row r="1" spans="1:22" ht="38.25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2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0.100000000000001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0.100000000000001" customHeight="1" x14ac:dyDescent="0.2">
      <c r="A7" s="571"/>
      <c r="B7" s="278" t="s">
        <v>67</v>
      </c>
      <c r="C7" s="278" t="s">
        <v>68</v>
      </c>
      <c r="D7" s="278" t="s">
        <v>69</v>
      </c>
      <c r="E7" s="278" t="s">
        <v>70</v>
      </c>
      <c r="F7" s="278" t="s">
        <v>71</v>
      </c>
      <c r="G7" s="278" t="s">
        <v>72</v>
      </c>
      <c r="H7" s="278" t="s">
        <v>73</v>
      </c>
      <c r="I7" s="278" t="s">
        <v>74</v>
      </c>
      <c r="J7" s="278" t="s">
        <v>75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5.6" customHeight="1" x14ac:dyDescent="0.2">
      <c r="A8" s="120" t="s">
        <v>76</v>
      </c>
      <c r="B8" s="121">
        <v>90.2</v>
      </c>
      <c r="C8" s="121">
        <v>90.2</v>
      </c>
      <c r="D8" s="121">
        <v>0</v>
      </c>
      <c r="E8" s="195">
        <v>1008.125277</v>
      </c>
      <c r="F8" s="195">
        <v>1005.429047</v>
      </c>
      <c r="G8" s="121">
        <v>-0.3</v>
      </c>
      <c r="H8" s="121">
        <v>90.9</v>
      </c>
      <c r="I8" s="121">
        <v>90.6</v>
      </c>
      <c r="J8" s="121">
        <v>-0.3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.6" customHeight="1" x14ac:dyDescent="0.2">
      <c r="A9" s="67" t="s">
        <v>77</v>
      </c>
      <c r="B9" s="8">
        <v>1.3</v>
      </c>
      <c r="C9" s="8">
        <v>1.3</v>
      </c>
      <c r="D9" s="8">
        <v>0</v>
      </c>
      <c r="E9" s="21">
        <v>1400</v>
      </c>
      <c r="F9" s="21">
        <v>1400</v>
      </c>
      <c r="G9" s="97">
        <v>0</v>
      </c>
      <c r="H9" s="8">
        <v>1.8</v>
      </c>
      <c r="I9" s="8">
        <v>1.8</v>
      </c>
      <c r="J9" s="8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5.6" hidden="1" customHeight="1" x14ac:dyDescent="0.2">
      <c r="A10" s="67" t="s">
        <v>78</v>
      </c>
      <c r="B10" s="8">
        <v>0</v>
      </c>
      <c r="C10" s="8">
        <v>0</v>
      </c>
      <c r="D10" s="8">
        <v>0</v>
      </c>
      <c r="E10" s="21">
        <v>0</v>
      </c>
      <c r="F10" s="21">
        <v>0</v>
      </c>
      <c r="G10" s="97">
        <v>0</v>
      </c>
      <c r="H10" s="8">
        <v>0</v>
      </c>
      <c r="I10" s="8">
        <v>0</v>
      </c>
      <c r="J10" s="8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.6" customHeight="1" x14ac:dyDescent="0.2">
      <c r="A11" s="67" t="s">
        <v>79</v>
      </c>
      <c r="B11" s="8">
        <v>5.3</v>
      </c>
      <c r="C11" s="8">
        <v>5.3</v>
      </c>
      <c r="D11" s="8">
        <v>0</v>
      </c>
      <c r="E11" s="21">
        <v>720</v>
      </c>
      <c r="F11" s="21">
        <v>720</v>
      </c>
      <c r="G11" s="97">
        <v>0</v>
      </c>
      <c r="H11" s="8">
        <v>3.8</v>
      </c>
      <c r="I11" s="8">
        <v>3.8</v>
      </c>
      <c r="J11" s="8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.6" customHeight="1" x14ac:dyDescent="0.2">
      <c r="A12" s="67" t="s">
        <v>80</v>
      </c>
      <c r="B12" s="8">
        <v>2.7</v>
      </c>
      <c r="C12" s="8">
        <v>2.7</v>
      </c>
      <c r="D12" s="8">
        <v>0</v>
      </c>
      <c r="E12" s="21">
        <v>923</v>
      </c>
      <c r="F12" s="21">
        <v>923</v>
      </c>
      <c r="G12" s="97">
        <v>0</v>
      </c>
      <c r="H12" s="8">
        <v>2.5</v>
      </c>
      <c r="I12" s="8">
        <v>2.5</v>
      </c>
      <c r="J12" s="8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.6" hidden="1" customHeight="1" x14ac:dyDescent="0.2">
      <c r="A13" s="67" t="s">
        <v>81</v>
      </c>
      <c r="B13" s="8">
        <v>0</v>
      </c>
      <c r="C13" s="8">
        <v>0</v>
      </c>
      <c r="D13" s="8">
        <v>0</v>
      </c>
      <c r="E13" s="21">
        <v>0</v>
      </c>
      <c r="F13" s="21">
        <v>0</v>
      </c>
      <c r="G13" s="97">
        <v>0</v>
      </c>
      <c r="H13" s="8">
        <v>0</v>
      </c>
      <c r="I13" s="8">
        <v>0</v>
      </c>
      <c r="J13" s="8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.6" customHeight="1" x14ac:dyDescent="0.2">
      <c r="A14" s="67" t="s">
        <v>82</v>
      </c>
      <c r="B14" s="8">
        <v>22.9</v>
      </c>
      <c r="C14" s="8">
        <v>22.9</v>
      </c>
      <c r="D14" s="8">
        <v>0</v>
      </c>
      <c r="E14" s="21">
        <v>792</v>
      </c>
      <c r="F14" s="21">
        <v>792</v>
      </c>
      <c r="G14" s="97">
        <v>0</v>
      </c>
      <c r="H14" s="8">
        <v>18.100000000000001</v>
      </c>
      <c r="I14" s="8">
        <v>18.100000000000001</v>
      </c>
      <c r="J14" s="8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.6" customHeight="1" x14ac:dyDescent="0.2">
      <c r="A15" s="67" t="s">
        <v>83</v>
      </c>
      <c r="B15" s="8">
        <v>58</v>
      </c>
      <c r="C15" s="8">
        <v>58</v>
      </c>
      <c r="D15" s="8">
        <v>0</v>
      </c>
      <c r="E15" s="21">
        <v>1114.9655170000001</v>
      </c>
      <c r="F15" s="21">
        <v>1110.772414</v>
      </c>
      <c r="G15" s="97">
        <v>-0.4</v>
      </c>
      <c r="H15" s="8">
        <v>64.7</v>
      </c>
      <c r="I15" s="8">
        <v>64.400000000000006</v>
      </c>
      <c r="J15" s="8">
        <v>-0.5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5.6" customHeight="1" x14ac:dyDescent="0.2">
      <c r="A16" s="120" t="s">
        <v>84</v>
      </c>
      <c r="B16" s="121">
        <v>1068.2</v>
      </c>
      <c r="C16" s="121">
        <v>1068.2</v>
      </c>
      <c r="D16" s="121">
        <v>0</v>
      </c>
      <c r="E16" s="195">
        <v>330.02040799999997</v>
      </c>
      <c r="F16" s="195">
        <v>370.12001500000002</v>
      </c>
      <c r="G16" s="121">
        <v>12.2</v>
      </c>
      <c r="H16" s="121">
        <v>352.6</v>
      </c>
      <c r="I16" s="121">
        <v>395.3</v>
      </c>
      <c r="J16" s="121">
        <v>12.1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.6" customHeight="1" x14ac:dyDescent="0.2">
      <c r="A17" s="67" t="s">
        <v>85</v>
      </c>
      <c r="B17" s="8">
        <v>48</v>
      </c>
      <c r="C17" s="8">
        <v>48</v>
      </c>
      <c r="D17" s="8">
        <v>0</v>
      </c>
      <c r="E17" s="21">
        <v>559.36249999999995</v>
      </c>
      <c r="F17" s="21">
        <v>548.74583299999995</v>
      </c>
      <c r="G17" s="97">
        <v>-1.9</v>
      </c>
      <c r="H17" s="8">
        <v>26.9</v>
      </c>
      <c r="I17" s="8">
        <v>26.4</v>
      </c>
      <c r="J17" s="8">
        <v>-1.9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.6" customHeight="1" x14ac:dyDescent="0.2">
      <c r="A18" s="67" t="s">
        <v>86</v>
      </c>
      <c r="B18" s="8">
        <v>194.2</v>
      </c>
      <c r="C18" s="8">
        <v>194.2</v>
      </c>
      <c r="D18" s="8">
        <v>0</v>
      </c>
      <c r="E18" s="21">
        <v>305.47734300000002</v>
      </c>
      <c r="F18" s="21">
        <v>413.156025</v>
      </c>
      <c r="G18" s="97">
        <v>35.200000000000003</v>
      </c>
      <c r="H18" s="8">
        <v>59.4</v>
      </c>
      <c r="I18" s="8">
        <v>80.2</v>
      </c>
      <c r="J18" s="8">
        <v>35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.6" customHeight="1" x14ac:dyDescent="0.2">
      <c r="A19" s="67" t="s">
        <v>87</v>
      </c>
      <c r="B19" s="8">
        <v>386.2</v>
      </c>
      <c r="C19" s="8">
        <v>386.2</v>
      </c>
      <c r="D19" s="8">
        <v>0</v>
      </c>
      <c r="E19" s="21">
        <v>287</v>
      </c>
      <c r="F19" s="21">
        <v>287</v>
      </c>
      <c r="G19" s="97">
        <v>0</v>
      </c>
      <c r="H19" s="8">
        <v>110.8</v>
      </c>
      <c r="I19" s="8">
        <v>110.8</v>
      </c>
      <c r="J19" s="8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.6" customHeight="1" x14ac:dyDescent="0.2">
      <c r="A20" s="67" t="s">
        <v>88</v>
      </c>
      <c r="B20" s="8">
        <v>43.3</v>
      </c>
      <c r="C20" s="8">
        <v>43.3</v>
      </c>
      <c r="D20" s="8">
        <v>0</v>
      </c>
      <c r="E20" s="21">
        <v>412</v>
      </c>
      <c r="F20" s="21">
        <v>412</v>
      </c>
      <c r="G20" s="97">
        <v>0</v>
      </c>
      <c r="H20" s="8">
        <v>17.8</v>
      </c>
      <c r="I20" s="8">
        <v>17.8</v>
      </c>
      <c r="J20" s="8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.6" customHeight="1" x14ac:dyDescent="0.2">
      <c r="A21" s="67" t="s">
        <v>89</v>
      </c>
      <c r="B21" s="8">
        <v>66.8</v>
      </c>
      <c r="C21" s="8">
        <v>66.8</v>
      </c>
      <c r="D21" s="8">
        <v>0</v>
      </c>
      <c r="E21" s="21">
        <v>289</v>
      </c>
      <c r="F21" s="21">
        <v>295</v>
      </c>
      <c r="G21" s="97">
        <v>2.1</v>
      </c>
      <c r="H21" s="8">
        <v>19.3</v>
      </c>
      <c r="I21" s="8">
        <v>19.7</v>
      </c>
      <c r="J21" s="8">
        <v>2.1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5.6" customHeight="1" x14ac:dyDescent="0.2">
      <c r="A22" s="67" t="s">
        <v>90</v>
      </c>
      <c r="B22" s="8">
        <v>128.69999999999999</v>
      </c>
      <c r="C22" s="8">
        <v>128.69999999999999</v>
      </c>
      <c r="D22" s="8">
        <v>0</v>
      </c>
      <c r="E22" s="21">
        <v>249.207459</v>
      </c>
      <c r="F22" s="21">
        <v>249.207459</v>
      </c>
      <c r="G22" s="97">
        <v>0</v>
      </c>
      <c r="H22" s="8">
        <v>32.1</v>
      </c>
      <c r="I22" s="8">
        <v>32.1</v>
      </c>
      <c r="J22" s="8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.6" customHeight="1" x14ac:dyDescent="0.2">
      <c r="A23" s="67" t="s">
        <v>91</v>
      </c>
      <c r="B23" s="8">
        <v>6.5</v>
      </c>
      <c r="C23" s="8">
        <v>6.5</v>
      </c>
      <c r="D23" s="8">
        <v>0</v>
      </c>
      <c r="E23" s="21">
        <v>588</v>
      </c>
      <c r="F23" s="21">
        <v>588</v>
      </c>
      <c r="G23" s="97">
        <v>0</v>
      </c>
      <c r="H23" s="8">
        <v>3.8</v>
      </c>
      <c r="I23" s="8">
        <v>3.8</v>
      </c>
      <c r="J23" s="8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.6" customHeight="1" x14ac:dyDescent="0.2">
      <c r="A25" s="67" t="s">
        <v>93</v>
      </c>
      <c r="B25" s="8">
        <v>194.5</v>
      </c>
      <c r="C25" s="8">
        <v>194.5</v>
      </c>
      <c r="D25" s="8">
        <v>0</v>
      </c>
      <c r="E25" s="21">
        <v>424.03856000000002</v>
      </c>
      <c r="F25" s="21">
        <v>537.313625</v>
      </c>
      <c r="G25" s="97">
        <v>26.7</v>
      </c>
      <c r="H25" s="8">
        <v>82.5</v>
      </c>
      <c r="I25" s="8">
        <v>104.5</v>
      </c>
      <c r="J25" s="8">
        <v>26.7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5.6" customHeight="1" x14ac:dyDescent="0.2">
      <c r="A26" s="120" t="s">
        <v>94</v>
      </c>
      <c r="B26" s="121">
        <v>174.5</v>
      </c>
      <c r="C26" s="121">
        <v>174.5</v>
      </c>
      <c r="D26" s="121">
        <v>0</v>
      </c>
      <c r="E26" s="195">
        <v>986.134097</v>
      </c>
      <c r="F26" s="195">
        <v>986.47908299999995</v>
      </c>
      <c r="G26" s="121">
        <v>0</v>
      </c>
      <c r="H26" s="121">
        <v>172</v>
      </c>
      <c r="I26" s="121">
        <v>172.1</v>
      </c>
      <c r="J26" s="121">
        <v>0.1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6" customHeight="1" x14ac:dyDescent="0.2">
      <c r="A27" s="67" t="s">
        <v>95</v>
      </c>
      <c r="B27" s="8">
        <v>161.4</v>
      </c>
      <c r="C27" s="8">
        <v>161.4</v>
      </c>
      <c r="D27" s="8">
        <v>0</v>
      </c>
      <c r="E27" s="21">
        <v>968.75092900000004</v>
      </c>
      <c r="F27" s="21">
        <v>969.12391600000001</v>
      </c>
      <c r="G27" s="97">
        <v>0</v>
      </c>
      <c r="H27" s="8">
        <v>156.30000000000001</v>
      </c>
      <c r="I27" s="8">
        <v>156.4</v>
      </c>
      <c r="J27" s="8">
        <v>0.1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6" hidden="1" customHeight="1" x14ac:dyDescent="0.2">
      <c r="A28" s="67" t="s">
        <v>96</v>
      </c>
      <c r="B28" s="8">
        <v>0</v>
      </c>
      <c r="C28" s="8">
        <v>0</v>
      </c>
      <c r="D28" s="8">
        <v>0</v>
      </c>
      <c r="E28" s="21">
        <v>0</v>
      </c>
      <c r="F28" s="21">
        <v>0</v>
      </c>
      <c r="G28" s="97">
        <v>0</v>
      </c>
      <c r="H28" s="8">
        <v>0</v>
      </c>
      <c r="I28" s="8">
        <v>0</v>
      </c>
      <c r="J28" s="8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6" customHeight="1" x14ac:dyDescent="0.2">
      <c r="A29" s="67" t="s">
        <v>97</v>
      </c>
      <c r="B29" s="8">
        <v>13</v>
      </c>
      <c r="C29" s="8">
        <v>13</v>
      </c>
      <c r="D29" s="8">
        <v>0</v>
      </c>
      <c r="E29" s="21">
        <v>1200</v>
      </c>
      <c r="F29" s="21">
        <v>1200</v>
      </c>
      <c r="G29" s="97">
        <v>0</v>
      </c>
      <c r="H29" s="8">
        <v>15.6</v>
      </c>
      <c r="I29" s="8">
        <v>15.6</v>
      </c>
      <c r="J29" s="8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6" customHeight="1" x14ac:dyDescent="0.2">
      <c r="A30" s="67" t="s">
        <v>98</v>
      </c>
      <c r="B30" s="8">
        <v>0.1</v>
      </c>
      <c r="C30" s="8">
        <v>0.1</v>
      </c>
      <c r="D30" s="8">
        <v>0</v>
      </c>
      <c r="E30" s="21">
        <v>1240</v>
      </c>
      <c r="F30" s="21">
        <v>1240</v>
      </c>
      <c r="G30" s="97">
        <v>0</v>
      </c>
      <c r="H30" s="8">
        <v>0.1</v>
      </c>
      <c r="I30" s="8">
        <v>0.1</v>
      </c>
      <c r="J30" s="8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.6" customHeight="1" x14ac:dyDescent="0.2">
      <c r="A31" s="120" t="s">
        <v>99</v>
      </c>
      <c r="B31" s="121">
        <v>16.8</v>
      </c>
      <c r="C31" s="121">
        <v>19.600000000000001</v>
      </c>
      <c r="D31" s="121">
        <v>16.7</v>
      </c>
      <c r="E31" s="195">
        <v>549.47023799999999</v>
      </c>
      <c r="F31" s="195">
        <v>510.45918399999999</v>
      </c>
      <c r="G31" s="121">
        <v>-7.1</v>
      </c>
      <c r="H31" s="121">
        <v>9.3000000000000007</v>
      </c>
      <c r="I31" s="121">
        <v>10</v>
      </c>
      <c r="J31" s="121">
        <v>7.5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.6" customHeight="1" x14ac:dyDescent="0.2">
      <c r="A32" s="67" t="s">
        <v>100</v>
      </c>
      <c r="B32" s="8">
        <v>16.8</v>
      </c>
      <c r="C32" s="8">
        <v>19.600000000000001</v>
      </c>
      <c r="D32" s="8">
        <v>16.7</v>
      </c>
      <c r="E32" s="21">
        <v>549.47023799999999</v>
      </c>
      <c r="F32" s="21">
        <v>510.45918399999999</v>
      </c>
      <c r="G32" s="97">
        <v>-7.1</v>
      </c>
      <c r="H32" s="8">
        <v>9.3000000000000007</v>
      </c>
      <c r="I32" s="8">
        <v>10</v>
      </c>
      <c r="J32" s="8">
        <v>7.5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5.6" hidden="1" customHeight="1" x14ac:dyDescent="0.2">
      <c r="A33" s="67" t="s">
        <v>101</v>
      </c>
      <c r="B33" s="8">
        <v>0</v>
      </c>
      <c r="C33" s="8">
        <v>0</v>
      </c>
      <c r="D33" s="8">
        <v>0</v>
      </c>
      <c r="E33" s="21">
        <v>0</v>
      </c>
      <c r="F33" s="21">
        <v>0</v>
      </c>
      <c r="G33" s="97">
        <v>0</v>
      </c>
      <c r="H33" s="8">
        <v>0</v>
      </c>
      <c r="I33" s="8">
        <v>0</v>
      </c>
      <c r="J33" s="8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.6" hidden="1" customHeight="1" x14ac:dyDescent="0.2">
      <c r="A34" s="67" t="s">
        <v>102</v>
      </c>
      <c r="B34" s="8">
        <v>0</v>
      </c>
      <c r="C34" s="8">
        <v>0</v>
      </c>
      <c r="D34" s="8">
        <v>0</v>
      </c>
      <c r="E34" s="21">
        <v>0</v>
      </c>
      <c r="F34" s="21">
        <v>0</v>
      </c>
      <c r="G34" s="97">
        <v>0</v>
      </c>
      <c r="H34" s="8">
        <v>0</v>
      </c>
      <c r="I34" s="8">
        <v>0</v>
      </c>
      <c r="J34" s="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5.6" hidden="1" customHeight="1" x14ac:dyDescent="0.2">
      <c r="A35" s="67" t="s">
        <v>103</v>
      </c>
      <c r="B35" s="8">
        <v>0</v>
      </c>
      <c r="C35" s="8">
        <v>0</v>
      </c>
      <c r="D35" s="8">
        <v>0</v>
      </c>
      <c r="E35" s="21">
        <v>0</v>
      </c>
      <c r="F35" s="21">
        <v>0</v>
      </c>
      <c r="G35" s="97">
        <v>0</v>
      </c>
      <c r="H35" s="8">
        <v>0</v>
      </c>
      <c r="I35" s="8">
        <v>0</v>
      </c>
      <c r="J35" s="8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5.6" hidden="1" customHeight="1" x14ac:dyDescent="0.2">
      <c r="A36" s="111" t="s">
        <v>104</v>
      </c>
      <c r="B36" s="113">
        <v>0</v>
      </c>
      <c r="C36" s="113">
        <v>0</v>
      </c>
      <c r="D36" s="113">
        <v>0</v>
      </c>
      <c r="E36" s="336">
        <v>0</v>
      </c>
      <c r="F36" s="336">
        <v>0</v>
      </c>
      <c r="G36" s="113">
        <v>0</v>
      </c>
      <c r="H36" s="113">
        <v>0</v>
      </c>
      <c r="I36" s="113">
        <v>0</v>
      </c>
      <c r="J36" s="113">
        <v>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5.6" hidden="1" customHeight="1" x14ac:dyDescent="0.2">
      <c r="A37" s="67" t="s">
        <v>105</v>
      </c>
      <c r="B37" s="8">
        <v>0</v>
      </c>
      <c r="C37" s="8">
        <v>0</v>
      </c>
      <c r="D37" s="8">
        <v>0</v>
      </c>
      <c r="E37" s="21">
        <v>0</v>
      </c>
      <c r="F37" s="21">
        <v>0</v>
      </c>
      <c r="G37" s="97">
        <v>0</v>
      </c>
      <c r="H37" s="8">
        <v>0</v>
      </c>
      <c r="I37" s="8">
        <v>0</v>
      </c>
      <c r="J37" s="8">
        <v>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5.6" hidden="1" customHeight="1" x14ac:dyDescent="0.2">
      <c r="A38" s="67" t="s">
        <v>106</v>
      </c>
      <c r="B38" s="8">
        <v>0</v>
      </c>
      <c r="C38" s="8">
        <v>0</v>
      </c>
      <c r="D38" s="8">
        <v>0</v>
      </c>
      <c r="E38" s="21">
        <v>0</v>
      </c>
      <c r="F38" s="21">
        <v>0</v>
      </c>
      <c r="G38" s="97">
        <v>0</v>
      </c>
      <c r="H38" s="8">
        <v>0</v>
      </c>
      <c r="I38" s="8">
        <v>0</v>
      </c>
      <c r="J38" s="8">
        <v>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.6" hidden="1" customHeight="1" x14ac:dyDescent="0.2">
      <c r="A39" s="67" t="s">
        <v>107</v>
      </c>
      <c r="B39" s="8">
        <v>0</v>
      </c>
      <c r="C39" s="8">
        <v>0</v>
      </c>
      <c r="D39" s="8">
        <v>0</v>
      </c>
      <c r="E39" s="21">
        <v>0</v>
      </c>
      <c r="F39" s="21">
        <v>0</v>
      </c>
      <c r="G39" s="97">
        <v>0</v>
      </c>
      <c r="H39" s="8">
        <v>0</v>
      </c>
      <c r="I39" s="8">
        <v>0</v>
      </c>
      <c r="J39" s="8">
        <v>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5.6" customHeight="1" x14ac:dyDescent="0.2">
      <c r="A40" s="120" t="s">
        <v>108</v>
      </c>
      <c r="B40" s="121">
        <v>1158.4000000000001</v>
      </c>
      <c r="C40" s="121">
        <v>1158.4000000000001</v>
      </c>
      <c r="D40" s="121">
        <v>0</v>
      </c>
      <c r="E40" s="195">
        <v>382.82173699999998</v>
      </c>
      <c r="F40" s="195">
        <v>419.58900199999999</v>
      </c>
      <c r="G40" s="121">
        <v>9.6</v>
      </c>
      <c r="H40" s="121">
        <v>443.5</v>
      </c>
      <c r="I40" s="121">
        <v>485.9</v>
      </c>
      <c r="J40" s="121">
        <v>9.6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.6" customHeight="1" x14ac:dyDescent="0.2">
      <c r="A41" s="120" t="s">
        <v>109</v>
      </c>
      <c r="B41" s="121">
        <v>191.3</v>
      </c>
      <c r="C41" s="121">
        <v>194.1</v>
      </c>
      <c r="D41" s="121">
        <v>1.5</v>
      </c>
      <c r="E41" s="195">
        <v>947.78620000000001</v>
      </c>
      <c r="F41" s="195">
        <v>938.41112799999996</v>
      </c>
      <c r="G41" s="121">
        <v>-1</v>
      </c>
      <c r="H41" s="121">
        <v>181.3</v>
      </c>
      <c r="I41" s="121">
        <v>182.1</v>
      </c>
      <c r="J41" s="121">
        <v>0.4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.6" customHeight="1" x14ac:dyDescent="0.2">
      <c r="A42" s="98" t="s">
        <v>51</v>
      </c>
      <c r="B42" s="15">
        <v>1349.7</v>
      </c>
      <c r="C42" s="15">
        <v>1352.5</v>
      </c>
      <c r="D42" s="15">
        <v>0.2</v>
      </c>
      <c r="E42" s="99">
        <v>462.897088</v>
      </c>
      <c r="F42" s="99">
        <v>494.04621100000003</v>
      </c>
      <c r="G42" s="15">
        <v>6.7</v>
      </c>
      <c r="H42" s="15">
        <v>624.79999999999995</v>
      </c>
      <c r="I42" s="15">
        <v>668</v>
      </c>
      <c r="J42" s="15">
        <v>6.9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5"/>
  <sheetViews>
    <sheetView zoomScale="90" workbookViewId="0">
      <pane xSplit="1" ySplit="7" topLeftCell="B8" activePane="bottomRight" state="frozen"/>
      <selection activeCell="X1" sqref="X1:AD16384"/>
      <selection pane="topRight"/>
      <selection pane="bottomLeft"/>
      <selection pane="bottomRight" activeCell="N7" sqref="N7"/>
    </sheetView>
  </sheetViews>
  <sheetFormatPr defaultColWidth="11.42578125" defaultRowHeight="20.100000000000001" customHeight="1" x14ac:dyDescent="0.2"/>
  <cols>
    <col min="1" max="1" width="20.5703125" style="9" customWidth="1"/>
    <col min="2" max="2" width="13.85546875" style="9" customWidth="1"/>
    <col min="3" max="3" width="12.42578125" style="9" customWidth="1"/>
    <col min="4" max="4" width="8.85546875" style="9" customWidth="1"/>
    <col min="5" max="5" width="13.140625" style="9" customWidth="1"/>
    <col min="6" max="6" width="13.5703125" style="9" customWidth="1"/>
    <col min="7" max="7" width="11.5703125" style="9" customWidth="1"/>
    <col min="8" max="8" width="12.7109375" style="9" customWidth="1"/>
    <col min="9" max="9" width="13" style="9" customWidth="1"/>
    <col min="10" max="10" width="11.140625" style="9" customWidth="1"/>
    <col min="11" max="257" width="11.42578125" style="9" customWidth="1"/>
  </cols>
  <sheetData>
    <row r="1" spans="1:24" ht="30.7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3"/>
    </row>
    <row r="2" spans="1:24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3"/>
    </row>
    <row r="3" spans="1:24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</row>
    <row r="4" spans="1:24" ht="16.5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0.100000000000001" customHeight="1" x14ac:dyDescent="0.2">
      <c r="A5" s="570" t="s">
        <v>60</v>
      </c>
      <c r="B5" s="572" t="s">
        <v>61</v>
      </c>
      <c r="C5" s="572"/>
      <c r="D5" s="572"/>
      <c r="E5" s="570" t="s">
        <v>62</v>
      </c>
      <c r="F5" s="570"/>
      <c r="G5" s="570"/>
      <c r="H5" s="572" t="s">
        <v>63</v>
      </c>
      <c r="I5" s="572"/>
      <c r="J5" s="57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0.100000000000001" customHeight="1" x14ac:dyDescent="0.2">
      <c r="A6" s="570"/>
      <c r="B6" s="277" t="s">
        <v>64</v>
      </c>
      <c r="C6" s="277" t="s">
        <v>65</v>
      </c>
      <c r="D6" s="277" t="s">
        <v>66</v>
      </c>
      <c r="E6" s="277" t="s">
        <v>64</v>
      </c>
      <c r="F6" s="277" t="s">
        <v>65</v>
      </c>
      <c r="G6" s="277" t="s">
        <v>66</v>
      </c>
      <c r="H6" s="277" t="s">
        <v>64</v>
      </c>
      <c r="I6" s="277" t="s">
        <v>65</v>
      </c>
      <c r="J6" s="277" t="s">
        <v>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0.100000000000001" customHeight="1" x14ac:dyDescent="0.2">
      <c r="A7" s="571"/>
      <c r="B7" s="278" t="s">
        <v>67</v>
      </c>
      <c r="C7" s="278" t="s">
        <v>68</v>
      </c>
      <c r="D7" s="278" t="s">
        <v>69</v>
      </c>
      <c r="E7" s="278" t="s">
        <v>70</v>
      </c>
      <c r="F7" s="278" t="s">
        <v>71</v>
      </c>
      <c r="G7" s="278" t="s">
        <v>72</v>
      </c>
      <c r="H7" s="278" t="s">
        <v>73</v>
      </c>
      <c r="I7" s="278" t="s">
        <v>74</v>
      </c>
      <c r="J7" s="278" t="s">
        <v>75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.6" customHeight="1" x14ac:dyDescent="0.2">
      <c r="A8" s="120" t="s">
        <v>76</v>
      </c>
      <c r="B8" s="121">
        <v>101.2</v>
      </c>
      <c r="C8" s="121">
        <v>101.2</v>
      </c>
      <c r="D8" s="121">
        <v>0</v>
      </c>
      <c r="E8" s="195">
        <v>1040.509881</v>
      </c>
      <c r="F8" s="195">
        <v>1038.1067190000001</v>
      </c>
      <c r="G8" s="121">
        <v>-0.2</v>
      </c>
      <c r="H8" s="121">
        <v>105.3</v>
      </c>
      <c r="I8" s="121">
        <v>105</v>
      </c>
      <c r="J8" s="121">
        <v>-0.3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5.6" customHeight="1" x14ac:dyDescent="0.2">
      <c r="A9" s="67" t="s">
        <v>77</v>
      </c>
      <c r="B9" s="8">
        <v>1.3</v>
      </c>
      <c r="C9" s="8">
        <v>1.3</v>
      </c>
      <c r="D9" s="8">
        <v>0</v>
      </c>
      <c r="E9" s="21">
        <v>1400</v>
      </c>
      <c r="F9" s="21">
        <v>1400</v>
      </c>
      <c r="G9" s="97">
        <v>0</v>
      </c>
      <c r="H9" s="8">
        <v>1.8</v>
      </c>
      <c r="I9" s="8">
        <v>1.8</v>
      </c>
      <c r="J9" s="8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.6" customHeight="1" x14ac:dyDescent="0.2">
      <c r="A10" s="67" t="s">
        <v>78</v>
      </c>
      <c r="B10" s="8">
        <v>3.3</v>
      </c>
      <c r="C10" s="8">
        <v>3.3</v>
      </c>
      <c r="D10" s="8">
        <v>0</v>
      </c>
      <c r="E10" s="21">
        <v>1260</v>
      </c>
      <c r="F10" s="21">
        <v>1260</v>
      </c>
      <c r="G10" s="97">
        <v>0</v>
      </c>
      <c r="H10" s="8">
        <v>4.2</v>
      </c>
      <c r="I10" s="8">
        <v>4.2</v>
      </c>
      <c r="J10" s="8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.6" customHeight="1" x14ac:dyDescent="0.2">
      <c r="A11" s="67" t="s">
        <v>79</v>
      </c>
      <c r="B11" s="8">
        <v>5.3</v>
      </c>
      <c r="C11" s="8">
        <v>5.3</v>
      </c>
      <c r="D11" s="8">
        <v>0</v>
      </c>
      <c r="E11" s="21">
        <v>720</v>
      </c>
      <c r="F11" s="21">
        <v>720</v>
      </c>
      <c r="G11" s="97">
        <v>0</v>
      </c>
      <c r="H11" s="8">
        <v>3.8</v>
      </c>
      <c r="I11" s="8">
        <v>3.8</v>
      </c>
      <c r="J11" s="8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.6" customHeight="1" x14ac:dyDescent="0.2">
      <c r="A12" s="67" t="s">
        <v>80</v>
      </c>
      <c r="B12" s="8">
        <v>2.7</v>
      </c>
      <c r="C12" s="8">
        <v>2.7</v>
      </c>
      <c r="D12" s="8">
        <v>0</v>
      </c>
      <c r="E12" s="21">
        <v>923</v>
      </c>
      <c r="F12" s="21">
        <v>923</v>
      </c>
      <c r="G12" s="97">
        <v>0</v>
      </c>
      <c r="H12" s="8">
        <v>2.5</v>
      </c>
      <c r="I12" s="8">
        <v>2.5</v>
      </c>
      <c r="J12" s="8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.6" customHeight="1" x14ac:dyDescent="0.2">
      <c r="A13" s="67" t="s">
        <v>81</v>
      </c>
      <c r="B13" s="8">
        <v>1</v>
      </c>
      <c r="C13" s="8">
        <v>1</v>
      </c>
      <c r="D13" s="8">
        <v>0</v>
      </c>
      <c r="E13" s="21">
        <v>845</v>
      </c>
      <c r="F13" s="21">
        <v>845</v>
      </c>
      <c r="G13" s="97">
        <v>0</v>
      </c>
      <c r="H13" s="8">
        <v>0.8</v>
      </c>
      <c r="I13" s="8">
        <v>0.8</v>
      </c>
      <c r="J13" s="8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6" customHeight="1" x14ac:dyDescent="0.2">
      <c r="A14" s="67" t="s">
        <v>82</v>
      </c>
      <c r="B14" s="8">
        <v>27.1</v>
      </c>
      <c r="C14" s="8">
        <v>27.1</v>
      </c>
      <c r="D14" s="8">
        <v>0</v>
      </c>
      <c r="E14" s="21">
        <v>767.82287799999995</v>
      </c>
      <c r="F14" s="21">
        <v>767.82287799999995</v>
      </c>
      <c r="G14" s="97">
        <v>0</v>
      </c>
      <c r="H14" s="8">
        <v>20.8</v>
      </c>
      <c r="I14" s="8">
        <v>20.8</v>
      </c>
      <c r="J14" s="8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.6" customHeight="1" x14ac:dyDescent="0.2">
      <c r="A15" s="67" t="s">
        <v>83</v>
      </c>
      <c r="B15" s="8">
        <v>60.5</v>
      </c>
      <c r="C15" s="8">
        <v>60.5</v>
      </c>
      <c r="D15" s="8">
        <v>0</v>
      </c>
      <c r="E15" s="21">
        <v>1179.512397</v>
      </c>
      <c r="F15" s="21">
        <v>1175.4925619999999</v>
      </c>
      <c r="G15" s="97">
        <v>-0.3</v>
      </c>
      <c r="H15" s="8">
        <v>71.400000000000006</v>
      </c>
      <c r="I15" s="8">
        <v>71.099999999999994</v>
      </c>
      <c r="J15" s="8">
        <v>-0.4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5.6" customHeight="1" x14ac:dyDescent="0.2">
      <c r="A16" s="120" t="s">
        <v>84</v>
      </c>
      <c r="B16" s="121">
        <v>1462</v>
      </c>
      <c r="C16" s="121">
        <v>1462</v>
      </c>
      <c r="D16" s="121">
        <v>0</v>
      </c>
      <c r="E16" s="195">
        <v>404.09808500000003</v>
      </c>
      <c r="F16" s="195">
        <v>443.36381699999998</v>
      </c>
      <c r="G16" s="121">
        <v>9.6999999999999993</v>
      </c>
      <c r="H16" s="121">
        <v>590.70000000000005</v>
      </c>
      <c r="I16" s="121">
        <v>648.1</v>
      </c>
      <c r="J16" s="121">
        <v>9.6999999999999993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.6" customHeight="1" x14ac:dyDescent="0.2">
      <c r="A17" s="67" t="s">
        <v>85</v>
      </c>
      <c r="B17" s="8">
        <v>48</v>
      </c>
      <c r="C17" s="8">
        <v>48</v>
      </c>
      <c r="D17" s="8">
        <v>0</v>
      </c>
      <c r="E17" s="21">
        <v>559.36249999999995</v>
      </c>
      <c r="F17" s="21">
        <v>548.74583299999995</v>
      </c>
      <c r="G17" s="97">
        <v>-1.9</v>
      </c>
      <c r="H17" s="8">
        <v>26.8</v>
      </c>
      <c r="I17" s="8">
        <v>26.3</v>
      </c>
      <c r="J17" s="8">
        <v>-1.9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6" customHeight="1" x14ac:dyDescent="0.2">
      <c r="A18" s="67" t="s">
        <v>86</v>
      </c>
      <c r="B18" s="8">
        <v>194.2</v>
      </c>
      <c r="C18" s="8">
        <v>194.2</v>
      </c>
      <c r="D18" s="8">
        <v>0</v>
      </c>
      <c r="E18" s="21">
        <v>305.47734300000002</v>
      </c>
      <c r="F18" s="21">
        <v>413.156025</v>
      </c>
      <c r="G18" s="97">
        <v>35.200000000000003</v>
      </c>
      <c r="H18" s="8">
        <v>59.3</v>
      </c>
      <c r="I18" s="8">
        <v>80.2</v>
      </c>
      <c r="J18" s="8">
        <v>35.200000000000003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.6" customHeight="1" x14ac:dyDescent="0.2">
      <c r="A19" s="67" t="s">
        <v>87</v>
      </c>
      <c r="B19" s="8">
        <v>391.1</v>
      </c>
      <c r="C19" s="8">
        <v>391.1</v>
      </c>
      <c r="D19" s="8">
        <v>0</v>
      </c>
      <c r="E19" s="21">
        <v>291.81104599999998</v>
      </c>
      <c r="F19" s="21">
        <v>291.81104599999998</v>
      </c>
      <c r="G19" s="97">
        <v>0</v>
      </c>
      <c r="H19" s="8">
        <v>114.1</v>
      </c>
      <c r="I19" s="8">
        <v>114.1</v>
      </c>
      <c r="J19" s="8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6" customHeight="1" x14ac:dyDescent="0.2">
      <c r="A20" s="67" t="s">
        <v>88</v>
      </c>
      <c r="B20" s="8">
        <v>43.3</v>
      </c>
      <c r="C20" s="8">
        <v>43.3</v>
      </c>
      <c r="D20" s="8">
        <v>0</v>
      </c>
      <c r="E20" s="21">
        <v>412</v>
      </c>
      <c r="F20" s="21">
        <v>412</v>
      </c>
      <c r="G20" s="97">
        <v>0</v>
      </c>
      <c r="H20" s="8">
        <v>17.8</v>
      </c>
      <c r="I20" s="8">
        <v>17.8</v>
      </c>
      <c r="J20" s="8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.6" customHeight="1" x14ac:dyDescent="0.2">
      <c r="A21" s="67" t="s">
        <v>89</v>
      </c>
      <c r="B21" s="8">
        <v>93.3</v>
      </c>
      <c r="C21" s="8">
        <v>93.3</v>
      </c>
      <c r="D21" s="8">
        <v>0</v>
      </c>
      <c r="E21" s="21">
        <v>293.98820999999998</v>
      </c>
      <c r="F21" s="21">
        <v>332.43301200000002</v>
      </c>
      <c r="G21" s="97">
        <v>13.1</v>
      </c>
      <c r="H21" s="8">
        <v>27.4</v>
      </c>
      <c r="I21" s="8">
        <v>31</v>
      </c>
      <c r="J21" s="8">
        <v>13.1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.6" customHeight="1" x14ac:dyDescent="0.2">
      <c r="A22" s="67" t="s">
        <v>90</v>
      </c>
      <c r="B22" s="8">
        <v>226</v>
      </c>
      <c r="C22" s="8">
        <v>226</v>
      </c>
      <c r="D22" s="8">
        <v>0</v>
      </c>
      <c r="E22" s="21">
        <v>456.50973499999998</v>
      </c>
      <c r="F22" s="21">
        <v>464.12035400000002</v>
      </c>
      <c r="G22" s="97">
        <v>1.7</v>
      </c>
      <c r="H22" s="8">
        <v>103.2</v>
      </c>
      <c r="I22" s="8">
        <v>104.9</v>
      </c>
      <c r="J22" s="8">
        <v>1.6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.6" customHeight="1" x14ac:dyDescent="0.2">
      <c r="A23" s="67" t="s">
        <v>91</v>
      </c>
      <c r="B23" s="8">
        <v>37.4</v>
      </c>
      <c r="C23" s="8">
        <v>37.4</v>
      </c>
      <c r="D23" s="8">
        <v>0</v>
      </c>
      <c r="E23" s="21">
        <v>564.86631</v>
      </c>
      <c r="F23" s="21">
        <v>564.86631</v>
      </c>
      <c r="G23" s="97">
        <v>0</v>
      </c>
      <c r="H23" s="8">
        <v>21.1</v>
      </c>
      <c r="I23" s="8">
        <v>21.1</v>
      </c>
      <c r="J23" s="8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6" customHeight="1" x14ac:dyDescent="0.2">
      <c r="A24" s="67" t="s">
        <v>92</v>
      </c>
      <c r="B24" s="8">
        <v>3.7</v>
      </c>
      <c r="C24" s="8">
        <v>3.7</v>
      </c>
      <c r="D24" s="8">
        <v>0</v>
      </c>
      <c r="E24" s="21">
        <v>448</v>
      </c>
      <c r="F24" s="21">
        <v>448</v>
      </c>
      <c r="G24" s="97">
        <v>0</v>
      </c>
      <c r="H24" s="8">
        <v>1.7</v>
      </c>
      <c r="I24" s="8">
        <v>1.7</v>
      </c>
      <c r="J24" s="8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6" customHeight="1" x14ac:dyDescent="0.2">
      <c r="A25" s="67" t="s">
        <v>93</v>
      </c>
      <c r="B25" s="8">
        <v>425</v>
      </c>
      <c r="C25" s="8">
        <v>425</v>
      </c>
      <c r="D25" s="8">
        <v>0</v>
      </c>
      <c r="E25" s="21">
        <v>515.92352900000003</v>
      </c>
      <c r="F25" s="21">
        <v>590.50705900000003</v>
      </c>
      <c r="G25" s="97">
        <v>14.5</v>
      </c>
      <c r="H25" s="8">
        <v>219.3</v>
      </c>
      <c r="I25" s="8">
        <v>251</v>
      </c>
      <c r="J25" s="8">
        <v>14.5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6" customHeight="1" x14ac:dyDescent="0.2">
      <c r="A26" s="120" t="s">
        <v>94</v>
      </c>
      <c r="B26" s="121">
        <v>427.7</v>
      </c>
      <c r="C26" s="121">
        <v>419.3</v>
      </c>
      <c r="D26" s="121">
        <v>-2</v>
      </c>
      <c r="E26" s="195">
        <v>1775.8880059999999</v>
      </c>
      <c r="F26" s="195">
        <v>1790.8874310000001</v>
      </c>
      <c r="G26" s="121">
        <v>0.8</v>
      </c>
      <c r="H26" s="121">
        <v>759.5</v>
      </c>
      <c r="I26" s="121">
        <v>750.9</v>
      </c>
      <c r="J26" s="121">
        <v>-1.1000000000000001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6" customHeight="1" x14ac:dyDescent="0.2">
      <c r="A27" s="67" t="s">
        <v>95</v>
      </c>
      <c r="B27" s="8">
        <v>255.6</v>
      </c>
      <c r="C27" s="8">
        <v>255.6</v>
      </c>
      <c r="D27" s="8">
        <v>0</v>
      </c>
      <c r="E27" s="21">
        <v>1403.394757</v>
      </c>
      <c r="F27" s="21">
        <v>1403.854069</v>
      </c>
      <c r="G27" s="97">
        <v>0</v>
      </c>
      <c r="H27" s="8">
        <v>358.7</v>
      </c>
      <c r="I27" s="8">
        <v>358.8</v>
      </c>
      <c r="J27" s="8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6" customHeight="1" x14ac:dyDescent="0.2">
      <c r="A28" s="67" t="s">
        <v>96</v>
      </c>
      <c r="B28" s="8">
        <v>12.9</v>
      </c>
      <c r="C28" s="8">
        <v>12.7</v>
      </c>
      <c r="D28" s="8">
        <v>-1.6</v>
      </c>
      <c r="E28" s="21">
        <v>544.651163</v>
      </c>
      <c r="F28" s="21">
        <v>937.79527599999994</v>
      </c>
      <c r="G28" s="97">
        <v>72.2</v>
      </c>
      <c r="H28" s="8">
        <v>7</v>
      </c>
      <c r="I28" s="8">
        <v>11.9</v>
      </c>
      <c r="J28" s="8">
        <v>70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6" customHeight="1" x14ac:dyDescent="0.2">
      <c r="A29" s="67" t="s">
        <v>97</v>
      </c>
      <c r="B29" s="8">
        <v>144.5</v>
      </c>
      <c r="C29" s="8">
        <v>136.30000000000001</v>
      </c>
      <c r="D29" s="8">
        <v>-5.7</v>
      </c>
      <c r="E29" s="21">
        <v>2449.4671279999998</v>
      </c>
      <c r="F29" s="21">
        <v>2486.096845</v>
      </c>
      <c r="G29" s="97">
        <v>1.5</v>
      </c>
      <c r="H29" s="8">
        <v>353.9</v>
      </c>
      <c r="I29" s="8">
        <v>338.9</v>
      </c>
      <c r="J29" s="8">
        <v>-4.2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6" customHeight="1" x14ac:dyDescent="0.2">
      <c r="A30" s="67" t="s">
        <v>98</v>
      </c>
      <c r="B30" s="8">
        <v>14.7</v>
      </c>
      <c r="C30" s="8">
        <v>14.7</v>
      </c>
      <c r="D30" s="8">
        <v>0</v>
      </c>
      <c r="E30" s="21">
        <v>2711.9455779999998</v>
      </c>
      <c r="F30" s="21">
        <v>2811.4965990000001</v>
      </c>
      <c r="G30" s="97">
        <v>3.7</v>
      </c>
      <c r="H30" s="8">
        <v>39.9</v>
      </c>
      <c r="I30" s="8">
        <v>41.3</v>
      </c>
      <c r="J30" s="8">
        <v>3.5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5.6" customHeight="1" x14ac:dyDescent="0.2">
      <c r="A31" s="120" t="s">
        <v>99</v>
      </c>
      <c r="B31" s="121">
        <v>420.3</v>
      </c>
      <c r="C31" s="121">
        <v>445.6</v>
      </c>
      <c r="D31" s="121">
        <v>6</v>
      </c>
      <c r="E31" s="195">
        <v>1698.1575069999999</v>
      </c>
      <c r="F31" s="195">
        <v>1641.2075850000001</v>
      </c>
      <c r="G31" s="121">
        <v>-3.4</v>
      </c>
      <c r="H31" s="121">
        <v>713.7</v>
      </c>
      <c r="I31" s="121">
        <v>731.4</v>
      </c>
      <c r="J31" s="121">
        <v>2.5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6" customHeight="1" x14ac:dyDescent="0.2">
      <c r="A32" s="67" t="s">
        <v>100</v>
      </c>
      <c r="B32" s="8">
        <v>326.7</v>
      </c>
      <c r="C32" s="8">
        <v>352</v>
      </c>
      <c r="D32" s="8">
        <v>7.7</v>
      </c>
      <c r="E32" s="21">
        <v>1620.157637</v>
      </c>
      <c r="F32" s="21">
        <v>1553.327841</v>
      </c>
      <c r="G32" s="97">
        <v>-4.0999999999999996</v>
      </c>
      <c r="H32" s="8">
        <v>529.29999999999995</v>
      </c>
      <c r="I32" s="8">
        <v>546.79999999999995</v>
      </c>
      <c r="J32" s="8">
        <v>3.3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5.6" customHeight="1" x14ac:dyDescent="0.2">
      <c r="A33" s="67" t="s">
        <v>101</v>
      </c>
      <c r="B33" s="8">
        <v>9.9</v>
      </c>
      <c r="C33" s="8">
        <v>9.9</v>
      </c>
      <c r="D33" s="8">
        <v>0</v>
      </c>
      <c r="E33" s="21">
        <v>990.45454500000005</v>
      </c>
      <c r="F33" s="21">
        <v>984.87878799999999</v>
      </c>
      <c r="G33" s="97">
        <v>-0.6</v>
      </c>
      <c r="H33" s="8">
        <v>9.8000000000000007</v>
      </c>
      <c r="I33" s="8">
        <v>9.8000000000000007</v>
      </c>
      <c r="J33" s="8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5.6" customHeight="1" x14ac:dyDescent="0.2">
      <c r="A34" s="67" t="s">
        <v>102</v>
      </c>
      <c r="B34" s="8">
        <v>1.1000000000000001</v>
      </c>
      <c r="C34" s="8">
        <v>1.1000000000000001</v>
      </c>
      <c r="D34" s="8">
        <v>0</v>
      </c>
      <c r="E34" s="21">
        <v>1222.363636</v>
      </c>
      <c r="F34" s="21">
        <v>1200</v>
      </c>
      <c r="G34" s="97">
        <v>-1.8</v>
      </c>
      <c r="H34" s="8">
        <v>1.3</v>
      </c>
      <c r="I34" s="8">
        <v>1.3</v>
      </c>
      <c r="J34" s="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5.6" customHeight="1" x14ac:dyDescent="0.2">
      <c r="A35" s="67" t="s">
        <v>103</v>
      </c>
      <c r="B35" s="8">
        <v>82.6</v>
      </c>
      <c r="C35" s="8">
        <v>82.6</v>
      </c>
      <c r="D35" s="8">
        <v>0</v>
      </c>
      <c r="E35" s="21">
        <v>2097.820823</v>
      </c>
      <c r="F35" s="21">
        <v>2100.2469729999998</v>
      </c>
      <c r="G35" s="97">
        <v>0.1</v>
      </c>
      <c r="H35" s="8">
        <v>173.3</v>
      </c>
      <c r="I35" s="8">
        <v>173.5</v>
      </c>
      <c r="J35" s="8">
        <v>0.1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.6" customHeight="1" x14ac:dyDescent="0.2">
      <c r="A36" s="120" t="s">
        <v>104</v>
      </c>
      <c r="B36" s="121">
        <v>527.20000000000005</v>
      </c>
      <c r="C36" s="121">
        <v>517.9</v>
      </c>
      <c r="D36" s="121">
        <v>-1.8</v>
      </c>
      <c r="E36" s="195">
        <v>1357.5301589999999</v>
      </c>
      <c r="F36" s="195">
        <v>1424.2471519999999</v>
      </c>
      <c r="G36" s="121">
        <v>4.9000000000000004</v>
      </c>
      <c r="H36" s="121">
        <v>715.7</v>
      </c>
      <c r="I36" s="121">
        <v>737.6</v>
      </c>
      <c r="J36" s="121">
        <v>3.1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.6" customHeight="1" x14ac:dyDescent="0.2">
      <c r="A37" s="67" t="s">
        <v>105</v>
      </c>
      <c r="B37" s="8">
        <v>405.3</v>
      </c>
      <c r="C37" s="8">
        <v>394.5</v>
      </c>
      <c r="D37" s="8">
        <v>-2.7</v>
      </c>
      <c r="E37" s="21">
        <v>1317.5951150000001</v>
      </c>
      <c r="F37" s="21">
        <v>1349.0694550000001</v>
      </c>
      <c r="G37" s="97">
        <v>2.4</v>
      </c>
      <c r="H37" s="8">
        <v>534</v>
      </c>
      <c r="I37" s="8">
        <v>532.20000000000005</v>
      </c>
      <c r="J37" s="8">
        <v>-0.3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.6" customHeight="1" x14ac:dyDescent="0.2">
      <c r="A38" s="67" t="s">
        <v>106</v>
      </c>
      <c r="B38" s="8">
        <v>63.8</v>
      </c>
      <c r="C38" s="8">
        <v>65.3</v>
      </c>
      <c r="D38" s="8">
        <v>2.4</v>
      </c>
      <c r="E38" s="21">
        <v>1516.998433</v>
      </c>
      <c r="F38" s="21">
        <v>1602.8392040000001</v>
      </c>
      <c r="G38" s="97">
        <v>5.7</v>
      </c>
      <c r="H38" s="8">
        <v>96.8</v>
      </c>
      <c r="I38" s="8">
        <v>104.7</v>
      </c>
      <c r="J38" s="8">
        <v>8.1999999999999993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5.6" customHeight="1" x14ac:dyDescent="0.2">
      <c r="A39" s="67" t="s">
        <v>107</v>
      </c>
      <c r="B39" s="8">
        <v>58.1</v>
      </c>
      <c r="C39" s="8">
        <v>58.1</v>
      </c>
      <c r="D39" s="8">
        <v>0</v>
      </c>
      <c r="E39" s="21">
        <v>1461</v>
      </c>
      <c r="F39" s="21">
        <v>1733.9810669999999</v>
      </c>
      <c r="G39" s="97">
        <v>18.7</v>
      </c>
      <c r="H39" s="8">
        <v>84.9</v>
      </c>
      <c r="I39" s="8">
        <v>100.7</v>
      </c>
      <c r="J39" s="8">
        <v>18.600000000000001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5.6" customHeight="1" x14ac:dyDescent="0.2">
      <c r="A40" s="120" t="s">
        <v>108</v>
      </c>
      <c r="B40" s="121">
        <v>1563.2</v>
      </c>
      <c r="C40" s="121">
        <v>1563.2</v>
      </c>
      <c r="D40" s="121">
        <v>0</v>
      </c>
      <c r="E40" s="195">
        <v>445.29874599999999</v>
      </c>
      <c r="F40" s="195">
        <v>481.86687599999999</v>
      </c>
      <c r="G40" s="121">
        <v>8.1999999999999993</v>
      </c>
      <c r="H40" s="121">
        <v>696</v>
      </c>
      <c r="I40" s="121">
        <v>753.1</v>
      </c>
      <c r="J40" s="121">
        <v>8.1999999999999993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5.6" customHeight="1" x14ac:dyDescent="0.2">
      <c r="A41" s="123" t="s">
        <v>109</v>
      </c>
      <c r="B41" s="124">
        <v>1375.2</v>
      </c>
      <c r="C41" s="124">
        <v>1382.8</v>
      </c>
      <c r="D41" s="124">
        <v>0.6</v>
      </c>
      <c r="E41" s="197">
        <v>1591.748691</v>
      </c>
      <c r="F41" s="197">
        <v>1605.3361299999999</v>
      </c>
      <c r="G41" s="124">
        <v>0.9</v>
      </c>
      <c r="H41" s="124">
        <v>2188.9</v>
      </c>
      <c r="I41" s="124">
        <v>2219.9</v>
      </c>
      <c r="J41" s="124">
        <v>1.4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5.6" customHeight="1" x14ac:dyDescent="0.2">
      <c r="A42" s="117" t="s">
        <v>51</v>
      </c>
      <c r="B42" s="87">
        <v>2938.4</v>
      </c>
      <c r="C42" s="87">
        <v>2946</v>
      </c>
      <c r="D42" s="87">
        <v>0.3</v>
      </c>
      <c r="E42" s="39">
        <v>981.84855700000003</v>
      </c>
      <c r="F42" s="39">
        <v>1009.20336</v>
      </c>
      <c r="G42" s="87">
        <v>2.8</v>
      </c>
      <c r="H42" s="87">
        <v>2884.9</v>
      </c>
      <c r="I42" s="87">
        <v>2973</v>
      </c>
      <c r="J42" s="87">
        <v>3.1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20.10000000000000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20.100000000000001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20.100000000000001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20.100000000000001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20.100000000000001" customHeight="1" x14ac:dyDescent="0.2"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20.100000000000001" customHeight="1" x14ac:dyDescent="0.2"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20.100000000000001" customHeight="1" x14ac:dyDescent="0.2"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4" ht="20.100000000000001" customHeight="1" x14ac:dyDescent="0.2"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1:23" ht="20.100000000000001" customHeight="1" x14ac:dyDescent="0.2"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1:23" ht="20.100000000000001" customHeight="1" x14ac:dyDescent="0.2"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1:23" ht="20.100000000000001" customHeight="1" x14ac:dyDescent="0.2"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1:23" ht="20.100000000000001" customHeight="1" x14ac:dyDescent="0.2"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1:23" ht="20.100000000000001" customHeight="1" x14ac:dyDescent="0.2"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1:23" ht="20.100000000000001" customHeight="1" x14ac:dyDescent="0.2"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1:23" ht="20.100000000000001" customHeight="1" x14ac:dyDescent="0.2"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1:23" ht="20.100000000000001" customHeight="1" x14ac:dyDescent="0.2"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1:23" ht="20.100000000000001" customHeight="1" x14ac:dyDescent="0.2"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1:23" ht="20.100000000000001" customHeight="1" x14ac:dyDescent="0.2"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1:23" ht="20.100000000000001" customHeight="1" x14ac:dyDescent="0.2"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1:23" ht="20.100000000000001" customHeight="1" x14ac:dyDescent="0.2"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1:23" ht="20.100000000000001" customHeight="1" x14ac:dyDescent="0.2"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1:23" ht="20.100000000000001" customHeight="1" x14ac:dyDescent="0.2"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1:23" ht="20.100000000000001" customHeight="1" x14ac:dyDescent="0.2"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1:23" ht="20.100000000000001" customHeight="1" x14ac:dyDescent="0.2"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1:23" ht="20.100000000000001" customHeight="1" x14ac:dyDescent="0.2"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1:23" ht="20.100000000000001" customHeight="1" x14ac:dyDescent="0.2"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1:23" ht="20.100000000000001" customHeight="1" x14ac:dyDescent="0.2"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1:23" ht="20.100000000000001" customHeight="1" x14ac:dyDescent="0.2"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1:23" ht="20.100000000000001" customHeight="1" x14ac:dyDescent="0.2"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89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0.28515625" style="9" customWidth="1"/>
    <col min="2" max="8" width="11.28515625" style="9" customWidth="1"/>
    <col min="9" max="12" width="11.42578125" style="9" customWidth="1"/>
    <col min="13" max="13" width="10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1.140625" style="9" customWidth="1"/>
    <col min="36" max="38" width="11.42578125" style="9" customWidth="1"/>
    <col min="39" max="39" width="10" style="9" customWidth="1"/>
    <col min="40" max="257" width="11.42578125" style="9" customWidth="1"/>
  </cols>
  <sheetData>
    <row r="1" spans="1:43" ht="37.5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15.6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92"/>
      <c r="O2" s="546" t="s">
        <v>22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 t="s">
        <v>22</v>
      </c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  <c r="AO2" s="23"/>
      <c r="AP2" s="23"/>
      <c r="AQ2" s="23"/>
    </row>
    <row r="3" spans="1:43" ht="15.6" customHeight="1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92"/>
      <c r="O3" s="546" t="s">
        <v>113</v>
      </c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 t="s">
        <v>114</v>
      </c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  <c r="AO3" s="23"/>
      <c r="AP3" s="23"/>
      <c r="AQ3" s="23"/>
    </row>
    <row r="4" spans="1:43" ht="15.6" customHeigh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92"/>
      <c r="O4" s="546" t="s">
        <v>115</v>
      </c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 t="s">
        <v>115</v>
      </c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  <c r="AO4" s="23"/>
      <c r="AP4" s="23"/>
      <c r="AQ4" s="23"/>
    </row>
    <row r="5" spans="1:43" ht="19.5" customHeight="1" x14ac:dyDescent="0.2">
      <c r="A5" s="570" t="s">
        <v>60</v>
      </c>
      <c r="B5" s="572" t="s">
        <v>116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101"/>
      <c r="O5" s="570" t="s">
        <v>60</v>
      </c>
      <c r="P5" s="572" t="s">
        <v>62</v>
      </c>
      <c r="Q5" s="572"/>
      <c r="R5" s="572"/>
      <c r="S5" s="572"/>
      <c r="T5" s="572"/>
      <c r="U5" s="572"/>
      <c r="V5" s="572"/>
      <c r="W5" s="572"/>
      <c r="X5" s="572"/>
      <c r="Y5" s="572"/>
      <c r="Z5" s="101"/>
      <c r="AA5" s="570" t="s">
        <v>60</v>
      </c>
      <c r="AB5" s="572" t="s">
        <v>117</v>
      </c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23"/>
      <c r="AO5" s="23"/>
      <c r="AP5" s="23"/>
      <c r="AQ5" s="23"/>
    </row>
    <row r="6" spans="1:43" ht="20.100000000000001" customHeight="1" x14ac:dyDescent="0.2">
      <c r="A6" s="570"/>
      <c r="B6" s="277" t="s">
        <v>118</v>
      </c>
      <c r="C6" s="277" t="s">
        <v>119</v>
      </c>
      <c r="D6" s="277" t="s">
        <v>120</v>
      </c>
      <c r="E6" s="277" t="s">
        <v>121</v>
      </c>
      <c r="F6" s="277" t="s">
        <v>122</v>
      </c>
      <c r="G6" s="277" t="s">
        <v>123</v>
      </c>
      <c r="H6" s="570" t="s">
        <v>124</v>
      </c>
      <c r="I6" s="570"/>
      <c r="J6" s="570" t="s">
        <v>66</v>
      </c>
      <c r="K6" s="570"/>
      <c r="L6" s="570"/>
      <c r="M6" s="570"/>
      <c r="N6" s="44"/>
      <c r="O6" s="570"/>
      <c r="P6" s="277" t="s">
        <v>118</v>
      </c>
      <c r="Q6" s="277" t="s">
        <v>119</v>
      </c>
      <c r="R6" s="277" t="s">
        <v>120</v>
      </c>
      <c r="S6" s="277" t="s">
        <v>121</v>
      </c>
      <c r="T6" s="277" t="s">
        <v>122</v>
      </c>
      <c r="U6" s="277" t="s">
        <v>123</v>
      </c>
      <c r="V6" s="570" t="s">
        <v>124</v>
      </c>
      <c r="W6" s="570"/>
      <c r="X6" s="570" t="s">
        <v>66</v>
      </c>
      <c r="Y6" s="570"/>
      <c r="Z6" s="44"/>
      <c r="AA6" s="570"/>
      <c r="AB6" s="277" t="s">
        <v>118</v>
      </c>
      <c r="AC6" s="277" t="s">
        <v>119</v>
      </c>
      <c r="AD6" s="277" t="s">
        <v>120</v>
      </c>
      <c r="AE6" s="277" t="s">
        <v>121</v>
      </c>
      <c r="AF6" s="277" t="s">
        <v>122</v>
      </c>
      <c r="AG6" s="277" t="s">
        <v>123</v>
      </c>
      <c r="AH6" s="570" t="s">
        <v>124</v>
      </c>
      <c r="AI6" s="570"/>
      <c r="AJ6" s="570" t="s">
        <v>66</v>
      </c>
      <c r="AK6" s="570"/>
      <c r="AL6" s="570"/>
      <c r="AM6" s="570"/>
      <c r="AN6" s="23"/>
      <c r="AO6" s="23"/>
      <c r="AP6" s="23"/>
      <c r="AQ6" s="23"/>
    </row>
    <row r="7" spans="1:43" ht="20.100000000000001" customHeight="1" x14ac:dyDescent="0.2">
      <c r="A7" s="570"/>
      <c r="B7" s="570" t="s">
        <v>67</v>
      </c>
      <c r="C7" s="570" t="s">
        <v>68</v>
      </c>
      <c r="D7" s="570" t="s">
        <v>70</v>
      </c>
      <c r="E7" s="570" t="s">
        <v>71</v>
      </c>
      <c r="F7" s="570" t="s">
        <v>73</v>
      </c>
      <c r="G7" s="570" t="s">
        <v>74</v>
      </c>
      <c r="H7" s="337" t="s">
        <v>125</v>
      </c>
      <c r="I7" s="337" t="s">
        <v>126</v>
      </c>
      <c r="J7" s="570" t="s">
        <v>6</v>
      </c>
      <c r="K7" s="570"/>
      <c r="L7" s="570" t="s">
        <v>7</v>
      </c>
      <c r="M7" s="570"/>
      <c r="N7" s="44"/>
      <c r="O7" s="570"/>
      <c r="P7" s="570" t="s">
        <v>67</v>
      </c>
      <c r="Q7" s="570" t="s">
        <v>68</v>
      </c>
      <c r="R7" s="570" t="s">
        <v>70</v>
      </c>
      <c r="S7" s="570" t="s">
        <v>71</v>
      </c>
      <c r="T7" s="570" t="s">
        <v>73</v>
      </c>
      <c r="U7" s="570" t="s">
        <v>74</v>
      </c>
      <c r="V7" s="337" t="s">
        <v>125</v>
      </c>
      <c r="W7" s="337" t="s">
        <v>126</v>
      </c>
      <c r="X7" s="570" t="s">
        <v>6</v>
      </c>
      <c r="Y7" s="570"/>
      <c r="Z7" s="44"/>
      <c r="AA7" s="570"/>
      <c r="AB7" s="570" t="s">
        <v>67</v>
      </c>
      <c r="AC7" s="570" t="s">
        <v>68</v>
      </c>
      <c r="AD7" s="570" t="s">
        <v>70</v>
      </c>
      <c r="AE7" s="570" t="s">
        <v>71</v>
      </c>
      <c r="AF7" s="570" t="s">
        <v>73</v>
      </c>
      <c r="AG7" s="570" t="s">
        <v>74</v>
      </c>
      <c r="AH7" s="337" t="s">
        <v>125</v>
      </c>
      <c r="AI7" s="337" t="s">
        <v>126</v>
      </c>
      <c r="AJ7" s="570" t="s">
        <v>6</v>
      </c>
      <c r="AK7" s="570"/>
      <c r="AL7" s="570" t="s">
        <v>7</v>
      </c>
      <c r="AM7" s="570"/>
      <c r="AN7" s="23"/>
      <c r="AO7" s="23"/>
      <c r="AP7" s="23"/>
      <c r="AQ7" s="23"/>
    </row>
    <row r="8" spans="1:43" ht="13.5" customHeight="1" x14ac:dyDescent="0.2">
      <c r="A8" s="571"/>
      <c r="B8" s="571"/>
      <c r="C8" s="571"/>
      <c r="D8" s="571"/>
      <c r="E8" s="571"/>
      <c r="F8" s="571"/>
      <c r="G8" s="571"/>
      <c r="H8" s="338" t="s">
        <v>127</v>
      </c>
      <c r="I8" s="338" t="s">
        <v>128</v>
      </c>
      <c r="J8" s="278" t="s">
        <v>129</v>
      </c>
      <c r="K8" s="278" t="s">
        <v>130</v>
      </c>
      <c r="L8" s="278" t="s">
        <v>131</v>
      </c>
      <c r="M8" s="278" t="s">
        <v>132</v>
      </c>
      <c r="N8" s="44"/>
      <c r="O8" s="570"/>
      <c r="P8" s="570"/>
      <c r="Q8" s="570"/>
      <c r="R8" s="570"/>
      <c r="S8" s="570"/>
      <c r="T8" s="570"/>
      <c r="U8" s="570"/>
      <c r="V8" s="339" t="s">
        <v>127</v>
      </c>
      <c r="W8" s="339" t="s">
        <v>128</v>
      </c>
      <c r="X8" s="277" t="s">
        <v>129</v>
      </c>
      <c r="Y8" s="277" t="s">
        <v>130</v>
      </c>
      <c r="Z8" s="44"/>
      <c r="AA8" s="571"/>
      <c r="AB8" s="571"/>
      <c r="AC8" s="571"/>
      <c r="AD8" s="571"/>
      <c r="AE8" s="571"/>
      <c r="AF8" s="571"/>
      <c r="AG8" s="571"/>
      <c r="AH8" s="338" t="s">
        <v>127</v>
      </c>
      <c r="AI8" s="338" t="s">
        <v>128</v>
      </c>
      <c r="AJ8" s="278" t="s">
        <v>129</v>
      </c>
      <c r="AK8" s="278" t="s">
        <v>130</v>
      </c>
      <c r="AL8" s="278" t="s">
        <v>131</v>
      </c>
      <c r="AM8" s="278" t="s">
        <v>132</v>
      </c>
      <c r="AN8" s="23"/>
      <c r="AO8" s="23"/>
      <c r="AP8" s="23"/>
      <c r="AQ8" s="23"/>
    </row>
    <row r="9" spans="1:43" ht="15.6" customHeight="1" x14ac:dyDescent="0.2">
      <c r="A9" s="120" t="s">
        <v>76</v>
      </c>
      <c r="B9" s="121">
        <v>101.7</v>
      </c>
      <c r="C9" s="121">
        <v>88.1</v>
      </c>
      <c r="D9" s="121">
        <v>91.6</v>
      </c>
      <c r="E9" s="121">
        <v>112.9</v>
      </c>
      <c r="F9" s="121">
        <v>98.1</v>
      </c>
      <c r="G9" s="121">
        <f>'Feijão Total'!B8</f>
        <v>101.2</v>
      </c>
      <c r="H9" s="121">
        <v>77.599999999999994</v>
      </c>
      <c r="I9" s="121">
        <f>'Feijão Total'!C8</f>
        <v>101.2</v>
      </c>
      <c r="J9" s="121">
        <f t="shared" ref="J9:J43" si="0">IF($H9=0,0,ROUND((I9/$H9-1)*100,1))</f>
        <v>30.4</v>
      </c>
      <c r="K9" s="121">
        <f t="shared" ref="K9:K43" si="1">IF($F9=0,0,ROUND((I9/$F9-1)*100,1))</f>
        <v>3.2</v>
      </c>
      <c r="L9" s="121">
        <f t="shared" ref="L9:L43" si="2">I9-H9</f>
        <v>23.600000000000009</v>
      </c>
      <c r="M9" s="121">
        <f t="shared" ref="M9:M43" si="3">I9-G9</f>
        <v>0</v>
      </c>
      <c r="N9" s="104"/>
      <c r="O9" s="98" t="s">
        <v>76</v>
      </c>
      <c r="P9" s="340">
        <v>762.85054100000002</v>
      </c>
      <c r="Q9" s="340">
        <v>810.087401</v>
      </c>
      <c r="R9" s="340">
        <v>840.83733600000005</v>
      </c>
      <c r="S9" s="340">
        <v>1157.5801590000001</v>
      </c>
      <c r="T9" s="340">
        <v>796.58919500000002</v>
      </c>
      <c r="U9" s="340">
        <f>'Feijão Total'!E8</f>
        <v>1040.509881</v>
      </c>
      <c r="V9" s="340">
        <v>949.45103099999994</v>
      </c>
      <c r="W9" s="340">
        <f>'Feijão Total'!F8</f>
        <v>1038.1067190000001</v>
      </c>
      <c r="X9" s="15">
        <f t="shared" ref="X9:X43" si="4">IF($V9=0,0,ROUND((W9/$V9-1)*100,1))</f>
        <v>9.3000000000000007</v>
      </c>
      <c r="Y9" s="15">
        <f t="shared" ref="Y9:Y43" si="5">IF($U9=0,0,ROUND((W9/$U9-1)*100,1))</f>
        <v>-0.2</v>
      </c>
      <c r="Z9" s="106"/>
      <c r="AA9" s="120" t="s">
        <v>76</v>
      </c>
      <c r="AB9" s="121">
        <v>77.5</v>
      </c>
      <c r="AC9" s="121">
        <v>71.400000000000006</v>
      </c>
      <c r="AD9" s="121">
        <v>77.099999999999994</v>
      </c>
      <c r="AE9" s="121">
        <v>130.6</v>
      </c>
      <c r="AF9" s="121">
        <v>78.3</v>
      </c>
      <c r="AG9" s="121">
        <f>'Feijão Total'!H8</f>
        <v>105.3</v>
      </c>
      <c r="AH9" s="121">
        <v>73.7</v>
      </c>
      <c r="AI9" s="121">
        <f>'Feijão Total'!I8</f>
        <v>105</v>
      </c>
      <c r="AJ9" s="121">
        <f t="shared" ref="AJ9:AJ43" si="6">IF($AH9=0,0,ROUND((AI9/$AH9-1)*100,1))</f>
        <v>42.5</v>
      </c>
      <c r="AK9" s="121">
        <f t="shared" ref="AK9:AK43" si="7">IF($AG9=0,0,ROUND((AI9/$AG9-1)*100,1))</f>
        <v>-0.3</v>
      </c>
      <c r="AL9" s="121">
        <f t="shared" ref="AL9:AL43" si="8">AI9-AH9</f>
        <v>31.299999999999997</v>
      </c>
      <c r="AM9" s="121">
        <f t="shared" ref="AM9:AM43" si="9">AI9-AG9</f>
        <v>-0.29999999999999716</v>
      </c>
      <c r="AN9" s="23"/>
      <c r="AO9" s="23"/>
      <c r="AP9" s="23"/>
      <c r="AQ9" s="23"/>
    </row>
    <row r="10" spans="1:43" ht="15.6" customHeight="1" x14ac:dyDescent="0.2">
      <c r="A10" s="67" t="s">
        <v>77</v>
      </c>
      <c r="B10" s="8">
        <v>2.7</v>
      </c>
      <c r="C10" s="8">
        <v>2.7</v>
      </c>
      <c r="D10" s="97">
        <v>2.7</v>
      </c>
      <c r="E10" s="8">
        <v>2.4</v>
      </c>
      <c r="F10" s="8">
        <v>2.4</v>
      </c>
      <c r="G10" s="8">
        <f>'Feijão Total'!B9</f>
        <v>1.3</v>
      </c>
      <c r="H10" s="8">
        <v>1.5</v>
      </c>
      <c r="I10" s="97">
        <f>'Feijão Total'!C9</f>
        <v>1.3</v>
      </c>
      <c r="J10" s="97">
        <f t="shared" si="0"/>
        <v>-13.3</v>
      </c>
      <c r="K10" s="97">
        <f t="shared" si="1"/>
        <v>-45.8</v>
      </c>
      <c r="L10" s="97">
        <f t="shared" si="2"/>
        <v>-0.19999999999999996</v>
      </c>
      <c r="M10" s="97">
        <f t="shared" si="3"/>
        <v>0</v>
      </c>
      <c r="N10" s="107"/>
      <c r="O10" s="341" t="s">
        <v>77</v>
      </c>
      <c r="P10" s="342">
        <v>703.70370400000002</v>
      </c>
      <c r="Q10" s="342">
        <v>703.70370400000002</v>
      </c>
      <c r="R10" s="343">
        <v>731</v>
      </c>
      <c r="S10" s="342">
        <v>650</v>
      </c>
      <c r="T10" s="342">
        <v>650</v>
      </c>
      <c r="U10" s="342">
        <f>'Feijão Total'!E9</f>
        <v>1400</v>
      </c>
      <c r="V10" s="342">
        <v>1936</v>
      </c>
      <c r="W10" s="343">
        <f>'Feijão Total'!F9</f>
        <v>1400</v>
      </c>
      <c r="X10" s="344">
        <f t="shared" si="4"/>
        <v>-27.7</v>
      </c>
      <c r="Y10" s="344">
        <f t="shared" si="5"/>
        <v>0</v>
      </c>
      <c r="Z10" s="109"/>
      <c r="AA10" s="150" t="s">
        <v>77</v>
      </c>
      <c r="AB10" s="207">
        <v>1.9</v>
      </c>
      <c r="AC10" s="207">
        <v>1.9</v>
      </c>
      <c r="AD10" s="241">
        <v>2</v>
      </c>
      <c r="AE10" s="207">
        <v>1.6</v>
      </c>
      <c r="AF10" s="207">
        <v>1.6</v>
      </c>
      <c r="AG10" s="207">
        <f>'Feijão Total'!H9</f>
        <v>1.8</v>
      </c>
      <c r="AH10" s="207">
        <v>2.9</v>
      </c>
      <c r="AI10" s="241">
        <f>'Feijão Total'!I9</f>
        <v>1.8</v>
      </c>
      <c r="AJ10" s="241">
        <f t="shared" si="6"/>
        <v>-37.9</v>
      </c>
      <c r="AK10" s="241">
        <f t="shared" si="7"/>
        <v>0</v>
      </c>
      <c r="AL10" s="241">
        <f t="shared" si="8"/>
        <v>-1.0999999999999999</v>
      </c>
      <c r="AM10" s="241">
        <f t="shared" si="9"/>
        <v>0</v>
      </c>
      <c r="AN10" s="23"/>
      <c r="AO10" s="23"/>
      <c r="AP10" s="23"/>
      <c r="AQ10" s="23"/>
    </row>
    <row r="11" spans="1:43" ht="15.6" customHeight="1" x14ac:dyDescent="0.2">
      <c r="A11" s="67" t="s">
        <v>78</v>
      </c>
      <c r="B11" s="8">
        <v>33</v>
      </c>
      <c r="C11" s="8">
        <v>22</v>
      </c>
      <c r="D11" s="97">
        <v>20.8</v>
      </c>
      <c r="E11" s="8">
        <v>19.3</v>
      </c>
      <c r="F11" s="8">
        <v>9.4</v>
      </c>
      <c r="G11" s="8">
        <f>'Feijão Total'!B10</f>
        <v>3.3</v>
      </c>
      <c r="H11" s="8">
        <v>3.9</v>
      </c>
      <c r="I11" s="97">
        <f>'Feijão Total'!C10</f>
        <v>3.3</v>
      </c>
      <c r="J11" s="97">
        <f t="shared" si="0"/>
        <v>-15.4</v>
      </c>
      <c r="K11" s="97">
        <f t="shared" si="1"/>
        <v>-64.900000000000006</v>
      </c>
      <c r="L11" s="97">
        <f t="shared" si="2"/>
        <v>-0.60000000000000009</v>
      </c>
      <c r="M11" s="97">
        <f t="shared" si="3"/>
        <v>0</v>
      </c>
      <c r="N11" s="107"/>
      <c r="O11" s="341" t="s">
        <v>78</v>
      </c>
      <c r="P11" s="342">
        <v>721.21212100000002</v>
      </c>
      <c r="Q11" s="342">
        <v>759.09090900000001</v>
      </c>
      <c r="R11" s="343">
        <v>856</v>
      </c>
      <c r="S11" s="342">
        <v>971</v>
      </c>
      <c r="T11" s="342">
        <v>862</v>
      </c>
      <c r="U11" s="342">
        <f>'Feijão Total'!E10</f>
        <v>1260</v>
      </c>
      <c r="V11" s="342">
        <v>982</v>
      </c>
      <c r="W11" s="343">
        <f>'Feijão Total'!F10</f>
        <v>1260</v>
      </c>
      <c r="X11" s="344">
        <f t="shared" si="4"/>
        <v>28.3</v>
      </c>
      <c r="Y11" s="344">
        <f t="shared" si="5"/>
        <v>0</v>
      </c>
      <c r="Z11" s="109"/>
      <c r="AA11" s="150" t="s">
        <v>78</v>
      </c>
      <c r="AB11" s="207">
        <v>23.8</v>
      </c>
      <c r="AC11" s="207">
        <v>16.7</v>
      </c>
      <c r="AD11" s="241">
        <v>17.8</v>
      </c>
      <c r="AE11" s="207">
        <v>18.7</v>
      </c>
      <c r="AF11" s="207">
        <v>8.1</v>
      </c>
      <c r="AG11" s="207">
        <f>'Feijão Total'!H10</f>
        <v>4.2</v>
      </c>
      <c r="AH11" s="207">
        <v>3.8</v>
      </c>
      <c r="AI11" s="241">
        <f>'Feijão Total'!I10</f>
        <v>4.2</v>
      </c>
      <c r="AJ11" s="241">
        <f t="shared" si="6"/>
        <v>10.5</v>
      </c>
      <c r="AK11" s="241">
        <f t="shared" si="7"/>
        <v>0</v>
      </c>
      <c r="AL11" s="241">
        <f t="shared" si="8"/>
        <v>0.40000000000000036</v>
      </c>
      <c r="AM11" s="241">
        <f t="shared" si="9"/>
        <v>0</v>
      </c>
      <c r="AN11" s="23"/>
      <c r="AO11" s="23"/>
      <c r="AP11" s="23"/>
      <c r="AQ11" s="23"/>
    </row>
    <row r="12" spans="1:43" ht="15.6" customHeight="1" x14ac:dyDescent="0.2">
      <c r="A12" s="67" t="s">
        <v>79</v>
      </c>
      <c r="B12" s="8">
        <v>10.3</v>
      </c>
      <c r="C12" s="8">
        <v>7.5</v>
      </c>
      <c r="D12" s="97">
        <v>7.7</v>
      </c>
      <c r="E12" s="8">
        <v>7.6</v>
      </c>
      <c r="F12" s="8">
        <v>7.6</v>
      </c>
      <c r="G12" s="8">
        <f>'Feijão Total'!B11</f>
        <v>5.3</v>
      </c>
      <c r="H12" s="8">
        <v>6.2</v>
      </c>
      <c r="I12" s="97">
        <f>'Feijão Total'!C11</f>
        <v>5.3</v>
      </c>
      <c r="J12" s="97">
        <f t="shared" si="0"/>
        <v>-14.5</v>
      </c>
      <c r="K12" s="97">
        <f t="shared" si="1"/>
        <v>-30.3</v>
      </c>
      <c r="L12" s="97">
        <f t="shared" si="2"/>
        <v>-0.90000000000000036</v>
      </c>
      <c r="M12" s="97">
        <f t="shared" si="3"/>
        <v>0</v>
      </c>
      <c r="N12" s="107"/>
      <c r="O12" s="341" t="s">
        <v>79</v>
      </c>
      <c r="P12" s="342">
        <v>582.524272</v>
      </c>
      <c r="Q12" s="342">
        <v>626.66666699999996</v>
      </c>
      <c r="R12" s="343">
        <v>595</v>
      </c>
      <c r="S12" s="342">
        <v>593.15789500000005</v>
      </c>
      <c r="T12" s="342">
        <v>605.42105300000003</v>
      </c>
      <c r="U12" s="342">
        <f>'Feijão Total'!E11</f>
        <v>720</v>
      </c>
      <c r="V12" s="342">
        <v>603.70967700000006</v>
      </c>
      <c r="W12" s="343">
        <f>'Feijão Total'!F11</f>
        <v>720</v>
      </c>
      <c r="X12" s="344">
        <f t="shared" si="4"/>
        <v>19.3</v>
      </c>
      <c r="Y12" s="344">
        <f t="shared" si="5"/>
        <v>0</v>
      </c>
      <c r="Z12" s="109"/>
      <c r="AA12" s="150" t="s">
        <v>79</v>
      </c>
      <c r="AB12" s="207">
        <v>6</v>
      </c>
      <c r="AC12" s="207">
        <v>4.7</v>
      </c>
      <c r="AD12" s="241">
        <v>4.5999999999999996</v>
      </c>
      <c r="AE12" s="207">
        <v>4.5</v>
      </c>
      <c r="AF12" s="207">
        <v>4.5999999999999996</v>
      </c>
      <c r="AG12" s="207">
        <f>'Feijão Total'!H11</f>
        <v>3.8</v>
      </c>
      <c r="AH12" s="207">
        <v>3.7</v>
      </c>
      <c r="AI12" s="241">
        <f>'Feijão Total'!I11</f>
        <v>3.8</v>
      </c>
      <c r="AJ12" s="241">
        <f t="shared" si="6"/>
        <v>2.7</v>
      </c>
      <c r="AK12" s="241">
        <f t="shared" si="7"/>
        <v>0</v>
      </c>
      <c r="AL12" s="241">
        <f t="shared" si="8"/>
        <v>9.9999999999999645E-2</v>
      </c>
      <c r="AM12" s="241">
        <f t="shared" si="9"/>
        <v>0</v>
      </c>
      <c r="AN12" s="23"/>
      <c r="AO12" s="23"/>
      <c r="AP12" s="23"/>
      <c r="AQ12" s="23"/>
    </row>
    <row r="13" spans="1:43" ht="15.6" customHeight="1" x14ac:dyDescent="0.2">
      <c r="A13" s="67" t="s">
        <v>80</v>
      </c>
      <c r="B13" s="8">
        <v>5.3</v>
      </c>
      <c r="C13" s="8">
        <v>5.5</v>
      </c>
      <c r="D13" s="97">
        <v>4.0999999999999996</v>
      </c>
      <c r="E13" s="8">
        <v>3.8</v>
      </c>
      <c r="F13" s="8">
        <v>3.3</v>
      </c>
      <c r="G13" s="8">
        <f>'Feijão Total'!B12</f>
        <v>2.7</v>
      </c>
      <c r="H13" s="8">
        <v>2.6</v>
      </c>
      <c r="I13" s="97">
        <f>'Feijão Total'!C12</f>
        <v>2.7</v>
      </c>
      <c r="J13" s="97">
        <f t="shared" si="0"/>
        <v>3.8</v>
      </c>
      <c r="K13" s="97">
        <f t="shared" si="1"/>
        <v>-18.2</v>
      </c>
      <c r="L13" s="97">
        <f t="shared" si="2"/>
        <v>0.10000000000000009</v>
      </c>
      <c r="M13" s="97">
        <f t="shared" si="3"/>
        <v>0</v>
      </c>
      <c r="N13" s="107"/>
      <c r="O13" s="341" t="s">
        <v>80</v>
      </c>
      <c r="P13" s="342">
        <v>1018.867925</v>
      </c>
      <c r="Q13" s="342">
        <v>1163.636364</v>
      </c>
      <c r="R13" s="343">
        <v>927</v>
      </c>
      <c r="S13" s="342">
        <v>1239</v>
      </c>
      <c r="T13" s="342">
        <v>900</v>
      </c>
      <c r="U13" s="342">
        <f>'Feijão Total'!E12</f>
        <v>923</v>
      </c>
      <c r="V13" s="342">
        <v>921</v>
      </c>
      <c r="W13" s="343">
        <f>'Feijão Total'!F12</f>
        <v>923</v>
      </c>
      <c r="X13" s="344">
        <f t="shared" si="4"/>
        <v>0.2</v>
      </c>
      <c r="Y13" s="344">
        <f t="shared" si="5"/>
        <v>0</v>
      </c>
      <c r="Z13" s="109"/>
      <c r="AA13" s="150" t="s">
        <v>80</v>
      </c>
      <c r="AB13" s="207">
        <v>5.4</v>
      </c>
      <c r="AC13" s="207">
        <v>6.4</v>
      </c>
      <c r="AD13" s="241">
        <v>3.8</v>
      </c>
      <c r="AE13" s="207">
        <v>4.7</v>
      </c>
      <c r="AF13" s="207">
        <v>3</v>
      </c>
      <c r="AG13" s="207">
        <f>'Feijão Total'!H12</f>
        <v>2.5</v>
      </c>
      <c r="AH13" s="207">
        <v>2.4</v>
      </c>
      <c r="AI13" s="241">
        <f>'Feijão Total'!I12</f>
        <v>2.5</v>
      </c>
      <c r="AJ13" s="241">
        <f t="shared" si="6"/>
        <v>4.2</v>
      </c>
      <c r="AK13" s="241">
        <f t="shared" si="7"/>
        <v>0</v>
      </c>
      <c r="AL13" s="241">
        <f t="shared" si="8"/>
        <v>0.10000000000000009</v>
      </c>
      <c r="AM13" s="241">
        <f t="shared" si="9"/>
        <v>0</v>
      </c>
      <c r="AN13" s="23"/>
      <c r="AO13" s="23"/>
      <c r="AP13" s="23"/>
      <c r="AQ13" s="23"/>
    </row>
    <row r="14" spans="1:43" ht="15.6" customHeight="1" x14ac:dyDescent="0.2">
      <c r="A14" s="67" t="s">
        <v>81</v>
      </c>
      <c r="B14" s="8">
        <v>1.3</v>
      </c>
      <c r="C14" s="8">
        <v>1.3</v>
      </c>
      <c r="D14" s="97">
        <v>1.3</v>
      </c>
      <c r="E14" s="8">
        <v>1.4</v>
      </c>
      <c r="F14" s="8">
        <v>1.4</v>
      </c>
      <c r="G14" s="8">
        <f>'Feijão Total'!B13</f>
        <v>1</v>
      </c>
      <c r="H14" s="8">
        <v>1</v>
      </c>
      <c r="I14" s="97">
        <f>'Feijão Total'!C13</f>
        <v>1</v>
      </c>
      <c r="J14" s="97">
        <f t="shared" si="0"/>
        <v>0</v>
      </c>
      <c r="K14" s="97">
        <f t="shared" si="1"/>
        <v>-28.6</v>
      </c>
      <c r="L14" s="97">
        <f t="shared" si="2"/>
        <v>0</v>
      </c>
      <c r="M14" s="97">
        <f t="shared" si="3"/>
        <v>0</v>
      </c>
      <c r="N14" s="107"/>
      <c r="O14" s="341" t="s">
        <v>81</v>
      </c>
      <c r="P14" s="342">
        <v>923.07692299999997</v>
      </c>
      <c r="Q14" s="342">
        <v>923.07692299999997</v>
      </c>
      <c r="R14" s="343">
        <v>846</v>
      </c>
      <c r="S14" s="342">
        <v>944</v>
      </c>
      <c r="T14" s="342">
        <v>993</v>
      </c>
      <c r="U14" s="342">
        <f>'Feijão Total'!E13</f>
        <v>845</v>
      </c>
      <c r="V14" s="342">
        <v>951</v>
      </c>
      <c r="W14" s="343">
        <f>'Feijão Total'!F13</f>
        <v>845</v>
      </c>
      <c r="X14" s="344">
        <f t="shared" si="4"/>
        <v>-11.1</v>
      </c>
      <c r="Y14" s="344">
        <f t="shared" si="5"/>
        <v>0</v>
      </c>
      <c r="Z14" s="109"/>
      <c r="AA14" s="150" t="s">
        <v>81</v>
      </c>
      <c r="AB14" s="207">
        <v>1.2</v>
      </c>
      <c r="AC14" s="207">
        <v>1.2</v>
      </c>
      <c r="AD14" s="241">
        <v>1.1000000000000001</v>
      </c>
      <c r="AE14" s="207">
        <v>1.3</v>
      </c>
      <c r="AF14" s="207">
        <v>1.4</v>
      </c>
      <c r="AG14" s="207">
        <f>'Feijão Total'!H13</f>
        <v>0.8</v>
      </c>
      <c r="AH14" s="207">
        <v>1</v>
      </c>
      <c r="AI14" s="241">
        <f>'Feijão Total'!I13</f>
        <v>0.8</v>
      </c>
      <c r="AJ14" s="241">
        <f t="shared" si="6"/>
        <v>-20</v>
      </c>
      <c r="AK14" s="241">
        <f t="shared" si="7"/>
        <v>0</v>
      </c>
      <c r="AL14" s="241">
        <f t="shared" si="8"/>
        <v>-0.19999999999999996</v>
      </c>
      <c r="AM14" s="241">
        <f t="shared" si="9"/>
        <v>0</v>
      </c>
      <c r="AN14" s="23"/>
      <c r="AO14" s="23"/>
      <c r="AP14" s="23"/>
      <c r="AQ14" s="23"/>
    </row>
    <row r="15" spans="1:43" ht="15.6" customHeight="1" x14ac:dyDescent="0.2">
      <c r="A15" s="67" t="s">
        <v>82</v>
      </c>
      <c r="B15" s="8">
        <v>28</v>
      </c>
      <c r="C15" s="8">
        <v>28</v>
      </c>
      <c r="D15" s="97">
        <v>32.9</v>
      </c>
      <c r="E15" s="8">
        <v>34.299999999999997</v>
      </c>
      <c r="F15" s="8">
        <v>34.5</v>
      </c>
      <c r="G15" s="8">
        <f>'Feijão Total'!B14</f>
        <v>27.1</v>
      </c>
      <c r="H15" s="8">
        <v>26.7</v>
      </c>
      <c r="I15" s="97">
        <f>'Feijão Total'!C14</f>
        <v>27.1</v>
      </c>
      <c r="J15" s="97">
        <f t="shared" si="0"/>
        <v>1.5</v>
      </c>
      <c r="K15" s="97">
        <f t="shared" si="1"/>
        <v>-21.4</v>
      </c>
      <c r="L15" s="97">
        <f t="shared" si="2"/>
        <v>0.40000000000000213</v>
      </c>
      <c r="M15" s="97">
        <f t="shared" si="3"/>
        <v>0</v>
      </c>
      <c r="N15" s="107"/>
      <c r="O15" s="345" t="s">
        <v>82</v>
      </c>
      <c r="P15" s="346">
        <v>760.71428600000002</v>
      </c>
      <c r="Q15" s="346">
        <v>728.57142899999997</v>
      </c>
      <c r="R15" s="347">
        <v>723.18844999999999</v>
      </c>
      <c r="S15" s="346">
        <v>825.45189500000004</v>
      </c>
      <c r="T15" s="346">
        <v>778.26376800000003</v>
      </c>
      <c r="U15" s="346">
        <f>'Feijão Total'!E14</f>
        <v>767.82287799999995</v>
      </c>
      <c r="V15" s="346">
        <v>775.35955100000001</v>
      </c>
      <c r="W15" s="347">
        <f>'Feijão Total'!F14</f>
        <v>767.82287799999995</v>
      </c>
      <c r="X15" s="348">
        <f t="shared" si="4"/>
        <v>-1</v>
      </c>
      <c r="Y15" s="348">
        <f t="shared" si="5"/>
        <v>0</v>
      </c>
      <c r="Z15" s="109"/>
      <c r="AA15" s="150" t="s">
        <v>82</v>
      </c>
      <c r="AB15" s="207">
        <v>21.3</v>
      </c>
      <c r="AC15" s="207">
        <v>20.399999999999999</v>
      </c>
      <c r="AD15" s="241">
        <v>23.8</v>
      </c>
      <c r="AE15" s="207">
        <v>28.3</v>
      </c>
      <c r="AF15" s="207">
        <v>26.9</v>
      </c>
      <c r="AG15" s="207">
        <f>'Feijão Total'!H14</f>
        <v>20.8</v>
      </c>
      <c r="AH15" s="207">
        <v>20.7</v>
      </c>
      <c r="AI15" s="241">
        <f>'Feijão Total'!I14</f>
        <v>20.8</v>
      </c>
      <c r="AJ15" s="241">
        <f t="shared" si="6"/>
        <v>0.5</v>
      </c>
      <c r="AK15" s="241">
        <f t="shared" si="7"/>
        <v>0</v>
      </c>
      <c r="AL15" s="241">
        <f t="shared" si="8"/>
        <v>0.10000000000000142</v>
      </c>
      <c r="AM15" s="241">
        <f t="shared" si="9"/>
        <v>0</v>
      </c>
      <c r="AN15" s="23"/>
      <c r="AO15" s="23"/>
      <c r="AP15" s="23"/>
      <c r="AQ15" s="23"/>
    </row>
    <row r="16" spans="1:43" ht="15.6" customHeight="1" x14ac:dyDescent="0.2">
      <c r="A16" s="67" t="s">
        <v>83</v>
      </c>
      <c r="B16" s="8">
        <v>21.1</v>
      </c>
      <c r="C16" s="8">
        <v>21.1</v>
      </c>
      <c r="D16" s="97">
        <v>22.1</v>
      </c>
      <c r="E16" s="8">
        <v>44.1</v>
      </c>
      <c r="F16" s="8">
        <v>39.5</v>
      </c>
      <c r="G16" s="8">
        <f>'Feijão Total'!B15</f>
        <v>60.5</v>
      </c>
      <c r="H16" s="8">
        <v>35.700000000000003</v>
      </c>
      <c r="I16" s="97">
        <f>'Feijão Total'!C15</f>
        <v>60.5</v>
      </c>
      <c r="J16" s="97">
        <f t="shared" si="0"/>
        <v>69.5</v>
      </c>
      <c r="K16" s="97">
        <f t="shared" si="1"/>
        <v>53.2</v>
      </c>
      <c r="L16" s="97">
        <f t="shared" si="2"/>
        <v>24.799999999999997</v>
      </c>
      <c r="M16" s="97">
        <f t="shared" si="3"/>
        <v>0</v>
      </c>
      <c r="N16" s="110"/>
      <c r="O16" s="67" t="s">
        <v>83</v>
      </c>
      <c r="P16" s="25">
        <v>848.34123199999999</v>
      </c>
      <c r="Q16" s="25">
        <v>952.60663499999998</v>
      </c>
      <c r="R16" s="108">
        <v>1084.493213</v>
      </c>
      <c r="S16" s="25">
        <v>1622.21542</v>
      </c>
      <c r="T16" s="25">
        <v>827.11645599999997</v>
      </c>
      <c r="U16" s="25">
        <f>'Feijão Total'!E15</f>
        <v>1179.512397</v>
      </c>
      <c r="V16" s="25">
        <v>1096.7198880000001</v>
      </c>
      <c r="W16" s="108">
        <f>'Feijão Total'!F15</f>
        <v>1175.4925619999999</v>
      </c>
      <c r="X16" s="97">
        <f t="shared" si="4"/>
        <v>7.2</v>
      </c>
      <c r="Y16" s="97">
        <f t="shared" si="5"/>
        <v>-0.3</v>
      </c>
      <c r="Z16" s="109"/>
      <c r="AA16" s="150" t="s">
        <v>83</v>
      </c>
      <c r="AB16" s="207">
        <v>17.899999999999999</v>
      </c>
      <c r="AC16" s="207">
        <v>20.100000000000001</v>
      </c>
      <c r="AD16" s="241">
        <v>24</v>
      </c>
      <c r="AE16" s="207">
        <v>71.5</v>
      </c>
      <c r="AF16" s="207">
        <v>32.700000000000003</v>
      </c>
      <c r="AG16" s="207">
        <f>'Feijão Total'!H15</f>
        <v>71.400000000000006</v>
      </c>
      <c r="AH16" s="207">
        <v>39.200000000000003</v>
      </c>
      <c r="AI16" s="241">
        <f>'Feijão Total'!I15</f>
        <v>71.099999999999994</v>
      </c>
      <c r="AJ16" s="241">
        <f t="shared" si="6"/>
        <v>81.400000000000006</v>
      </c>
      <c r="AK16" s="241">
        <f t="shared" si="7"/>
        <v>-0.4</v>
      </c>
      <c r="AL16" s="241">
        <f t="shared" si="8"/>
        <v>31.899999999999991</v>
      </c>
      <c r="AM16" s="241">
        <f t="shared" si="9"/>
        <v>-0.30000000000001137</v>
      </c>
      <c r="AN16" s="23"/>
      <c r="AO16" s="23"/>
      <c r="AP16" s="23"/>
      <c r="AQ16" s="23"/>
    </row>
    <row r="17" spans="1:43" ht="15.6" customHeight="1" x14ac:dyDescent="0.2">
      <c r="A17" s="120" t="s">
        <v>84</v>
      </c>
      <c r="B17" s="121">
        <v>1641.9</v>
      </c>
      <c r="C17" s="121">
        <v>1549.5</v>
      </c>
      <c r="D17" s="121">
        <v>1412.9</v>
      </c>
      <c r="E17" s="121">
        <v>1546</v>
      </c>
      <c r="F17" s="121">
        <v>1601.4</v>
      </c>
      <c r="G17" s="121">
        <f>'Feijão Total'!B16</f>
        <v>1462</v>
      </c>
      <c r="H17" s="121">
        <v>1509.7</v>
      </c>
      <c r="I17" s="121">
        <f>'Feijão Total'!C16</f>
        <v>1462</v>
      </c>
      <c r="J17" s="121">
        <f t="shared" si="0"/>
        <v>-3.2</v>
      </c>
      <c r="K17" s="121">
        <f t="shared" si="1"/>
        <v>-8.6999999999999993</v>
      </c>
      <c r="L17" s="121">
        <f t="shared" si="2"/>
        <v>-47.700000000000045</v>
      </c>
      <c r="M17" s="121">
        <f t="shared" si="3"/>
        <v>0</v>
      </c>
      <c r="N17" s="106"/>
      <c r="O17" s="120" t="s">
        <v>84</v>
      </c>
      <c r="P17" s="122">
        <v>410.56428499999998</v>
      </c>
      <c r="Q17" s="122">
        <v>415.73978699999998</v>
      </c>
      <c r="R17" s="122">
        <v>239.56868900000001</v>
      </c>
      <c r="S17" s="122">
        <v>439.27871900000002</v>
      </c>
      <c r="T17" s="122">
        <v>400.295117</v>
      </c>
      <c r="U17" s="122">
        <f>'Feijão Total'!E16</f>
        <v>404.09808500000003</v>
      </c>
      <c r="V17" s="122">
        <v>522.07716800000003</v>
      </c>
      <c r="W17" s="122">
        <f>'Feijão Total'!F16</f>
        <v>443.36381699999998</v>
      </c>
      <c r="X17" s="121">
        <f t="shared" si="4"/>
        <v>-15.1</v>
      </c>
      <c r="Y17" s="121">
        <f t="shared" si="5"/>
        <v>9.6999999999999993</v>
      </c>
      <c r="Z17" s="106"/>
      <c r="AA17" s="120" t="s">
        <v>84</v>
      </c>
      <c r="AB17" s="121">
        <v>674.1</v>
      </c>
      <c r="AC17" s="121">
        <v>644</v>
      </c>
      <c r="AD17" s="121">
        <v>338.4</v>
      </c>
      <c r="AE17" s="121">
        <v>679.1</v>
      </c>
      <c r="AF17" s="121">
        <v>641</v>
      </c>
      <c r="AG17" s="121">
        <f>'Feijão Total'!H16</f>
        <v>590.70000000000005</v>
      </c>
      <c r="AH17" s="121">
        <v>788.3</v>
      </c>
      <c r="AI17" s="121">
        <f>'Feijão Total'!I16</f>
        <v>648.1</v>
      </c>
      <c r="AJ17" s="121">
        <f t="shared" si="6"/>
        <v>-17.8</v>
      </c>
      <c r="AK17" s="121">
        <f t="shared" si="7"/>
        <v>9.6999999999999993</v>
      </c>
      <c r="AL17" s="121">
        <f t="shared" si="8"/>
        <v>-140.19999999999993</v>
      </c>
      <c r="AM17" s="121">
        <f t="shared" si="9"/>
        <v>57.399999999999977</v>
      </c>
      <c r="AN17" s="23"/>
      <c r="AO17" s="23"/>
      <c r="AP17" s="23"/>
      <c r="AQ17" s="23"/>
    </row>
    <row r="18" spans="1:43" ht="15.6" customHeight="1" x14ac:dyDescent="0.2">
      <c r="A18" s="67" t="s">
        <v>85</v>
      </c>
      <c r="B18" s="8">
        <v>92.8</v>
      </c>
      <c r="C18" s="8">
        <v>93.6</v>
      </c>
      <c r="D18" s="97">
        <v>77.099999999999994</v>
      </c>
      <c r="E18" s="8">
        <v>87.8</v>
      </c>
      <c r="F18" s="8">
        <v>89.1</v>
      </c>
      <c r="G18" s="8">
        <f>'Feijão Total'!B17</f>
        <v>48</v>
      </c>
      <c r="H18" s="8">
        <v>46.1</v>
      </c>
      <c r="I18" s="97">
        <f>'Feijão Total'!C17</f>
        <v>48</v>
      </c>
      <c r="J18" s="97">
        <f t="shared" si="0"/>
        <v>4.0999999999999996</v>
      </c>
      <c r="K18" s="97">
        <f t="shared" si="1"/>
        <v>-46.1</v>
      </c>
      <c r="L18" s="97">
        <f t="shared" si="2"/>
        <v>1.8999999999999986</v>
      </c>
      <c r="M18" s="97">
        <f t="shared" si="3"/>
        <v>0</v>
      </c>
      <c r="N18" s="110"/>
      <c r="O18" s="67" t="s">
        <v>85</v>
      </c>
      <c r="P18" s="25">
        <v>496.76724100000001</v>
      </c>
      <c r="Q18" s="25">
        <v>523.50427400000001</v>
      </c>
      <c r="R18" s="108">
        <v>509.98184199999997</v>
      </c>
      <c r="S18" s="25">
        <v>645.519362</v>
      </c>
      <c r="T18" s="25">
        <v>653.60830499999997</v>
      </c>
      <c r="U18" s="25">
        <f>'Feijão Total'!E17</f>
        <v>559.36249999999995</v>
      </c>
      <c r="V18" s="25">
        <v>795.90889400000003</v>
      </c>
      <c r="W18" s="108">
        <f>'Feijão Total'!F17</f>
        <v>548.74583299999995</v>
      </c>
      <c r="X18" s="97">
        <f t="shared" si="4"/>
        <v>-31.1</v>
      </c>
      <c r="Y18" s="97">
        <f t="shared" si="5"/>
        <v>-1.9</v>
      </c>
      <c r="Z18" s="109"/>
      <c r="AA18" s="67" t="s">
        <v>85</v>
      </c>
      <c r="AB18" s="8">
        <v>46.1</v>
      </c>
      <c r="AC18" s="8">
        <v>49</v>
      </c>
      <c r="AD18" s="97">
        <v>39.299999999999997</v>
      </c>
      <c r="AE18" s="8">
        <v>56.7</v>
      </c>
      <c r="AF18" s="8">
        <v>58.2</v>
      </c>
      <c r="AG18" s="8">
        <f>'Feijão Total'!H17</f>
        <v>26.8</v>
      </c>
      <c r="AH18" s="8">
        <v>36.700000000000003</v>
      </c>
      <c r="AI18" s="97">
        <f>'Feijão Total'!I17</f>
        <v>26.3</v>
      </c>
      <c r="AJ18" s="97">
        <f t="shared" si="6"/>
        <v>-28.3</v>
      </c>
      <c r="AK18" s="97">
        <f t="shared" si="7"/>
        <v>-1.9</v>
      </c>
      <c r="AL18" s="97">
        <f t="shared" si="8"/>
        <v>-10.400000000000002</v>
      </c>
      <c r="AM18" s="97">
        <f t="shared" si="9"/>
        <v>-0.5</v>
      </c>
      <c r="AN18" s="23"/>
      <c r="AO18" s="23"/>
      <c r="AP18" s="23"/>
      <c r="AQ18" s="23"/>
    </row>
    <row r="19" spans="1:43" ht="15.6" customHeight="1" x14ac:dyDescent="0.2">
      <c r="A19" s="67" t="s">
        <v>86</v>
      </c>
      <c r="B19" s="8">
        <v>229.4</v>
      </c>
      <c r="C19" s="8">
        <v>214.4</v>
      </c>
      <c r="D19" s="97">
        <v>214.5</v>
      </c>
      <c r="E19" s="8">
        <v>233.2</v>
      </c>
      <c r="F19" s="8">
        <v>240.7</v>
      </c>
      <c r="G19" s="8">
        <f>'Feijão Total'!B18</f>
        <v>194.2</v>
      </c>
      <c r="H19" s="8">
        <v>208.2</v>
      </c>
      <c r="I19" s="97">
        <f>'Feijão Total'!C18</f>
        <v>194.2</v>
      </c>
      <c r="J19" s="97">
        <f t="shared" si="0"/>
        <v>-6.7</v>
      </c>
      <c r="K19" s="97">
        <f t="shared" si="1"/>
        <v>-19.3</v>
      </c>
      <c r="L19" s="97">
        <f t="shared" si="2"/>
        <v>-14</v>
      </c>
      <c r="M19" s="97">
        <f t="shared" si="3"/>
        <v>0</v>
      </c>
      <c r="N19" s="110"/>
      <c r="O19" s="67" t="s">
        <v>86</v>
      </c>
      <c r="P19" s="25">
        <v>287.70706200000001</v>
      </c>
      <c r="Q19" s="25">
        <v>360.07462700000002</v>
      </c>
      <c r="R19" s="108">
        <v>144.67832200000001</v>
      </c>
      <c r="S19" s="25">
        <v>301.51029199999999</v>
      </c>
      <c r="T19" s="25">
        <v>388.58953100000002</v>
      </c>
      <c r="U19" s="25">
        <f>'Feijão Total'!E18</f>
        <v>305.47734300000002</v>
      </c>
      <c r="V19" s="25">
        <v>514.897695</v>
      </c>
      <c r="W19" s="108">
        <f>'Feijão Total'!F18</f>
        <v>413.156025</v>
      </c>
      <c r="X19" s="97">
        <f t="shared" si="4"/>
        <v>-19.8</v>
      </c>
      <c r="Y19" s="97">
        <f t="shared" si="5"/>
        <v>35.200000000000003</v>
      </c>
      <c r="Z19" s="109"/>
      <c r="AA19" s="67" t="s">
        <v>86</v>
      </c>
      <c r="AB19" s="8">
        <v>66</v>
      </c>
      <c r="AC19" s="8">
        <v>77.2</v>
      </c>
      <c r="AD19" s="97">
        <v>31</v>
      </c>
      <c r="AE19" s="8">
        <v>70.3</v>
      </c>
      <c r="AF19" s="8">
        <v>93.5</v>
      </c>
      <c r="AG19" s="8">
        <f>'Feijão Total'!H18</f>
        <v>59.3</v>
      </c>
      <c r="AH19" s="8">
        <v>107.2</v>
      </c>
      <c r="AI19" s="97">
        <f>'Feijão Total'!I18</f>
        <v>80.2</v>
      </c>
      <c r="AJ19" s="97">
        <f t="shared" si="6"/>
        <v>-25.2</v>
      </c>
      <c r="AK19" s="97">
        <f t="shared" si="7"/>
        <v>35.200000000000003</v>
      </c>
      <c r="AL19" s="97">
        <f t="shared" si="8"/>
        <v>-27</v>
      </c>
      <c r="AM19" s="97">
        <f t="shared" si="9"/>
        <v>20.900000000000006</v>
      </c>
      <c r="AN19" s="23"/>
      <c r="AO19" s="23"/>
      <c r="AP19" s="23"/>
      <c r="AQ19" s="23"/>
    </row>
    <row r="20" spans="1:43" ht="15.6" customHeight="1" x14ac:dyDescent="0.2">
      <c r="A20" s="67" t="s">
        <v>87</v>
      </c>
      <c r="B20" s="8">
        <v>404.1</v>
      </c>
      <c r="C20" s="8">
        <v>404.1</v>
      </c>
      <c r="D20" s="97">
        <v>375.8</v>
      </c>
      <c r="E20" s="8">
        <v>407</v>
      </c>
      <c r="F20" s="8">
        <v>404.4</v>
      </c>
      <c r="G20" s="8">
        <f>'Feijão Total'!B19</f>
        <v>391.1</v>
      </c>
      <c r="H20" s="8">
        <v>386.1</v>
      </c>
      <c r="I20" s="97">
        <f>'Feijão Total'!C19</f>
        <v>391.1</v>
      </c>
      <c r="J20" s="97">
        <f t="shared" si="0"/>
        <v>1.3</v>
      </c>
      <c r="K20" s="97">
        <f t="shared" si="1"/>
        <v>-3.3</v>
      </c>
      <c r="L20" s="97">
        <f t="shared" si="2"/>
        <v>5</v>
      </c>
      <c r="M20" s="97">
        <f t="shared" si="3"/>
        <v>0</v>
      </c>
      <c r="N20" s="110"/>
      <c r="O20" s="67" t="s">
        <v>87</v>
      </c>
      <c r="P20" s="25">
        <v>327.88913600000001</v>
      </c>
      <c r="Q20" s="25">
        <v>215.29324399999999</v>
      </c>
      <c r="R20" s="108">
        <v>155.492017</v>
      </c>
      <c r="S20" s="25">
        <v>291.89189199999998</v>
      </c>
      <c r="T20" s="25">
        <v>291.46142400000002</v>
      </c>
      <c r="U20" s="25">
        <f>'Feijão Total'!E19</f>
        <v>291.81104599999998</v>
      </c>
      <c r="V20" s="25">
        <v>310.83449899999999</v>
      </c>
      <c r="W20" s="108">
        <f>'Feijão Total'!F19</f>
        <v>291.81104599999998</v>
      </c>
      <c r="X20" s="97">
        <f t="shared" si="4"/>
        <v>-6.1</v>
      </c>
      <c r="Y20" s="97">
        <f t="shared" si="5"/>
        <v>0</v>
      </c>
      <c r="Z20" s="109"/>
      <c r="AA20" s="67" t="s">
        <v>87</v>
      </c>
      <c r="AB20" s="8">
        <v>132.5</v>
      </c>
      <c r="AC20" s="8">
        <v>87</v>
      </c>
      <c r="AD20" s="97">
        <v>58.4</v>
      </c>
      <c r="AE20" s="8">
        <v>118.8</v>
      </c>
      <c r="AF20" s="8">
        <v>117.9</v>
      </c>
      <c r="AG20" s="8">
        <f>'Feijão Total'!H19</f>
        <v>114.1</v>
      </c>
      <c r="AH20" s="8">
        <v>120</v>
      </c>
      <c r="AI20" s="97">
        <f>'Feijão Total'!I19</f>
        <v>114.1</v>
      </c>
      <c r="AJ20" s="97">
        <f t="shared" si="6"/>
        <v>-4.9000000000000004</v>
      </c>
      <c r="AK20" s="97">
        <f t="shared" si="7"/>
        <v>0</v>
      </c>
      <c r="AL20" s="97">
        <f t="shared" si="8"/>
        <v>-5.9000000000000057</v>
      </c>
      <c r="AM20" s="97">
        <f t="shared" si="9"/>
        <v>0</v>
      </c>
      <c r="AN20" s="23"/>
      <c r="AO20" s="23"/>
      <c r="AP20" s="23"/>
      <c r="AQ20" s="23"/>
    </row>
    <row r="21" spans="1:43" ht="15.6" customHeight="1" x14ac:dyDescent="0.2">
      <c r="A21" s="67" t="s">
        <v>88</v>
      </c>
      <c r="B21" s="8">
        <v>33.5</v>
      </c>
      <c r="C21" s="8">
        <v>31.6</v>
      </c>
      <c r="D21" s="97">
        <v>29.9</v>
      </c>
      <c r="E21" s="8">
        <v>35.799999999999997</v>
      </c>
      <c r="F21" s="8">
        <v>45.1</v>
      </c>
      <c r="G21" s="8">
        <f>'Feijão Total'!B20</f>
        <v>43.3</v>
      </c>
      <c r="H21" s="8">
        <v>56.8</v>
      </c>
      <c r="I21" s="97">
        <f>'Feijão Total'!C20</f>
        <v>43.3</v>
      </c>
      <c r="J21" s="97">
        <f t="shared" si="0"/>
        <v>-23.8</v>
      </c>
      <c r="K21" s="97">
        <f t="shared" si="1"/>
        <v>-4</v>
      </c>
      <c r="L21" s="97">
        <f t="shared" si="2"/>
        <v>-13.5</v>
      </c>
      <c r="M21" s="97">
        <f t="shared" si="3"/>
        <v>0</v>
      </c>
      <c r="N21" s="110"/>
      <c r="O21" s="67" t="s">
        <v>88</v>
      </c>
      <c r="P21" s="25">
        <v>334.32835799999998</v>
      </c>
      <c r="Q21" s="25">
        <v>170.886076</v>
      </c>
      <c r="R21" s="108">
        <v>213</v>
      </c>
      <c r="S21" s="25">
        <v>347</v>
      </c>
      <c r="T21" s="25">
        <v>382</v>
      </c>
      <c r="U21" s="25">
        <f>'Feijão Total'!E20</f>
        <v>412</v>
      </c>
      <c r="V21" s="25">
        <v>450</v>
      </c>
      <c r="W21" s="108">
        <f>'Feijão Total'!F20</f>
        <v>412</v>
      </c>
      <c r="X21" s="97">
        <f t="shared" si="4"/>
        <v>-8.4</v>
      </c>
      <c r="Y21" s="97">
        <f t="shared" si="5"/>
        <v>0</v>
      </c>
      <c r="Z21" s="109"/>
      <c r="AA21" s="67" t="s">
        <v>88</v>
      </c>
      <c r="AB21" s="8">
        <v>11.2</v>
      </c>
      <c r="AC21" s="8">
        <v>5.4</v>
      </c>
      <c r="AD21" s="97">
        <v>6.4</v>
      </c>
      <c r="AE21" s="8">
        <v>12.4</v>
      </c>
      <c r="AF21" s="8">
        <v>17.2</v>
      </c>
      <c r="AG21" s="8">
        <f>'Feijão Total'!H20</f>
        <v>17.8</v>
      </c>
      <c r="AH21" s="8">
        <v>25.6</v>
      </c>
      <c r="AI21" s="97">
        <f>'Feijão Total'!I20</f>
        <v>17.8</v>
      </c>
      <c r="AJ21" s="97">
        <f t="shared" si="6"/>
        <v>-30.5</v>
      </c>
      <c r="AK21" s="97">
        <f t="shared" si="7"/>
        <v>0</v>
      </c>
      <c r="AL21" s="97">
        <f t="shared" si="8"/>
        <v>-7.8000000000000007</v>
      </c>
      <c r="AM21" s="97">
        <f t="shared" si="9"/>
        <v>0</v>
      </c>
      <c r="AN21" s="23"/>
      <c r="AO21" s="23"/>
      <c r="AP21" s="23"/>
      <c r="AQ21" s="23"/>
    </row>
    <row r="22" spans="1:43" ht="15.6" customHeight="1" x14ac:dyDescent="0.2">
      <c r="A22" s="67" t="s">
        <v>89</v>
      </c>
      <c r="B22" s="8">
        <v>76.900000000000006</v>
      </c>
      <c r="C22" s="8">
        <v>58.6</v>
      </c>
      <c r="D22" s="97">
        <v>86.8</v>
      </c>
      <c r="E22" s="8">
        <v>90</v>
      </c>
      <c r="F22" s="8">
        <v>108.8</v>
      </c>
      <c r="G22" s="8">
        <f>'Feijão Total'!B21</f>
        <v>93.3</v>
      </c>
      <c r="H22" s="8">
        <v>101.6</v>
      </c>
      <c r="I22" s="97">
        <f>'Feijão Total'!C21</f>
        <v>93.3</v>
      </c>
      <c r="J22" s="97">
        <f t="shared" si="0"/>
        <v>-8.1999999999999993</v>
      </c>
      <c r="K22" s="97">
        <f t="shared" si="1"/>
        <v>-14.2</v>
      </c>
      <c r="L22" s="97">
        <f t="shared" si="2"/>
        <v>-8.2999999999999972</v>
      </c>
      <c r="M22" s="97">
        <f t="shared" si="3"/>
        <v>0</v>
      </c>
      <c r="N22" s="110"/>
      <c r="O22" s="67" t="s">
        <v>89</v>
      </c>
      <c r="P22" s="25">
        <v>276.98309499999999</v>
      </c>
      <c r="Q22" s="25">
        <v>165.52901</v>
      </c>
      <c r="R22" s="108">
        <v>143.34677400000001</v>
      </c>
      <c r="S22" s="25">
        <v>315.873333</v>
      </c>
      <c r="T22" s="25">
        <v>431.338235</v>
      </c>
      <c r="U22" s="25">
        <f>'Feijão Total'!E21</f>
        <v>293.98820999999998</v>
      </c>
      <c r="V22" s="25">
        <v>410.07873999999998</v>
      </c>
      <c r="W22" s="108">
        <f>'Feijão Total'!F21</f>
        <v>332.43301200000002</v>
      </c>
      <c r="X22" s="97">
        <f t="shared" si="4"/>
        <v>-18.899999999999999</v>
      </c>
      <c r="Y22" s="97">
        <f t="shared" si="5"/>
        <v>13.1</v>
      </c>
      <c r="Z22" s="109"/>
      <c r="AA22" s="67" t="s">
        <v>89</v>
      </c>
      <c r="AB22" s="8">
        <v>21.3</v>
      </c>
      <c r="AC22" s="8">
        <v>9.6999999999999993</v>
      </c>
      <c r="AD22" s="97">
        <v>12.4</v>
      </c>
      <c r="AE22" s="8">
        <v>28.4</v>
      </c>
      <c r="AF22" s="8">
        <v>46.9</v>
      </c>
      <c r="AG22" s="8">
        <f>'Feijão Total'!H21</f>
        <v>27.4</v>
      </c>
      <c r="AH22" s="8">
        <v>41.7</v>
      </c>
      <c r="AI22" s="97">
        <f>'Feijão Total'!I21</f>
        <v>31</v>
      </c>
      <c r="AJ22" s="97">
        <f t="shared" si="6"/>
        <v>-25.7</v>
      </c>
      <c r="AK22" s="97">
        <f t="shared" si="7"/>
        <v>13.1</v>
      </c>
      <c r="AL22" s="97">
        <f t="shared" si="8"/>
        <v>-10.700000000000003</v>
      </c>
      <c r="AM22" s="97">
        <f t="shared" si="9"/>
        <v>3.6000000000000014</v>
      </c>
      <c r="AN22" s="23"/>
      <c r="AO22" s="23"/>
      <c r="AP22" s="23"/>
      <c r="AQ22" s="23"/>
    </row>
    <row r="23" spans="1:43" ht="15.6" customHeight="1" x14ac:dyDescent="0.2">
      <c r="A23" s="67" t="s">
        <v>90</v>
      </c>
      <c r="B23" s="8">
        <v>245.7</v>
      </c>
      <c r="C23" s="8">
        <v>237.3</v>
      </c>
      <c r="D23" s="97">
        <v>197.1</v>
      </c>
      <c r="E23" s="8">
        <v>186.1</v>
      </c>
      <c r="F23" s="8">
        <v>245.7</v>
      </c>
      <c r="G23" s="8">
        <f>'Feijão Total'!B22</f>
        <v>226</v>
      </c>
      <c r="H23" s="8">
        <v>228.9</v>
      </c>
      <c r="I23" s="97">
        <f>'Feijão Total'!C22</f>
        <v>226</v>
      </c>
      <c r="J23" s="97">
        <f t="shared" si="0"/>
        <v>-1.3</v>
      </c>
      <c r="K23" s="97">
        <f t="shared" si="1"/>
        <v>-8</v>
      </c>
      <c r="L23" s="97">
        <f t="shared" si="2"/>
        <v>-2.9000000000000057</v>
      </c>
      <c r="M23" s="97">
        <f t="shared" si="3"/>
        <v>0</v>
      </c>
      <c r="N23" s="110"/>
      <c r="O23" s="67" t="s">
        <v>90</v>
      </c>
      <c r="P23" s="25">
        <v>355.71835600000003</v>
      </c>
      <c r="Q23" s="25">
        <v>354.40370799999999</v>
      </c>
      <c r="R23" s="108">
        <v>220.629122</v>
      </c>
      <c r="S23" s="25">
        <v>311.39602400000001</v>
      </c>
      <c r="T23" s="25">
        <v>423.84818899999999</v>
      </c>
      <c r="U23" s="25">
        <f>'Feijão Total'!E22</f>
        <v>456.50973499999998</v>
      </c>
      <c r="V23" s="25">
        <v>450.651813</v>
      </c>
      <c r="W23" s="108">
        <f>'Feijão Total'!F22</f>
        <v>464.12035400000002</v>
      </c>
      <c r="X23" s="97">
        <f t="shared" si="4"/>
        <v>3</v>
      </c>
      <c r="Y23" s="97">
        <f t="shared" si="5"/>
        <v>1.7</v>
      </c>
      <c r="Z23" s="109"/>
      <c r="AA23" s="67" t="s">
        <v>90</v>
      </c>
      <c r="AB23" s="8">
        <v>87.4</v>
      </c>
      <c r="AC23" s="8">
        <v>84.1</v>
      </c>
      <c r="AD23" s="97">
        <v>43.5</v>
      </c>
      <c r="AE23" s="8">
        <v>58</v>
      </c>
      <c r="AF23" s="8">
        <v>104.1</v>
      </c>
      <c r="AG23" s="8">
        <f>'Feijão Total'!H22</f>
        <v>103.2</v>
      </c>
      <c r="AH23" s="8">
        <v>103.2</v>
      </c>
      <c r="AI23" s="97">
        <f>'Feijão Total'!I22</f>
        <v>104.9</v>
      </c>
      <c r="AJ23" s="97">
        <f t="shared" si="6"/>
        <v>1.6</v>
      </c>
      <c r="AK23" s="97">
        <f t="shared" si="7"/>
        <v>1.6</v>
      </c>
      <c r="AL23" s="97">
        <f t="shared" si="8"/>
        <v>1.7000000000000028</v>
      </c>
      <c r="AM23" s="97">
        <f t="shared" si="9"/>
        <v>1.7000000000000028</v>
      </c>
      <c r="AN23" s="23"/>
      <c r="AO23" s="23"/>
      <c r="AP23" s="23"/>
      <c r="AQ23" s="23"/>
    </row>
    <row r="24" spans="1:43" ht="15.6" customHeight="1" x14ac:dyDescent="0.2">
      <c r="A24" s="67" t="s">
        <v>91</v>
      </c>
      <c r="B24" s="8">
        <v>47</v>
      </c>
      <c r="C24" s="8">
        <v>47</v>
      </c>
      <c r="D24" s="97">
        <v>30.3</v>
      </c>
      <c r="E24" s="8">
        <v>40.1</v>
      </c>
      <c r="F24" s="8">
        <v>33</v>
      </c>
      <c r="G24" s="8">
        <f>'Feijão Total'!B23</f>
        <v>37.4</v>
      </c>
      <c r="H24" s="8">
        <v>34.9</v>
      </c>
      <c r="I24" s="97">
        <f>'Feijão Total'!C23</f>
        <v>37.4</v>
      </c>
      <c r="J24" s="97">
        <f t="shared" si="0"/>
        <v>7.2</v>
      </c>
      <c r="K24" s="97">
        <f t="shared" si="1"/>
        <v>13.3</v>
      </c>
      <c r="L24" s="97">
        <f t="shared" si="2"/>
        <v>2.5</v>
      </c>
      <c r="M24" s="97">
        <f t="shared" si="3"/>
        <v>0</v>
      </c>
      <c r="N24" s="110"/>
      <c r="O24" s="67" t="s">
        <v>91</v>
      </c>
      <c r="P24" s="25">
        <v>457.44680899999997</v>
      </c>
      <c r="Q24" s="25">
        <v>519.14893600000005</v>
      </c>
      <c r="R24" s="108">
        <v>270.65346499999998</v>
      </c>
      <c r="S24" s="25">
        <v>519.53865299999995</v>
      </c>
      <c r="T24" s="25">
        <v>441.40909099999999</v>
      </c>
      <c r="U24" s="25">
        <f>'Feijão Total'!E23</f>
        <v>564.86631</v>
      </c>
      <c r="V24" s="25">
        <v>506.91117500000001</v>
      </c>
      <c r="W24" s="108">
        <f>'Feijão Total'!F23</f>
        <v>564.86631</v>
      </c>
      <c r="X24" s="97">
        <f t="shared" si="4"/>
        <v>11.4</v>
      </c>
      <c r="Y24" s="97">
        <f t="shared" si="5"/>
        <v>0</v>
      </c>
      <c r="Z24" s="109"/>
      <c r="AA24" s="67" t="s">
        <v>91</v>
      </c>
      <c r="AB24" s="8">
        <v>21.5</v>
      </c>
      <c r="AC24" s="8">
        <v>24.4</v>
      </c>
      <c r="AD24" s="97">
        <v>8.1999999999999993</v>
      </c>
      <c r="AE24" s="8">
        <v>20.8</v>
      </c>
      <c r="AF24" s="8">
        <v>14.6</v>
      </c>
      <c r="AG24" s="8">
        <f>'Feijão Total'!H23</f>
        <v>21.1</v>
      </c>
      <c r="AH24" s="8">
        <v>17.7</v>
      </c>
      <c r="AI24" s="97">
        <f>'Feijão Total'!I23</f>
        <v>21.1</v>
      </c>
      <c r="AJ24" s="97">
        <f t="shared" si="6"/>
        <v>19.2</v>
      </c>
      <c r="AK24" s="97">
        <f t="shared" si="7"/>
        <v>0</v>
      </c>
      <c r="AL24" s="97">
        <f t="shared" si="8"/>
        <v>3.4000000000000021</v>
      </c>
      <c r="AM24" s="97">
        <f t="shared" si="9"/>
        <v>0</v>
      </c>
      <c r="AN24" s="23"/>
      <c r="AO24" s="23"/>
      <c r="AP24" s="23"/>
      <c r="AQ24" s="23"/>
    </row>
    <row r="25" spans="1:43" ht="15.6" customHeight="1" x14ac:dyDescent="0.2">
      <c r="A25" s="67" t="s">
        <v>92</v>
      </c>
      <c r="B25" s="8">
        <v>31.5</v>
      </c>
      <c r="C25" s="8">
        <v>15.7</v>
      </c>
      <c r="D25" s="97">
        <v>12.7</v>
      </c>
      <c r="E25" s="8">
        <v>15.2</v>
      </c>
      <c r="F25" s="8">
        <v>6.4</v>
      </c>
      <c r="G25" s="8">
        <f>'Feijão Total'!B24</f>
        <v>3.7</v>
      </c>
      <c r="H25" s="8">
        <v>4.8</v>
      </c>
      <c r="I25" s="97">
        <f>'Feijão Total'!C24</f>
        <v>3.7</v>
      </c>
      <c r="J25" s="97">
        <f t="shared" si="0"/>
        <v>-22.9</v>
      </c>
      <c r="K25" s="97">
        <f t="shared" si="1"/>
        <v>-42.2</v>
      </c>
      <c r="L25" s="97">
        <f t="shared" si="2"/>
        <v>-1.0999999999999996</v>
      </c>
      <c r="M25" s="97">
        <f t="shared" si="3"/>
        <v>0</v>
      </c>
      <c r="N25" s="110"/>
      <c r="O25" s="67" t="s">
        <v>92</v>
      </c>
      <c r="P25" s="25">
        <v>746.031746</v>
      </c>
      <c r="Q25" s="25">
        <v>700.63694299999997</v>
      </c>
      <c r="R25" s="108">
        <v>135</v>
      </c>
      <c r="S25" s="25">
        <v>871</v>
      </c>
      <c r="T25" s="25">
        <v>166</v>
      </c>
      <c r="U25" s="25">
        <f>'Feijão Total'!E24</f>
        <v>448</v>
      </c>
      <c r="V25" s="25">
        <v>728</v>
      </c>
      <c r="W25" s="108">
        <f>'Feijão Total'!F24</f>
        <v>448</v>
      </c>
      <c r="X25" s="97">
        <f t="shared" si="4"/>
        <v>-38.5</v>
      </c>
      <c r="Y25" s="97">
        <f t="shared" si="5"/>
        <v>0</v>
      </c>
      <c r="Z25" s="109"/>
      <c r="AA25" s="67" t="s">
        <v>92</v>
      </c>
      <c r="AB25" s="8">
        <v>23.5</v>
      </c>
      <c r="AC25" s="8">
        <v>11</v>
      </c>
      <c r="AD25" s="97">
        <v>1.7</v>
      </c>
      <c r="AE25" s="8">
        <v>13.2</v>
      </c>
      <c r="AF25" s="8">
        <v>1.1000000000000001</v>
      </c>
      <c r="AG25" s="8">
        <f>'Feijão Total'!H24</f>
        <v>1.7</v>
      </c>
      <c r="AH25" s="8">
        <v>3.5</v>
      </c>
      <c r="AI25" s="97">
        <f>'Feijão Total'!I24</f>
        <v>1.7</v>
      </c>
      <c r="AJ25" s="97">
        <f t="shared" si="6"/>
        <v>-51.4</v>
      </c>
      <c r="AK25" s="97">
        <f t="shared" si="7"/>
        <v>0</v>
      </c>
      <c r="AL25" s="97">
        <f t="shared" si="8"/>
        <v>-1.8</v>
      </c>
      <c r="AM25" s="97">
        <f t="shared" si="9"/>
        <v>0</v>
      </c>
      <c r="AN25" s="23"/>
      <c r="AO25" s="23"/>
      <c r="AP25" s="23"/>
      <c r="AQ25" s="23"/>
    </row>
    <row r="26" spans="1:43" ht="15.6" customHeight="1" x14ac:dyDescent="0.2">
      <c r="A26" s="67" t="s">
        <v>93</v>
      </c>
      <c r="B26" s="8">
        <v>481</v>
      </c>
      <c r="C26" s="8">
        <v>447.2</v>
      </c>
      <c r="D26" s="97">
        <v>388.7</v>
      </c>
      <c r="E26" s="8">
        <v>450.8</v>
      </c>
      <c r="F26" s="8">
        <v>428.2</v>
      </c>
      <c r="G26" s="8">
        <f>'Feijão Total'!B25</f>
        <v>425</v>
      </c>
      <c r="H26" s="8">
        <v>442.3</v>
      </c>
      <c r="I26" s="97">
        <f>'Feijão Total'!C25</f>
        <v>425</v>
      </c>
      <c r="J26" s="97">
        <f t="shared" si="0"/>
        <v>-3.9</v>
      </c>
      <c r="K26" s="97">
        <f t="shared" si="1"/>
        <v>-0.7</v>
      </c>
      <c r="L26" s="97">
        <f t="shared" si="2"/>
        <v>-17.300000000000011</v>
      </c>
      <c r="M26" s="97">
        <f t="shared" si="3"/>
        <v>0</v>
      </c>
      <c r="N26" s="110"/>
      <c r="O26" s="67" t="s">
        <v>93</v>
      </c>
      <c r="P26" s="25">
        <v>550.10395000000005</v>
      </c>
      <c r="Q26" s="25">
        <v>662.34347000000002</v>
      </c>
      <c r="R26" s="108">
        <v>353.710059</v>
      </c>
      <c r="S26" s="25">
        <v>666.50709800000004</v>
      </c>
      <c r="T26" s="25">
        <v>437.80803400000002</v>
      </c>
      <c r="U26" s="25">
        <f>'Feijão Total'!E25</f>
        <v>515.92352900000003</v>
      </c>
      <c r="V26" s="25">
        <v>752.22654299999999</v>
      </c>
      <c r="W26" s="108">
        <f>'Feijão Total'!F25</f>
        <v>590.50705900000003</v>
      </c>
      <c r="X26" s="97">
        <f t="shared" si="4"/>
        <v>-21.5</v>
      </c>
      <c r="Y26" s="97">
        <f t="shared" si="5"/>
        <v>14.5</v>
      </c>
      <c r="Z26" s="109"/>
      <c r="AA26" s="67" t="s">
        <v>93</v>
      </c>
      <c r="AB26" s="8">
        <v>264.60000000000002</v>
      </c>
      <c r="AC26" s="8">
        <v>296.2</v>
      </c>
      <c r="AD26" s="97">
        <v>137.5</v>
      </c>
      <c r="AE26" s="8">
        <v>300.5</v>
      </c>
      <c r="AF26" s="8">
        <v>187.5</v>
      </c>
      <c r="AG26" s="8">
        <f>'Feijão Total'!H25</f>
        <v>219.3</v>
      </c>
      <c r="AH26" s="8">
        <v>332.7</v>
      </c>
      <c r="AI26" s="97">
        <f>'Feijão Total'!I25</f>
        <v>251</v>
      </c>
      <c r="AJ26" s="97">
        <f t="shared" si="6"/>
        <v>-24.6</v>
      </c>
      <c r="AK26" s="97">
        <f t="shared" si="7"/>
        <v>14.5</v>
      </c>
      <c r="AL26" s="97">
        <f t="shared" si="8"/>
        <v>-81.699999999999989</v>
      </c>
      <c r="AM26" s="97">
        <f t="shared" si="9"/>
        <v>31.699999999999989</v>
      </c>
      <c r="AN26" s="23"/>
      <c r="AO26" s="23"/>
      <c r="AP26" s="23"/>
      <c r="AQ26" s="23"/>
    </row>
    <row r="27" spans="1:43" ht="15.6" customHeight="1" x14ac:dyDescent="0.2">
      <c r="A27" s="120" t="s">
        <v>94</v>
      </c>
      <c r="B27" s="121">
        <v>468</v>
      </c>
      <c r="C27" s="121">
        <v>421.1</v>
      </c>
      <c r="D27" s="121">
        <v>386.79</v>
      </c>
      <c r="E27" s="121">
        <v>474.9</v>
      </c>
      <c r="F27" s="121">
        <v>483.1</v>
      </c>
      <c r="G27" s="121">
        <f>'Feijão Total'!B26</f>
        <v>427.7</v>
      </c>
      <c r="H27" s="121">
        <v>404.2</v>
      </c>
      <c r="I27" s="121">
        <f>'Feijão Total'!C26</f>
        <v>419.3</v>
      </c>
      <c r="J27" s="121">
        <f t="shared" si="0"/>
        <v>3.7</v>
      </c>
      <c r="K27" s="121">
        <f t="shared" si="1"/>
        <v>-13.2</v>
      </c>
      <c r="L27" s="121">
        <f t="shared" si="2"/>
        <v>15.100000000000023</v>
      </c>
      <c r="M27" s="121">
        <f t="shared" si="3"/>
        <v>-8.3999999999999773</v>
      </c>
      <c r="N27" s="104"/>
      <c r="O27" s="120" t="s">
        <v>94</v>
      </c>
      <c r="P27" s="122">
        <v>1865.117735</v>
      </c>
      <c r="Q27" s="122">
        <v>1990.0441699999999</v>
      </c>
      <c r="R27" s="122">
        <v>1445.0125390000001</v>
      </c>
      <c r="S27" s="122">
        <v>1761.3404929999999</v>
      </c>
      <c r="T27" s="122">
        <v>1638.2554339999999</v>
      </c>
      <c r="U27" s="122">
        <f>'Feijão Total'!E26</f>
        <v>1775.8880059999999</v>
      </c>
      <c r="V27" s="122">
        <v>1823.3255810000001</v>
      </c>
      <c r="W27" s="122">
        <f>'Feijão Total'!F26</f>
        <v>1790.8874310000001</v>
      </c>
      <c r="X27" s="121">
        <f t="shared" si="4"/>
        <v>-1.8</v>
      </c>
      <c r="Y27" s="121">
        <f t="shared" si="5"/>
        <v>0.8</v>
      </c>
      <c r="Z27" s="106"/>
      <c r="AA27" s="120" t="s">
        <v>94</v>
      </c>
      <c r="AB27" s="121">
        <v>872.9</v>
      </c>
      <c r="AC27" s="121">
        <v>838.1</v>
      </c>
      <c r="AD27" s="121">
        <v>558.79999999999995</v>
      </c>
      <c r="AE27" s="121">
        <v>836.5</v>
      </c>
      <c r="AF27" s="121">
        <v>791.4</v>
      </c>
      <c r="AG27" s="121">
        <f>'Feijão Total'!H26</f>
        <v>759.5</v>
      </c>
      <c r="AH27" s="121">
        <v>737</v>
      </c>
      <c r="AI27" s="121">
        <f>'Feijão Total'!I26</f>
        <v>750.9</v>
      </c>
      <c r="AJ27" s="121">
        <f t="shared" si="6"/>
        <v>1.9</v>
      </c>
      <c r="AK27" s="121">
        <f t="shared" si="7"/>
        <v>-1.1000000000000001</v>
      </c>
      <c r="AL27" s="121">
        <f t="shared" si="8"/>
        <v>13.899999999999977</v>
      </c>
      <c r="AM27" s="121">
        <f t="shared" si="9"/>
        <v>-8.6000000000000227</v>
      </c>
      <c r="AN27" s="23"/>
      <c r="AO27" s="23"/>
      <c r="AP27" s="23"/>
      <c r="AQ27" s="23"/>
    </row>
    <row r="28" spans="1:43" ht="15.6" customHeight="1" x14ac:dyDescent="0.2">
      <c r="A28" s="67" t="s">
        <v>95</v>
      </c>
      <c r="B28" s="8">
        <v>323.60000000000002</v>
      </c>
      <c r="C28" s="8">
        <v>286.8</v>
      </c>
      <c r="D28" s="97">
        <v>233.4</v>
      </c>
      <c r="E28" s="8">
        <v>295.2</v>
      </c>
      <c r="F28" s="8">
        <v>284</v>
      </c>
      <c r="G28" s="8">
        <f>'Feijão Total'!B27</f>
        <v>255.6</v>
      </c>
      <c r="H28" s="8">
        <v>224.6</v>
      </c>
      <c r="I28" s="97">
        <f>'Feijão Total'!C27</f>
        <v>255.6</v>
      </c>
      <c r="J28" s="97">
        <f t="shared" si="0"/>
        <v>13.8</v>
      </c>
      <c r="K28" s="97">
        <f t="shared" si="1"/>
        <v>-10</v>
      </c>
      <c r="L28" s="97">
        <f t="shared" si="2"/>
        <v>31</v>
      </c>
      <c r="M28" s="97">
        <f t="shared" si="3"/>
        <v>0</v>
      </c>
      <c r="N28" s="107"/>
      <c r="O28" s="67" t="s">
        <v>95</v>
      </c>
      <c r="P28" s="25">
        <v>1653.2756489999999</v>
      </c>
      <c r="Q28" s="25">
        <v>1858.786611</v>
      </c>
      <c r="R28" s="108">
        <v>1002.670523</v>
      </c>
      <c r="S28" s="25">
        <v>1402.332656</v>
      </c>
      <c r="T28" s="25">
        <v>1236.8302819999999</v>
      </c>
      <c r="U28" s="25">
        <f>'Feijão Total'!E27</f>
        <v>1403.394757</v>
      </c>
      <c r="V28" s="25">
        <v>1482.5930539999999</v>
      </c>
      <c r="W28" s="108">
        <f>'Feijão Total'!F27</f>
        <v>1403.854069</v>
      </c>
      <c r="X28" s="97">
        <f t="shared" si="4"/>
        <v>-5.3</v>
      </c>
      <c r="Y28" s="97">
        <f t="shared" si="5"/>
        <v>0</v>
      </c>
      <c r="Z28" s="109"/>
      <c r="AA28" s="67" t="s">
        <v>95</v>
      </c>
      <c r="AB28" s="8">
        <v>535</v>
      </c>
      <c r="AC28" s="8">
        <v>533.1</v>
      </c>
      <c r="AD28" s="97">
        <v>234</v>
      </c>
      <c r="AE28" s="8">
        <v>414</v>
      </c>
      <c r="AF28" s="8">
        <v>351.3</v>
      </c>
      <c r="AG28" s="8">
        <f>'Feijão Total'!H27</f>
        <v>358.7</v>
      </c>
      <c r="AH28" s="8">
        <v>333</v>
      </c>
      <c r="AI28" s="97">
        <f>'Feijão Total'!I27</f>
        <v>358.8</v>
      </c>
      <c r="AJ28" s="97">
        <f t="shared" si="6"/>
        <v>7.7</v>
      </c>
      <c r="AK28" s="97">
        <f t="shared" si="7"/>
        <v>0</v>
      </c>
      <c r="AL28" s="97">
        <f t="shared" si="8"/>
        <v>25.800000000000011</v>
      </c>
      <c r="AM28" s="97">
        <f t="shared" si="9"/>
        <v>0.10000000000002274</v>
      </c>
      <c r="AN28" s="23"/>
      <c r="AO28" s="23"/>
      <c r="AP28" s="23"/>
      <c r="AQ28" s="23"/>
    </row>
    <row r="29" spans="1:43" ht="15.6" customHeight="1" x14ac:dyDescent="0.2">
      <c r="A29" s="67" t="s">
        <v>96</v>
      </c>
      <c r="B29" s="8">
        <v>20.100000000000001</v>
      </c>
      <c r="C29" s="8">
        <v>17.100000000000001</v>
      </c>
      <c r="D29" s="97">
        <v>14.6</v>
      </c>
      <c r="E29" s="8">
        <v>26.8</v>
      </c>
      <c r="F29" s="8">
        <v>26.8</v>
      </c>
      <c r="G29" s="8">
        <f>'Feijão Total'!B28</f>
        <v>12.9</v>
      </c>
      <c r="H29" s="8">
        <v>26</v>
      </c>
      <c r="I29" s="97">
        <f>'Feijão Total'!C28</f>
        <v>12.7</v>
      </c>
      <c r="J29" s="97">
        <f t="shared" si="0"/>
        <v>-51.2</v>
      </c>
      <c r="K29" s="97">
        <f t="shared" si="1"/>
        <v>-52.6</v>
      </c>
      <c r="L29" s="97">
        <f t="shared" si="2"/>
        <v>-13.3</v>
      </c>
      <c r="M29" s="97">
        <f t="shared" si="3"/>
        <v>-0.20000000000000107</v>
      </c>
      <c r="N29" s="107"/>
      <c r="O29" s="67" t="s">
        <v>96</v>
      </c>
      <c r="P29" s="25">
        <v>1522.38806</v>
      </c>
      <c r="Q29" s="25">
        <v>1614.0350880000001</v>
      </c>
      <c r="R29" s="108">
        <v>1030</v>
      </c>
      <c r="S29" s="25">
        <v>1695.5223880000001</v>
      </c>
      <c r="T29" s="25">
        <v>1310.4477609999999</v>
      </c>
      <c r="U29" s="25">
        <f>'Feijão Total'!E28</f>
        <v>544.651163</v>
      </c>
      <c r="V29" s="25">
        <v>1528.5961540000001</v>
      </c>
      <c r="W29" s="108">
        <f>'Feijão Total'!F28</f>
        <v>937.79527599999994</v>
      </c>
      <c r="X29" s="97">
        <f t="shared" si="4"/>
        <v>-38.6</v>
      </c>
      <c r="Y29" s="97">
        <f t="shared" si="5"/>
        <v>72.2</v>
      </c>
      <c r="Z29" s="109"/>
      <c r="AA29" s="67" t="s">
        <v>96</v>
      </c>
      <c r="AB29" s="8">
        <v>30.6</v>
      </c>
      <c r="AC29" s="8">
        <v>27.6</v>
      </c>
      <c r="AD29" s="97">
        <v>15</v>
      </c>
      <c r="AE29" s="8">
        <v>45.4</v>
      </c>
      <c r="AF29" s="8">
        <v>35.1</v>
      </c>
      <c r="AG29" s="8">
        <f>'Feijão Total'!H28</f>
        <v>7</v>
      </c>
      <c r="AH29" s="8">
        <v>39.700000000000003</v>
      </c>
      <c r="AI29" s="97">
        <f>'Feijão Total'!I28</f>
        <v>11.9</v>
      </c>
      <c r="AJ29" s="97">
        <f t="shared" si="6"/>
        <v>-70</v>
      </c>
      <c r="AK29" s="97">
        <f t="shared" si="7"/>
        <v>70</v>
      </c>
      <c r="AL29" s="97">
        <f t="shared" si="8"/>
        <v>-27.800000000000004</v>
      </c>
      <c r="AM29" s="97">
        <f t="shared" si="9"/>
        <v>4.9000000000000004</v>
      </c>
      <c r="AN29" s="23"/>
      <c r="AO29" s="23"/>
      <c r="AP29" s="23"/>
      <c r="AQ29" s="23"/>
    </row>
    <row r="30" spans="1:43" ht="15.6" customHeight="1" x14ac:dyDescent="0.2">
      <c r="A30" s="67" t="s">
        <v>97</v>
      </c>
      <c r="B30" s="8">
        <v>108.2</v>
      </c>
      <c r="C30" s="8">
        <v>101</v>
      </c>
      <c r="D30" s="97">
        <v>122.7</v>
      </c>
      <c r="E30" s="8">
        <v>136.80000000000001</v>
      </c>
      <c r="F30" s="8">
        <v>156.30000000000001</v>
      </c>
      <c r="G30" s="8">
        <f>'Feijão Total'!B29</f>
        <v>144.5</v>
      </c>
      <c r="H30" s="8">
        <v>139</v>
      </c>
      <c r="I30" s="97">
        <f>'Feijão Total'!C29</f>
        <v>136.30000000000001</v>
      </c>
      <c r="J30" s="97">
        <f t="shared" si="0"/>
        <v>-1.9</v>
      </c>
      <c r="K30" s="97">
        <f t="shared" si="1"/>
        <v>-12.8</v>
      </c>
      <c r="L30" s="97">
        <f t="shared" si="2"/>
        <v>-2.6999999999999886</v>
      </c>
      <c r="M30" s="97">
        <f t="shared" si="3"/>
        <v>-8.1999999999999886</v>
      </c>
      <c r="N30" s="107"/>
      <c r="O30" s="67" t="s">
        <v>97</v>
      </c>
      <c r="P30" s="25">
        <v>2434.380776</v>
      </c>
      <c r="Q30" s="25">
        <v>2393.0693070000002</v>
      </c>
      <c r="R30" s="108">
        <v>2317.9299099999998</v>
      </c>
      <c r="S30" s="25">
        <v>2507.090643</v>
      </c>
      <c r="T30" s="25">
        <v>2352.637236</v>
      </c>
      <c r="U30" s="25">
        <f>'Feijão Total'!E29</f>
        <v>2449.4671279999998</v>
      </c>
      <c r="V30" s="25">
        <v>2370.163309</v>
      </c>
      <c r="W30" s="108">
        <f>'Feijão Total'!F29</f>
        <v>2486.096845</v>
      </c>
      <c r="X30" s="97">
        <f t="shared" si="4"/>
        <v>4.9000000000000004</v>
      </c>
      <c r="Y30" s="97">
        <f t="shared" si="5"/>
        <v>1.5</v>
      </c>
      <c r="Z30" s="109"/>
      <c r="AA30" s="67" t="s">
        <v>97</v>
      </c>
      <c r="AB30" s="8">
        <v>263.39999999999998</v>
      </c>
      <c r="AC30" s="8">
        <v>241.7</v>
      </c>
      <c r="AD30" s="97">
        <v>284.39999999999998</v>
      </c>
      <c r="AE30" s="8">
        <v>343</v>
      </c>
      <c r="AF30" s="8">
        <v>367.7</v>
      </c>
      <c r="AG30" s="8">
        <f>'Feijão Total'!H29</f>
        <v>353.9</v>
      </c>
      <c r="AH30" s="8">
        <v>329.5</v>
      </c>
      <c r="AI30" s="97">
        <f>'Feijão Total'!I29</f>
        <v>338.9</v>
      </c>
      <c r="AJ30" s="97">
        <f t="shared" si="6"/>
        <v>2.9</v>
      </c>
      <c r="AK30" s="97">
        <f t="shared" si="7"/>
        <v>-4.2</v>
      </c>
      <c r="AL30" s="97">
        <f t="shared" si="8"/>
        <v>9.3999999999999773</v>
      </c>
      <c r="AM30" s="97">
        <f t="shared" si="9"/>
        <v>-15</v>
      </c>
      <c r="AN30" s="23"/>
      <c r="AO30" s="23"/>
      <c r="AP30" s="23"/>
      <c r="AQ30" s="23"/>
    </row>
    <row r="31" spans="1:43" ht="15.6" customHeight="1" x14ac:dyDescent="0.2">
      <c r="A31" s="67" t="s">
        <v>98</v>
      </c>
      <c r="B31" s="8">
        <v>16.100000000000001</v>
      </c>
      <c r="C31" s="8">
        <v>16.2</v>
      </c>
      <c r="D31" s="97">
        <v>16.09</v>
      </c>
      <c r="E31" s="8">
        <v>16.100000000000001</v>
      </c>
      <c r="F31" s="8">
        <v>16</v>
      </c>
      <c r="G31" s="8">
        <f>'Feijão Total'!B30</f>
        <v>14.7</v>
      </c>
      <c r="H31" s="8">
        <v>14.6</v>
      </c>
      <c r="I31" s="97">
        <f>'Feijão Total'!C30</f>
        <v>14.7</v>
      </c>
      <c r="J31" s="97">
        <f t="shared" si="0"/>
        <v>0.7</v>
      </c>
      <c r="K31" s="97">
        <f t="shared" si="1"/>
        <v>-8.1</v>
      </c>
      <c r="L31" s="97">
        <f t="shared" si="2"/>
        <v>9.9999999999999645E-2</v>
      </c>
      <c r="M31" s="97">
        <f t="shared" si="3"/>
        <v>0</v>
      </c>
      <c r="N31" s="107"/>
      <c r="O31" s="67" t="s">
        <v>98</v>
      </c>
      <c r="P31" s="25">
        <v>2726.708075</v>
      </c>
      <c r="Q31" s="25">
        <v>2203.703704</v>
      </c>
      <c r="R31" s="108">
        <v>1581.4232440000001</v>
      </c>
      <c r="S31" s="25">
        <v>2116.8944099999999</v>
      </c>
      <c r="T31" s="25">
        <v>2334.0124999999998</v>
      </c>
      <c r="U31" s="25">
        <f>'Feijão Total'!E30</f>
        <v>2711.9455779999998</v>
      </c>
      <c r="V31" s="25">
        <v>2383.671233</v>
      </c>
      <c r="W31" s="108">
        <f>'Feijão Total'!F30</f>
        <v>2811.4965990000001</v>
      </c>
      <c r="X31" s="97">
        <f t="shared" si="4"/>
        <v>17.899999999999999</v>
      </c>
      <c r="Y31" s="97">
        <f t="shared" si="5"/>
        <v>3.7</v>
      </c>
      <c r="Z31" s="109"/>
      <c r="AA31" s="67" t="s">
        <v>98</v>
      </c>
      <c r="AB31" s="8">
        <v>43.9</v>
      </c>
      <c r="AC31" s="8">
        <v>35.700000000000003</v>
      </c>
      <c r="AD31" s="97">
        <v>25.4</v>
      </c>
      <c r="AE31" s="8">
        <v>34.1</v>
      </c>
      <c r="AF31" s="8">
        <v>37.299999999999997</v>
      </c>
      <c r="AG31" s="8">
        <f>'Feijão Total'!H30</f>
        <v>39.9</v>
      </c>
      <c r="AH31" s="8">
        <v>34.799999999999997</v>
      </c>
      <c r="AI31" s="97">
        <f>'Feijão Total'!I30</f>
        <v>41.3</v>
      </c>
      <c r="AJ31" s="97">
        <f t="shared" si="6"/>
        <v>18.7</v>
      </c>
      <c r="AK31" s="97">
        <f t="shared" si="7"/>
        <v>3.5</v>
      </c>
      <c r="AL31" s="97">
        <f t="shared" si="8"/>
        <v>6.5</v>
      </c>
      <c r="AM31" s="97">
        <f t="shared" si="9"/>
        <v>1.3999999999999986</v>
      </c>
      <c r="AN31" s="23"/>
      <c r="AO31" s="23"/>
      <c r="AP31" s="23"/>
      <c r="AQ31" s="23"/>
    </row>
    <row r="32" spans="1:43" ht="15.6" customHeight="1" x14ac:dyDescent="0.2">
      <c r="A32" s="120" t="s">
        <v>99</v>
      </c>
      <c r="B32" s="121">
        <v>488.2</v>
      </c>
      <c r="C32" s="121">
        <v>431.1</v>
      </c>
      <c r="D32" s="121">
        <v>425.2</v>
      </c>
      <c r="E32" s="121">
        <v>468.3</v>
      </c>
      <c r="F32" s="121">
        <v>460.3</v>
      </c>
      <c r="G32" s="121">
        <f>'Feijão Total'!B31</f>
        <v>420.3</v>
      </c>
      <c r="H32" s="121">
        <v>452.4</v>
      </c>
      <c r="I32" s="121">
        <f>'Feijão Total'!C31</f>
        <v>445.6</v>
      </c>
      <c r="J32" s="121">
        <f t="shared" si="0"/>
        <v>-1.5</v>
      </c>
      <c r="K32" s="121">
        <f t="shared" si="1"/>
        <v>-3.2</v>
      </c>
      <c r="L32" s="121">
        <f t="shared" si="2"/>
        <v>-6.7999999999999545</v>
      </c>
      <c r="M32" s="121">
        <f t="shared" si="3"/>
        <v>25.300000000000011</v>
      </c>
      <c r="N32" s="104"/>
      <c r="O32" s="120" t="s">
        <v>99</v>
      </c>
      <c r="P32" s="122">
        <v>1583.6888570000001</v>
      </c>
      <c r="Q32" s="122">
        <v>1639.4370220000001</v>
      </c>
      <c r="R32" s="122">
        <v>1670.1208839999999</v>
      </c>
      <c r="S32" s="122">
        <v>1730.852445</v>
      </c>
      <c r="T32" s="122">
        <v>1700.953074</v>
      </c>
      <c r="U32" s="122">
        <f>'Feijão Total'!E31</f>
        <v>1698.1575069999999</v>
      </c>
      <c r="V32" s="122">
        <v>1661.944076</v>
      </c>
      <c r="W32" s="122">
        <f>'Feijão Total'!F31</f>
        <v>1641.2075850000001</v>
      </c>
      <c r="X32" s="121">
        <f t="shared" si="4"/>
        <v>-1.2</v>
      </c>
      <c r="Y32" s="121">
        <f t="shared" si="5"/>
        <v>-3.4</v>
      </c>
      <c r="Z32" s="106"/>
      <c r="AA32" s="120" t="s">
        <v>99</v>
      </c>
      <c r="AB32" s="121">
        <v>773.2</v>
      </c>
      <c r="AC32" s="121">
        <v>706.7</v>
      </c>
      <c r="AD32" s="121">
        <v>710.1</v>
      </c>
      <c r="AE32" s="121">
        <v>810.6</v>
      </c>
      <c r="AF32" s="121">
        <v>783</v>
      </c>
      <c r="AG32" s="121">
        <f>'Feijão Total'!H31</f>
        <v>713.7</v>
      </c>
      <c r="AH32" s="121">
        <v>751.9</v>
      </c>
      <c r="AI32" s="121">
        <f>'Feijão Total'!I31</f>
        <v>731.4</v>
      </c>
      <c r="AJ32" s="121">
        <f t="shared" si="6"/>
        <v>-2.7</v>
      </c>
      <c r="AK32" s="121">
        <f t="shared" si="7"/>
        <v>2.5</v>
      </c>
      <c r="AL32" s="121">
        <f t="shared" si="8"/>
        <v>-20.5</v>
      </c>
      <c r="AM32" s="121">
        <f t="shared" si="9"/>
        <v>17.699999999999932</v>
      </c>
      <c r="AN32" s="23"/>
      <c r="AO32" s="23"/>
      <c r="AP32" s="23"/>
      <c r="AQ32" s="23"/>
    </row>
    <row r="33" spans="1:43" ht="15.6" customHeight="1" x14ac:dyDescent="0.2">
      <c r="A33" s="67" t="s">
        <v>100</v>
      </c>
      <c r="B33" s="8">
        <v>385</v>
      </c>
      <c r="C33" s="8">
        <v>339</v>
      </c>
      <c r="D33" s="97">
        <v>334.5</v>
      </c>
      <c r="E33" s="8">
        <v>348.2</v>
      </c>
      <c r="F33" s="8">
        <v>339.2</v>
      </c>
      <c r="G33" s="8">
        <f>'Feijão Total'!B32</f>
        <v>326.7</v>
      </c>
      <c r="H33" s="8">
        <v>353.9</v>
      </c>
      <c r="I33" s="97">
        <f>'Feijão Total'!C32</f>
        <v>352</v>
      </c>
      <c r="J33" s="97">
        <f t="shared" si="0"/>
        <v>-0.5</v>
      </c>
      <c r="K33" s="97">
        <f t="shared" si="1"/>
        <v>3.8</v>
      </c>
      <c r="L33" s="97">
        <f t="shared" si="2"/>
        <v>-1.8999999999999773</v>
      </c>
      <c r="M33" s="97">
        <f t="shared" si="3"/>
        <v>25.300000000000011</v>
      </c>
      <c r="N33" s="107"/>
      <c r="O33" s="67" t="s">
        <v>100</v>
      </c>
      <c r="P33" s="25">
        <v>1493.2467529999999</v>
      </c>
      <c r="Q33" s="25">
        <v>1511.5044250000001</v>
      </c>
      <c r="R33" s="108">
        <v>1554.6893869999999</v>
      </c>
      <c r="S33" s="25">
        <v>1536.4750140000001</v>
      </c>
      <c r="T33" s="25">
        <v>1514.131486</v>
      </c>
      <c r="U33" s="25">
        <f>'Feijão Total'!E32</f>
        <v>1620.157637</v>
      </c>
      <c r="V33" s="25">
        <v>1548.7697089999999</v>
      </c>
      <c r="W33" s="108">
        <f>'Feijão Total'!F32</f>
        <v>1553.327841</v>
      </c>
      <c r="X33" s="97">
        <f t="shared" si="4"/>
        <v>0.3</v>
      </c>
      <c r="Y33" s="97">
        <f t="shared" si="5"/>
        <v>-4.0999999999999996</v>
      </c>
      <c r="Z33" s="109"/>
      <c r="AA33" s="67" t="s">
        <v>100</v>
      </c>
      <c r="AB33" s="8">
        <v>574.9</v>
      </c>
      <c r="AC33" s="8">
        <v>512.4</v>
      </c>
      <c r="AD33" s="97">
        <v>520</v>
      </c>
      <c r="AE33" s="8">
        <v>535</v>
      </c>
      <c r="AF33" s="8">
        <v>513.6</v>
      </c>
      <c r="AG33" s="8">
        <f>'Feijão Total'!H32</f>
        <v>529.29999999999995</v>
      </c>
      <c r="AH33" s="8">
        <v>548.1</v>
      </c>
      <c r="AI33" s="97">
        <f>'Feijão Total'!I32</f>
        <v>546.79999999999995</v>
      </c>
      <c r="AJ33" s="97">
        <f t="shared" si="6"/>
        <v>-0.2</v>
      </c>
      <c r="AK33" s="97">
        <f t="shared" si="7"/>
        <v>3.3</v>
      </c>
      <c r="AL33" s="97">
        <f t="shared" si="8"/>
        <v>-1.3000000000000682</v>
      </c>
      <c r="AM33" s="97">
        <f t="shared" si="9"/>
        <v>17.5</v>
      </c>
      <c r="AN33" s="23"/>
      <c r="AO33" s="23"/>
      <c r="AP33" s="23"/>
      <c r="AQ33" s="23"/>
    </row>
    <row r="34" spans="1:43" ht="15.6" customHeight="1" x14ac:dyDescent="0.2">
      <c r="A34" s="67" t="s">
        <v>101</v>
      </c>
      <c r="B34" s="8">
        <v>15.3</v>
      </c>
      <c r="C34" s="8">
        <v>14.4</v>
      </c>
      <c r="D34" s="97">
        <v>10.6</v>
      </c>
      <c r="E34" s="8">
        <v>10.7</v>
      </c>
      <c r="F34" s="8">
        <v>14.7</v>
      </c>
      <c r="G34" s="8">
        <f>'Feijão Total'!B33</f>
        <v>9.9</v>
      </c>
      <c r="H34" s="8">
        <v>14.4</v>
      </c>
      <c r="I34" s="97">
        <f>'Feijão Total'!C33</f>
        <v>9.9</v>
      </c>
      <c r="J34" s="97">
        <f t="shared" si="0"/>
        <v>-31.3</v>
      </c>
      <c r="K34" s="97">
        <f t="shared" si="1"/>
        <v>-32.700000000000003</v>
      </c>
      <c r="L34" s="97">
        <f t="shared" si="2"/>
        <v>-4.5</v>
      </c>
      <c r="M34" s="97">
        <f t="shared" si="3"/>
        <v>0</v>
      </c>
      <c r="N34" s="107"/>
      <c r="O34" s="67" t="s">
        <v>101</v>
      </c>
      <c r="P34" s="25">
        <v>797.38562100000001</v>
      </c>
      <c r="Q34" s="25">
        <v>937.5</v>
      </c>
      <c r="R34" s="108">
        <v>1040.575472</v>
      </c>
      <c r="S34" s="25">
        <v>1102.6635510000001</v>
      </c>
      <c r="T34" s="25">
        <v>943.23129300000005</v>
      </c>
      <c r="U34" s="25">
        <f>'Feijão Total'!E33</f>
        <v>990.45454500000005</v>
      </c>
      <c r="V34" s="25">
        <v>1008.666667</v>
      </c>
      <c r="W34" s="108">
        <f>'Feijão Total'!F33</f>
        <v>984.87878799999999</v>
      </c>
      <c r="X34" s="97">
        <f t="shared" si="4"/>
        <v>-2.4</v>
      </c>
      <c r="Y34" s="97">
        <f t="shared" si="5"/>
        <v>-0.6</v>
      </c>
      <c r="Z34" s="109"/>
      <c r="AA34" s="67" t="s">
        <v>101</v>
      </c>
      <c r="AB34" s="8">
        <v>12.2</v>
      </c>
      <c r="AC34" s="8">
        <v>13.5</v>
      </c>
      <c r="AD34" s="97">
        <v>11</v>
      </c>
      <c r="AE34" s="8">
        <v>11.8</v>
      </c>
      <c r="AF34" s="8">
        <v>13.9</v>
      </c>
      <c r="AG34" s="8">
        <f>'Feijão Total'!H33</f>
        <v>9.8000000000000007</v>
      </c>
      <c r="AH34" s="8">
        <v>14.5</v>
      </c>
      <c r="AI34" s="97">
        <f>'Feijão Total'!I33</f>
        <v>9.8000000000000007</v>
      </c>
      <c r="AJ34" s="97">
        <f t="shared" si="6"/>
        <v>-32.4</v>
      </c>
      <c r="AK34" s="97">
        <f t="shared" si="7"/>
        <v>0</v>
      </c>
      <c r="AL34" s="97">
        <f t="shared" si="8"/>
        <v>-4.6999999999999993</v>
      </c>
      <c r="AM34" s="97">
        <f t="shared" si="9"/>
        <v>0</v>
      </c>
      <c r="AN34" s="23"/>
      <c r="AO34" s="23"/>
      <c r="AP34" s="23"/>
      <c r="AQ34" s="23"/>
    </row>
    <row r="35" spans="1:43" ht="15.6" customHeight="1" x14ac:dyDescent="0.2">
      <c r="A35" s="67" t="s">
        <v>102</v>
      </c>
      <c r="B35" s="8">
        <v>2.7</v>
      </c>
      <c r="C35" s="8">
        <v>1.7</v>
      </c>
      <c r="D35" s="97">
        <v>1.8</v>
      </c>
      <c r="E35" s="8">
        <v>1.8</v>
      </c>
      <c r="F35" s="8">
        <v>1.2</v>
      </c>
      <c r="G35" s="8">
        <f>'Feijão Total'!B34</f>
        <v>1.1000000000000001</v>
      </c>
      <c r="H35" s="8">
        <v>1.5</v>
      </c>
      <c r="I35" s="97">
        <f>'Feijão Total'!C34</f>
        <v>1.1000000000000001</v>
      </c>
      <c r="J35" s="97">
        <f t="shared" si="0"/>
        <v>-26.7</v>
      </c>
      <c r="K35" s="97">
        <f t="shared" si="1"/>
        <v>-8.3000000000000007</v>
      </c>
      <c r="L35" s="97">
        <f t="shared" si="2"/>
        <v>-0.39999999999999991</v>
      </c>
      <c r="M35" s="97">
        <f t="shared" si="3"/>
        <v>0</v>
      </c>
      <c r="N35" s="107"/>
      <c r="O35" s="67" t="s">
        <v>102</v>
      </c>
      <c r="P35" s="25">
        <v>925.925926</v>
      </c>
      <c r="Q35" s="25">
        <v>941.17647099999999</v>
      </c>
      <c r="R35" s="108">
        <v>995.33333300000004</v>
      </c>
      <c r="S35" s="25">
        <v>1047.666667</v>
      </c>
      <c r="T35" s="25">
        <v>882.66666699999996</v>
      </c>
      <c r="U35" s="25">
        <f>'Feijão Total'!E34</f>
        <v>1222.363636</v>
      </c>
      <c r="V35" s="25">
        <v>1051.2</v>
      </c>
      <c r="W35" s="108">
        <f>'Feijão Total'!F34</f>
        <v>1200</v>
      </c>
      <c r="X35" s="97">
        <f t="shared" si="4"/>
        <v>14.2</v>
      </c>
      <c r="Y35" s="97">
        <f t="shared" si="5"/>
        <v>-1.8</v>
      </c>
      <c r="Z35" s="109"/>
      <c r="AA35" s="67" t="s">
        <v>102</v>
      </c>
      <c r="AB35" s="8">
        <v>2.5</v>
      </c>
      <c r="AC35" s="8">
        <v>1.6</v>
      </c>
      <c r="AD35" s="97">
        <v>1.8</v>
      </c>
      <c r="AE35" s="8">
        <v>1.9</v>
      </c>
      <c r="AF35" s="8">
        <v>1.1000000000000001</v>
      </c>
      <c r="AG35" s="8">
        <f>'Feijão Total'!H34</f>
        <v>1.3</v>
      </c>
      <c r="AH35" s="8">
        <v>1.6</v>
      </c>
      <c r="AI35" s="97">
        <f>'Feijão Total'!I34</f>
        <v>1.3</v>
      </c>
      <c r="AJ35" s="97">
        <f t="shared" si="6"/>
        <v>-18.8</v>
      </c>
      <c r="AK35" s="97">
        <f t="shared" si="7"/>
        <v>0</v>
      </c>
      <c r="AL35" s="97">
        <f t="shared" si="8"/>
        <v>-0.30000000000000004</v>
      </c>
      <c r="AM35" s="97">
        <f t="shared" si="9"/>
        <v>0</v>
      </c>
      <c r="AN35" s="23"/>
      <c r="AO35" s="23"/>
      <c r="AP35" s="23"/>
      <c r="AQ35" s="23"/>
    </row>
    <row r="36" spans="1:43" ht="15.6" customHeight="1" x14ac:dyDescent="0.2">
      <c r="A36" s="67" t="s">
        <v>103</v>
      </c>
      <c r="B36" s="8">
        <v>85.2</v>
      </c>
      <c r="C36" s="8">
        <v>76</v>
      </c>
      <c r="D36" s="97">
        <v>78.3</v>
      </c>
      <c r="E36" s="8">
        <v>107.6</v>
      </c>
      <c r="F36" s="8">
        <v>105.2</v>
      </c>
      <c r="G36" s="8">
        <f>'Feijão Total'!B35</f>
        <v>82.6</v>
      </c>
      <c r="H36" s="8">
        <v>82.6</v>
      </c>
      <c r="I36" s="97">
        <f>'Feijão Total'!C35</f>
        <v>82.6</v>
      </c>
      <c r="J36" s="97">
        <f t="shared" si="0"/>
        <v>0</v>
      </c>
      <c r="K36" s="97">
        <f t="shared" si="1"/>
        <v>-21.5</v>
      </c>
      <c r="L36" s="97">
        <f t="shared" si="2"/>
        <v>0</v>
      </c>
      <c r="M36" s="97">
        <f t="shared" si="3"/>
        <v>0</v>
      </c>
      <c r="N36" s="107"/>
      <c r="O36" s="67" t="s">
        <v>103</v>
      </c>
      <c r="P36" s="25">
        <v>2154.9295769999999</v>
      </c>
      <c r="Q36" s="25">
        <v>2357.8947370000001</v>
      </c>
      <c r="R36" s="108">
        <v>2263.9859510000001</v>
      </c>
      <c r="S36" s="25">
        <v>2433.7667289999999</v>
      </c>
      <c r="T36" s="25">
        <v>2418.5418249999998</v>
      </c>
      <c r="U36" s="25">
        <f>'Feijão Total'!E35</f>
        <v>2097.820823</v>
      </c>
      <c r="V36" s="25">
        <v>2271.8196130000001</v>
      </c>
      <c r="W36" s="108">
        <f>'Feijão Total'!F35</f>
        <v>2100.2469729999998</v>
      </c>
      <c r="X36" s="97">
        <f t="shared" si="4"/>
        <v>-7.6</v>
      </c>
      <c r="Y36" s="97">
        <f t="shared" si="5"/>
        <v>0.1</v>
      </c>
      <c r="Z36" s="109"/>
      <c r="AA36" s="67" t="s">
        <v>103</v>
      </c>
      <c r="AB36" s="8">
        <v>183.6</v>
      </c>
      <c r="AC36" s="8">
        <v>179.2</v>
      </c>
      <c r="AD36" s="97">
        <v>177.3</v>
      </c>
      <c r="AE36" s="8">
        <v>261.89999999999998</v>
      </c>
      <c r="AF36" s="8">
        <v>254.4</v>
      </c>
      <c r="AG36" s="8">
        <f>'Feijão Total'!H35</f>
        <v>173.3</v>
      </c>
      <c r="AH36" s="8">
        <v>187.7</v>
      </c>
      <c r="AI36" s="97">
        <f>'Feijão Total'!I35</f>
        <v>173.5</v>
      </c>
      <c r="AJ36" s="97">
        <f t="shared" si="6"/>
        <v>-7.6</v>
      </c>
      <c r="AK36" s="97">
        <f t="shared" si="7"/>
        <v>0.1</v>
      </c>
      <c r="AL36" s="97">
        <f t="shared" si="8"/>
        <v>-14.199999999999989</v>
      </c>
      <c r="AM36" s="97">
        <f t="shared" si="9"/>
        <v>0.19999999999998863</v>
      </c>
      <c r="AN36" s="23"/>
      <c r="AO36" s="23"/>
      <c r="AP36" s="23"/>
      <c r="AQ36" s="23"/>
    </row>
    <row r="37" spans="1:43" ht="15.6" customHeight="1" x14ac:dyDescent="0.2">
      <c r="A37" s="111" t="s">
        <v>104</v>
      </c>
      <c r="B37" s="113">
        <v>665.8</v>
      </c>
      <c r="C37" s="113">
        <v>534.4</v>
      </c>
      <c r="D37" s="113">
        <v>521</v>
      </c>
      <c r="E37" s="113">
        <v>578.20000000000005</v>
      </c>
      <c r="F37" s="113">
        <v>528.79999999999995</v>
      </c>
      <c r="G37" s="113">
        <f>'Feijão Total'!B36</f>
        <v>527.20000000000005</v>
      </c>
      <c r="H37" s="113">
        <v>483.1</v>
      </c>
      <c r="I37" s="113">
        <f>'Feijão Total'!C36</f>
        <v>517.9</v>
      </c>
      <c r="J37" s="113">
        <f t="shared" si="0"/>
        <v>7.2</v>
      </c>
      <c r="K37" s="113">
        <f t="shared" si="1"/>
        <v>-2.1</v>
      </c>
      <c r="L37" s="113">
        <f t="shared" si="2"/>
        <v>34.799999999999955</v>
      </c>
      <c r="M37" s="113">
        <f t="shared" si="3"/>
        <v>-9.3000000000000682</v>
      </c>
      <c r="N37" s="104"/>
      <c r="O37" s="111" t="s">
        <v>104</v>
      </c>
      <c r="P37" s="112">
        <v>1586.093421</v>
      </c>
      <c r="Q37" s="112">
        <v>1777.722493</v>
      </c>
      <c r="R37" s="112">
        <v>1590.4035510000001</v>
      </c>
      <c r="S37" s="112">
        <v>1630.3817019999999</v>
      </c>
      <c r="T37" s="112">
        <v>1555.2501890000001</v>
      </c>
      <c r="U37" s="112">
        <f>'Feijão Total'!E36</f>
        <v>1357.5301589999999</v>
      </c>
      <c r="V37" s="112">
        <v>1557.722211</v>
      </c>
      <c r="W37" s="112">
        <f>'Feijão Total'!F36</f>
        <v>1424.2471519999999</v>
      </c>
      <c r="X37" s="113">
        <f t="shared" si="4"/>
        <v>-8.6</v>
      </c>
      <c r="Y37" s="113">
        <f t="shared" si="5"/>
        <v>4.9000000000000004</v>
      </c>
      <c r="Z37" s="106"/>
      <c r="AA37" s="120" t="s">
        <v>104</v>
      </c>
      <c r="AB37" s="121">
        <v>1056</v>
      </c>
      <c r="AC37" s="121">
        <v>950</v>
      </c>
      <c r="AD37" s="121">
        <v>828.5</v>
      </c>
      <c r="AE37" s="121">
        <v>942.7</v>
      </c>
      <c r="AF37" s="121">
        <v>822.4</v>
      </c>
      <c r="AG37" s="121">
        <f>'Feijão Total'!H36</f>
        <v>715.7</v>
      </c>
      <c r="AH37" s="121">
        <v>752.5</v>
      </c>
      <c r="AI37" s="121">
        <f>'Feijão Total'!I36</f>
        <v>737.6</v>
      </c>
      <c r="AJ37" s="121">
        <f t="shared" si="6"/>
        <v>-2</v>
      </c>
      <c r="AK37" s="121">
        <f t="shared" si="7"/>
        <v>3.1</v>
      </c>
      <c r="AL37" s="121">
        <f t="shared" si="8"/>
        <v>-14.899999999999977</v>
      </c>
      <c r="AM37" s="121">
        <f t="shared" si="9"/>
        <v>21.899999999999977</v>
      </c>
      <c r="AN37" s="23"/>
      <c r="AO37" s="23"/>
      <c r="AP37" s="23"/>
      <c r="AQ37" s="23"/>
    </row>
    <row r="38" spans="1:43" ht="15.6" customHeight="1" x14ac:dyDescent="0.2">
      <c r="A38" s="67" t="s">
        <v>105</v>
      </c>
      <c r="B38" s="8">
        <v>515.4</v>
      </c>
      <c r="C38" s="8">
        <v>405.7</v>
      </c>
      <c r="D38" s="97">
        <v>389.7</v>
      </c>
      <c r="E38" s="8">
        <v>447.5</v>
      </c>
      <c r="F38" s="8">
        <v>399.1</v>
      </c>
      <c r="G38" s="8">
        <f>'Feijão Total'!B37</f>
        <v>405.3</v>
      </c>
      <c r="H38" s="8">
        <v>372.9</v>
      </c>
      <c r="I38" s="97">
        <f>'Feijão Total'!C37</f>
        <v>394.5</v>
      </c>
      <c r="J38" s="97">
        <f t="shared" si="0"/>
        <v>5.8</v>
      </c>
      <c r="K38" s="97">
        <f t="shared" si="1"/>
        <v>-1.2</v>
      </c>
      <c r="L38" s="97">
        <f t="shared" si="2"/>
        <v>21.600000000000023</v>
      </c>
      <c r="M38" s="97">
        <f t="shared" si="3"/>
        <v>-10.800000000000011</v>
      </c>
      <c r="N38" s="107"/>
      <c r="O38" s="67" t="s">
        <v>105</v>
      </c>
      <c r="P38" s="25">
        <v>1569.460613</v>
      </c>
      <c r="Q38" s="25">
        <v>1775.203352</v>
      </c>
      <c r="R38" s="108">
        <v>1510.222094</v>
      </c>
      <c r="S38" s="25">
        <v>1587.6317320000001</v>
      </c>
      <c r="T38" s="25">
        <v>1471.7952889999999</v>
      </c>
      <c r="U38" s="25">
        <f>'Feijão Total'!E37</f>
        <v>1317.5951150000001</v>
      </c>
      <c r="V38" s="25">
        <v>1513.2504690000001</v>
      </c>
      <c r="W38" s="108">
        <f>'Feijão Total'!F37</f>
        <v>1349.0694550000001</v>
      </c>
      <c r="X38" s="97">
        <f t="shared" si="4"/>
        <v>-10.8</v>
      </c>
      <c r="Y38" s="97">
        <f t="shared" si="5"/>
        <v>2.4</v>
      </c>
      <c r="Z38" s="109"/>
      <c r="AA38" s="67" t="s">
        <v>105</v>
      </c>
      <c r="AB38" s="8">
        <v>808.9</v>
      </c>
      <c r="AC38" s="8">
        <v>720.2</v>
      </c>
      <c r="AD38" s="97">
        <v>588.5</v>
      </c>
      <c r="AE38" s="8">
        <v>710.5</v>
      </c>
      <c r="AF38" s="8">
        <v>587.4</v>
      </c>
      <c r="AG38" s="8">
        <f>'Feijão Total'!H37</f>
        <v>534</v>
      </c>
      <c r="AH38" s="8">
        <v>564.29999999999995</v>
      </c>
      <c r="AI38" s="97">
        <f>'Feijão Total'!I37</f>
        <v>532.20000000000005</v>
      </c>
      <c r="AJ38" s="97">
        <f t="shared" si="6"/>
        <v>-5.7</v>
      </c>
      <c r="AK38" s="97">
        <f t="shared" si="7"/>
        <v>-0.3</v>
      </c>
      <c r="AL38" s="97">
        <f t="shared" si="8"/>
        <v>-32.099999999999909</v>
      </c>
      <c r="AM38" s="97">
        <f t="shared" si="9"/>
        <v>-1.7999999999999545</v>
      </c>
      <c r="AN38" s="23"/>
      <c r="AO38" s="23"/>
      <c r="AP38" s="23"/>
      <c r="AQ38" s="23"/>
    </row>
    <row r="39" spans="1:43" ht="15.6" customHeight="1" x14ac:dyDescent="0.2">
      <c r="A39" s="67" t="s">
        <v>106</v>
      </c>
      <c r="B39" s="8">
        <v>84.5</v>
      </c>
      <c r="C39" s="8">
        <v>72.900000000000006</v>
      </c>
      <c r="D39" s="97">
        <v>63.4</v>
      </c>
      <c r="E39" s="8">
        <v>69.599999999999994</v>
      </c>
      <c r="F39" s="8">
        <v>70.900000000000006</v>
      </c>
      <c r="G39" s="8">
        <f>'Feijão Total'!B38</f>
        <v>63.8</v>
      </c>
      <c r="H39" s="8">
        <v>54.6</v>
      </c>
      <c r="I39" s="97">
        <f>'Feijão Total'!C38</f>
        <v>65.3</v>
      </c>
      <c r="J39" s="97">
        <f t="shared" si="0"/>
        <v>19.600000000000001</v>
      </c>
      <c r="K39" s="97">
        <f t="shared" si="1"/>
        <v>-7.9</v>
      </c>
      <c r="L39" s="97">
        <f t="shared" si="2"/>
        <v>10.699999999999996</v>
      </c>
      <c r="M39" s="97">
        <f t="shared" si="3"/>
        <v>1.5</v>
      </c>
      <c r="N39" s="107"/>
      <c r="O39" s="67" t="s">
        <v>106</v>
      </c>
      <c r="P39" s="25">
        <v>1706.5088760000001</v>
      </c>
      <c r="Q39" s="25">
        <v>1908.0932780000001</v>
      </c>
      <c r="R39" s="108">
        <v>1861.5851740000001</v>
      </c>
      <c r="S39" s="25">
        <v>1964.3836209999999</v>
      </c>
      <c r="T39" s="25">
        <v>1797.25811</v>
      </c>
      <c r="U39" s="25">
        <f>'Feijão Total'!E38</f>
        <v>1516.998433</v>
      </c>
      <c r="V39" s="25">
        <v>1728.016484</v>
      </c>
      <c r="W39" s="108">
        <f>'Feijão Total'!F38</f>
        <v>1602.8392040000001</v>
      </c>
      <c r="X39" s="97">
        <f t="shared" si="4"/>
        <v>-7.2</v>
      </c>
      <c r="Y39" s="97">
        <f t="shared" si="5"/>
        <v>5.7</v>
      </c>
      <c r="Z39" s="109"/>
      <c r="AA39" s="67" t="s">
        <v>106</v>
      </c>
      <c r="AB39" s="8">
        <v>144.19999999999999</v>
      </c>
      <c r="AC39" s="8">
        <v>139.1</v>
      </c>
      <c r="AD39" s="97">
        <v>118</v>
      </c>
      <c r="AE39" s="8">
        <v>136.69999999999999</v>
      </c>
      <c r="AF39" s="8">
        <v>127.4</v>
      </c>
      <c r="AG39" s="8">
        <f>'Feijão Total'!H38</f>
        <v>96.8</v>
      </c>
      <c r="AH39" s="8">
        <v>94.3</v>
      </c>
      <c r="AI39" s="97">
        <f>'Feijão Total'!I38</f>
        <v>104.7</v>
      </c>
      <c r="AJ39" s="97">
        <f t="shared" si="6"/>
        <v>11</v>
      </c>
      <c r="AK39" s="97">
        <f t="shared" si="7"/>
        <v>8.1999999999999993</v>
      </c>
      <c r="AL39" s="97">
        <f t="shared" si="8"/>
        <v>10.400000000000006</v>
      </c>
      <c r="AM39" s="97">
        <f t="shared" si="9"/>
        <v>7.9000000000000057</v>
      </c>
      <c r="AN39" s="23"/>
      <c r="AO39" s="23"/>
      <c r="AP39" s="23"/>
      <c r="AQ39" s="23"/>
    </row>
    <row r="40" spans="1:43" ht="15.6" customHeight="1" x14ac:dyDescent="0.2">
      <c r="A40" s="67" t="s">
        <v>107</v>
      </c>
      <c r="B40" s="8">
        <v>65.900000000000006</v>
      </c>
      <c r="C40" s="8">
        <v>55.8</v>
      </c>
      <c r="D40" s="97">
        <v>67.900000000000006</v>
      </c>
      <c r="E40" s="8">
        <v>61.1</v>
      </c>
      <c r="F40" s="8">
        <v>58.8</v>
      </c>
      <c r="G40" s="8">
        <f>'Feijão Total'!B39</f>
        <v>58.1</v>
      </c>
      <c r="H40" s="8">
        <v>55.6</v>
      </c>
      <c r="I40" s="97">
        <f>'Feijão Total'!C39</f>
        <v>58.1</v>
      </c>
      <c r="J40" s="97">
        <f t="shared" si="0"/>
        <v>4.5</v>
      </c>
      <c r="K40" s="97">
        <f t="shared" si="1"/>
        <v>-1.2</v>
      </c>
      <c r="L40" s="97">
        <f t="shared" si="2"/>
        <v>2.5</v>
      </c>
      <c r="M40" s="97">
        <f t="shared" si="3"/>
        <v>0</v>
      </c>
      <c r="N40" s="107"/>
      <c r="O40" s="67" t="s">
        <v>107</v>
      </c>
      <c r="P40" s="25">
        <v>1561.4567529999999</v>
      </c>
      <c r="Q40" s="25">
        <v>1625.4480289999999</v>
      </c>
      <c r="R40" s="108">
        <v>1797.381443</v>
      </c>
      <c r="S40" s="25">
        <v>1563.0180029999999</v>
      </c>
      <c r="T40" s="25">
        <v>1829.884354</v>
      </c>
      <c r="U40" s="25">
        <f>'Feijão Total'!E39</f>
        <v>1461</v>
      </c>
      <c r="V40" s="25">
        <v>1688.755396</v>
      </c>
      <c r="W40" s="108">
        <f>'Feijão Total'!F39</f>
        <v>1733.9810669999999</v>
      </c>
      <c r="X40" s="97">
        <f t="shared" si="4"/>
        <v>2.7</v>
      </c>
      <c r="Y40" s="97">
        <f t="shared" si="5"/>
        <v>18.7</v>
      </c>
      <c r="Z40" s="109"/>
      <c r="AA40" s="67" t="s">
        <v>107</v>
      </c>
      <c r="AB40" s="8">
        <v>102.9</v>
      </c>
      <c r="AC40" s="8">
        <v>90.7</v>
      </c>
      <c r="AD40" s="97">
        <v>122</v>
      </c>
      <c r="AE40" s="8">
        <v>95.5</v>
      </c>
      <c r="AF40" s="8">
        <v>107.6</v>
      </c>
      <c r="AG40" s="8">
        <f>'Feijão Total'!H39</f>
        <v>84.9</v>
      </c>
      <c r="AH40" s="8">
        <v>93.9</v>
      </c>
      <c r="AI40" s="97">
        <f>'Feijão Total'!I39</f>
        <v>100.7</v>
      </c>
      <c r="AJ40" s="97">
        <f t="shared" si="6"/>
        <v>7.2</v>
      </c>
      <c r="AK40" s="97">
        <f t="shared" si="7"/>
        <v>18.600000000000001</v>
      </c>
      <c r="AL40" s="97">
        <f t="shared" si="8"/>
        <v>6.7999999999999972</v>
      </c>
      <c r="AM40" s="97">
        <f t="shared" si="9"/>
        <v>15.799999999999997</v>
      </c>
      <c r="AN40" s="23"/>
      <c r="AO40" s="23"/>
      <c r="AP40" s="23"/>
      <c r="AQ40" s="23"/>
    </row>
    <row r="41" spans="1:43" ht="15.6" customHeight="1" x14ac:dyDescent="0.2">
      <c r="A41" s="120" t="s">
        <v>108</v>
      </c>
      <c r="B41" s="121">
        <v>1743.6</v>
      </c>
      <c r="C41" s="121">
        <v>1637.6</v>
      </c>
      <c r="D41" s="121">
        <v>1504.5</v>
      </c>
      <c r="E41" s="121">
        <v>1658.9</v>
      </c>
      <c r="F41" s="121">
        <v>1699.5</v>
      </c>
      <c r="G41" s="121">
        <f>'Feijão Total'!B40</f>
        <v>1563.2</v>
      </c>
      <c r="H41" s="121">
        <v>1587.3</v>
      </c>
      <c r="I41" s="121">
        <f>'Feijão Total'!C40</f>
        <v>1563.2</v>
      </c>
      <c r="J41" s="121">
        <f t="shared" si="0"/>
        <v>-1.5</v>
      </c>
      <c r="K41" s="121">
        <f t="shared" si="1"/>
        <v>-8</v>
      </c>
      <c r="L41" s="121">
        <f t="shared" si="2"/>
        <v>-24.099999999999909</v>
      </c>
      <c r="M41" s="121">
        <f t="shared" si="3"/>
        <v>0</v>
      </c>
      <c r="N41" s="104"/>
      <c r="O41" s="111" t="s">
        <v>108</v>
      </c>
      <c r="P41" s="112">
        <v>431.11229600000001</v>
      </c>
      <c r="Q41" s="112">
        <v>436.954995</v>
      </c>
      <c r="R41" s="112">
        <v>276.17633799999999</v>
      </c>
      <c r="S41" s="112">
        <v>488.164265</v>
      </c>
      <c r="T41" s="112">
        <v>423.170344</v>
      </c>
      <c r="U41" s="112">
        <f>'Feijão Total'!E40</f>
        <v>445.29874599999999</v>
      </c>
      <c r="V41" s="112">
        <v>542.970642</v>
      </c>
      <c r="W41" s="112">
        <f>'Feijão Total'!F40</f>
        <v>481.86687599999999</v>
      </c>
      <c r="X41" s="113">
        <f t="shared" si="4"/>
        <v>-11.3</v>
      </c>
      <c r="Y41" s="113">
        <f t="shared" si="5"/>
        <v>8.1999999999999993</v>
      </c>
      <c r="Z41" s="106"/>
      <c r="AA41" s="120" t="s">
        <v>108</v>
      </c>
      <c r="AB41" s="121">
        <v>751.6</v>
      </c>
      <c r="AC41" s="121">
        <v>715.4</v>
      </c>
      <c r="AD41" s="121">
        <v>415.5</v>
      </c>
      <c r="AE41" s="121">
        <v>809.7</v>
      </c>
      <c r="AF41" s="121">
        <v>719.3</v>
      </c>
      <c r="AG41" s="121">
        <f>'Feijão Total'!H40</f>
        <v>696</v>
      </c>
      <c r="AH41" s="121">
        <v>862</v>
      </c>
      <c r="AI41" s="121">
        <f>'Feijão Total'!I40</f>
        <v>753.1</v>
      </c>
      <c r="AJ41" s="121">
        <f t="shared" si="6"/>
        <v>-12.6</v>
      </c>
      <c r="AK41" s="121">
        <f t="shared" si="7"/>
        <v>8.1999999999999993</v>
      </c>
      <c r="AL41" s="121">
        <f t="shared" si="8"/>
        <v>-108.89999999999998</v>
      </c>
      <c r="AM41" s="121">
        <f t="shared" si="9"/>
        <v>57.100000000000023</v>
      </c>
      <c r="AN41" s="23"/>
      <c r="AO41" s="23"/>
      <c r="AP41" s="23"/>
      <c r="AQ41" s="23"/>
    </row>
    <row r="42" spans="1:43" ht="15.6" customHeight="1" x14ac:dyDescent="0.2">
      <c r="A42" s="123" t="s">
        <v>109</v>
      </c>
      <c r="B42" s="124">
        <v>1622</v>
      </c>
      <c r="C42" s="124">
        <v>1386.6</v>
      </c>
      <c r="D42" s="124">
        <v>1332.99</v>
      </c>
      <c r="E42" s="124">
        <v>1521.4</v>
      </c>
      <c r="F42" s="124">
        <v>1472.2</v>
      </c>
      <c r="G42" s="124">
        <f>'Feijão Total'!B41</f>
        <v>1375.2</v>
      </c>
      <c r="H42" s="124">
        <v>1339.7</v>
      </c>
      <c r="I42" s="124">
        <f>'Feijão Total'!C41</f>
        <v>1382.8</v>
      </c>
      <c r="J42" s="124">
        <f t="shared" si="0"/>
        <v>3.2</v>
      </c>
      <c r="K42" s="124">
        <f t="shared" si="1"/>
        <v>-6.1</v>
      </c>
      <c r="L42" s="124">
        <f t="shared" si="2"/>
        <v>43.099999999999909</v>
      </c>
      <c r="M42" s="124">
        <f t="shared" si="3"/>
        <v>7.5999999999999091</v>
      </c>
      <c r="N42" s="104"/>
      <c r="O42" s="111" t="s">
        <v>109</v>
      </c>
      <c r="P42" s="112">
        <v>1665.8773120000001</v>
      </c>
      <c r="Q42" s="112">
        <v>1799.209433</v>
      </c>
      <c r="R42" s="112">
        <v>1573.6442509999999</v>
      </c>
      <c r="S42" s="112">
        <v>1702.1858159999999</v>
      </c>
      <c r="T42" s="112">
        <v>1628.0438799999999</v>
      </c>
      <c r="U42" s="112">
        <f>'Feijão Total'!E41</f>
        <v>1591.748691</v>
      </c>
      <c r="V42" s="112">
        <v>1673.051653</v>
      </c>
      <c r="W42" s="112">
        <f>'Feijão Total'!F41</f>
        <v>1605.3361299999999</v>
      </c>
      <c r="X42" s="113">
        <f t="shared" si="4"/>
        <v>-4</v>
      </c>
      <c r="Y42" s="113">
        <f t="shared" si="5"/>
        <v>0.9</v>
      </c>
      <c r="Z42" s="106"/>
      <c r="AA42" s="123" t="s">
        <v>109</v>
      </c>
      <c r="AB42" s="124">
        <v>2702.1</v>
      </c>
      <c r="AC42" s="124">
        <v>2494.8000000000002</v>
      </c>
      <c r="AD42" s="124">
        <v>2097.4</v>
      </c>
      <c r="AE42" s="124">
        <v>2589.8000000000002</v>
      </c>
      <c r="AF42" s="124">
        <v>2396.8000000000002</v>
      </c>
      <c r="AG42" s="124">
        <f>'Feijão Total'!H41</f>
        <v>2188.9</v>
      </c>
      <c r="AH42" s="124">
        <v>2241.4</v>
      </c>
      <c r="AI42" s="124">
        <f>'Feijão Total'!I41</f>
        <v>2219.9</v>
      </c>
      <c r="AJ42" s="124">
        <f t="shared" si="6"/>
        <v>-1</v>
      </c>
      <c r="AK42" s="124">
        <f t="shared" si="7"/>
        <v>1.4</v>
      </c>
      <c r="AL42" s="124">
        <f t="shared" si="8"/>
        <v>-21.5</v>
      </c>
      <c r="AM42" s="124">
        <f t="shared" si="9"/>
        <v>31</v>
      </c>
      <c r="AN42" s="23"/>
      <c r="AO42" s="23"/>
      <c r="AP42" s="23"/>
      <c r="AQ42" s="23"/>
    </row>
    <row r="43" spans="1:43" ht="15.6" customHeight="1" x14ac:dyDescent="0.2">
      <c r="A43" s="117" t="s">
        <v>51</v>
      </c>
      <c r="B43" s="87">
        <v>3365.6</v>
      </c>
      <c r="C43" s="87">
        <v>3024.2</v>
      </c>
      <c r="D43" s="87">
        <v>2837.49</v>
      </c>
      <c r="E43" s="87">
        <v>3180.3</v>
      </c>
      <c r="F43" s="87">
        <v>3171.7</v>
      </c>
      <c r="G43" s="87">
        <f>'Feijão Total'!B42</f>
        <v>2938.4</v>
      </c>
      <c r="H43" s="87">
        <v>2927</v>
      </c>
      <c r="I43" s="87">
        <f>'Feijão Total'!C42</f>
        <v>2946</v>
      </c>
      <c r="J43" s="87">
        <f t="shared" si="0"/>
        <v>0.6</v>
      </c>
      <c r="K43" s="87">
        <f t="shared" si="1"/>
        <v>-7.1</v>
      </c>
      <c r="L43" s="87">
        <f t="shared" si="2"/>
        <v>19</v>
      </c>
      <c r="M43" s="87">
        <f t="shared" si="3"/>
        <v>7.5999999999999091</v>
      </c>
      <c r="N43" s="104"/>
      <c r="O43" s="120" t="s">
        <v>51</v>
      </c>
      <c r="P43" s="122">
        <v>1026.1886139999999</v>
      </c>
      <c r="Q43" s="122">
        <v>1061.5505920000001</v>
      </c>
      <c r="R43" s="122">
        <v>885.69804699999997</v>
      </c>
      <c r="S43" s="122">
        <v>1068.930981</v>
      </c>
      <c r="T43" s="122">
        <v>982.43345799999997</v>
      </c>
      <c r="U43" s="122">
        <f>'Feijão Total'!E42</f>
        <v>981.84855700000003</v>
      </c>
      <c r="V43" s="122">
        <v>1060.213393</v>
      </c>
      <c r="W43" s="122">
        <f>'Feijão Total'!F42</f>
        <v>1009.20336</v>
      </c>
      <c r="X43" s="121">
        <f t="shared" si="4"/>
        <v>-4.8</v>
      </c>
      <c r="Y43" s="121">
        <f t="shared" si="5"/>
        <v>2.8</v>
      </c>
      <c r="Z43" s="106"/>
      <c r="AA43" s="117" t="s">
        <v>51</v>
      </c>
      <c r="AB43" s="87">
        <v>3453.7</v>
      </c>
      <c r="AC43" s="87">
        <v>3210.2</v>
      </c>
      <c r="AD43" s="87">
        <v>2512.9</v>
      </c>
      <c r="AE43" s="87">
        <v>3399.5</v>
      </c>
      <c r="AF43" s="87">
        <v>3116.1</v>
      </c>
      <c r="AG43" s="87">
        <f>'Feijão Total'!H42</f>
        <v>2884.9</v>
      </c>
      <c r="AH43" s="87">
        <v>3103.4</v>
      </c>
      <c r="AI43" s="87">
        <f>'Feijão Total'!I42</f>
        <v>2973</v>
      </c>
      <c r="AJ43" s="87">
        <f t="shared" si="6"/>
        <v>-4.2</v>
      </c>
      <c r="AK43" s="87">
        <f t="shared" si="7"/>
        <v>3.1</v>
      </c>
      <c r="AL43" s="87">
        <f t="shared" si="8"/>
        <v>-130.40000000000009</v>
      </c>
      <c r="AM43" s="87">
        <f t="shared" si="9"/>
        <v>88.099999999999909</v>
      </c>
      <c r="AN43" s="23"/>
      <c r="AO43" s="23"/>
      <c r="AP43" s="23"/>
      <c r="AQ43" s="23"/>
    </row>
    <row r="44" spans="1:43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43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3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1:43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3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3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3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3" ht="19.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3" ht="19.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3" ht="19.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3" ht="1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3" ht="15" customHeight="1" x14ac:dyDescent="0.2"/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selection activeCell="P46" sqref="P46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7.85546875" style="129" customWidth="1"/>
    <col min="5" max="6" width="11.28515625" style="129" customWidth="1"/>
    <col min="7" max="7" width="7.85546875" style="129" customWidth="1"/>
    <col min="8" max="9" width="11.28515625" style="129" customWidth="1"/>
    <col min="10" max="24" width="7.85546875" style="129" customWidth="1"/>
    <col min="25" max="257" width="11.42578125" style="129" customWidth="1"/>
  </cols>
  <sheetData>
    <row r="1" spans="1:24" ht="33.7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20.100000000000001" customHeight="1" x14ac:dyDescent="0.2">
      <c r="A5" s="555" t="s">
        <v>60</v>
      </c>
      <c r="B5" s="557" t="s">
        <v>61</v>
      </c>
      <c r="C5" s="557"/>
      <c r="D5" s="557"/>
      <c r="E5" s="555" t="s">
        <v>62</v>
      </c>
      <c r="F5" s="555"/>
      <c r="G5" s="555"/>
      <c r="H5" s="557" t="s">
        <v>63</v>
      </c>
      <c r="I5" s="557"/>
      <c r="J5" s="55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20.100000000000001" customHeight="1" x14ac:dyDescent="0.2">
      <c r="A6" s="555"/>
      <c r="B6" s="131" t="s">
        <v>64</v>
      </c>
      <c r="C6" s="131" t="s">
        <v>65</v>
      </c>
      <c r="D6" s="131" t="s">
        <v>66</v>
      </c>
      <c r="E6" s="131" t="s">
        <v>64</v>
      </c>
      <c r="F6" s="131" t="s">
        <v>65</v>
      </c>
      <c r="G6" s="131" t="s">
        <v>66</v>
      </c>
      <c r="H6" s="131" t="s">
        <v>64</v>
      </c>
      <c r="I6" s="131" t="s">
        <v>65</v>
      </c>
      <c r="J6" s="131" t="s">
        <v>66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4" ht="20.100000000000001" customHeight="1" x14ac:dyDescent="0.2">
      <c r="A7" s="555"/>
      <c r="B7" s="131" t="s">
        <v>67</v>
      </c>
      <c r="C7" s="131" t="s">
        <v>68</v>
      </c>
      <c r="D7" s="131" t="s">
        <v>69</v>
      </c>
      <c r="E7" s="131" t="s">
        <v>70</v>
      </c>
      <c r="F7" s="131" t="s">
        <v>71</v>
      </c>
      <c r="G7" s="131" t="s">
        <v>72</v>
      </c>
      <c r="H7" s="131" t="s">
        <v>73</v>
      </c>
      <c r="I7" s="131" t="s">
        <v>74</v>
      </c>
      <c r="J7" s="131" t="s">
        <v>75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</row>
    <row r="8" spans="1:24" ht="15.6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ht="15.6" hidden="1" customHeight="1" x14ac:dyDescent="0.2">
      <c r="A9" s="171" t="s">
        <v>77</v>
      </c>
      <c r="B9" s="172">
        <v>0</v>
      </c>
      <c r="C9" s="172">
        <v>0</v>
      </c>
      <c r="D9" s="265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145"/>
      <c r="L9" s="145"/>
      <c r="M9" s="140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ht="15.6" hidden="1" customHeight="1" x14ac:dyDescent="0.2">
      <c r="A10" s="171" t="s">
        <v>78</v>
      </c>
      <c r="B10" s="172">
        <v>0</v>
      </c>
      <c r="C10" s="172">
        <v>0</v>
      </c>
      <c r="D10" s="265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145"/>
      <c r="L10" s="145"/>
      <c r="M10" s="140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15.6" hidden="1" customHeight="1" x14ac:dyDescent="0.2">
      <c r="A11" s="171" t="s">
        <v>79</v>
      </c>
      <c r="B11" s="172">
        <v>0</v>
      </c>
      <c r="C11" s="172">
        <v>0</v>
      </c>
      <c r="D11" s="265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145"/>
      <c r="L11" s="145"/>
      <c r="M11" s="140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ht="15.6" hidden="1" customHeight="1" x14ac:dyDescent="0.2">
      <c r="A12" s="171" t="s">
        <v>80</v>
      </c>
      <c r="B12" s="172">
        <v>0</v>
      </c>
      <c r="C12" s="172">
        <v>0</v>
      </c>
      <c r="D12" s="265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145"/>
      <c r="L12" s="145"/>
      <c r="M12" s="14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15.6" hidden="1" customHeight="1" x14ac:dyDescent="0.2">
      <c r="A13" s="171" t="s">
        <v>81</v>
      </c>
      <c r="B13" s="172">
        <v>0</v>
      </c>
      <c r="C13" s="172">
        <v>0</v>
      </c>
      <c r="D13" s="265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145"/>
      <c r="L13" s="145"/>
      <c r="M13" s="14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15.6" hidden="1" customHeight="1" x14ac:dyDescent="0.2">
      <c r="A14" s="171" t="s">
        <v>82</v>
      </c>
      <c r="B14" s="172">
        <v>0</v>
      </c>
      <c r="C14" s="172">
        <v>0</v>
      </c>
      <c r="D14" s="265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145"/>
      <c r="L14" s="145"/>
      <c r="M14" s="14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ht="15.6" hidden="1" customHeight="1" x14ac:dyDescent="0.2">
      <c r="A15" s="171" t="s">
        <v>83</v>
      </c>
      <c r="B15" s="172">
        <v>0</v>
      </c>
      <c r="C15" s="172">
        <v>0</v>
      </c>
      <c r="D15" s="265">
        <v>0</v>
      </c>
      <c r="E15" s="174">
        <v>500</v>
      </c>
      <c r="F15" s="174">
        <v>500</v>
      </c>
      <c r="G15" s="173">
        <v>0</v>
      </c>
      <c r="H15" s="172">
        <v>0</v>
      </c>
      <c r="I15" s="172">
        <v>0</v>
      </c>
      <c r="J15" s="172">
        <v>0</v>
      </c>
      <c r="K15" s="145"/>
      <c r="L15" s="145"/>
      <c r="M15" s="140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ht="15.6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1:24" ht="15.6" hidden="1" customHeight="1" x14ac:dyDescent="0.2">
      <c r="A17" s="171" t="s">
        <v>85</v>
      </c>
      <c r="B17" s="172">
        <v>0</v>
      </c>
      <c r="C17" s="172">
        <v>0</v>
      </c>
      <c r="D17" s="265">
        <v>0</v>
      </c>
      <c r="E17" s="174">
        <v>0</v>
      </c>
      <c r="F17" s="174">
        <v>0</v>
      </c>
      <c r="G17" s="173">
        <v>0</v>
      </c>
      <c r="H17" s="172">
        <v>0</v>
      </c>
      <c r="I17" s="172">
        <v>0</v>
      </c>
      <c r="J17" s="172">
        <v>0</v>
      </c>
      <c r="K17" s="145"/>
      <c r="L17" s="145"/>
      <c r="M17" s="14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ht="15.6" hidden="1" customHeight="1" x14ac:dyDescent="0.2">
      <c r="A18" s="171" t="s">
        <v>86</v>
      </c>
      <c r="B18" s="172">
        <v>0</v>
      </c>
      <c r="C18" s="172">
        <v>0</v>
      </c>
      <c r="D18" s="265">
        <v>0</v>
      </c>
      <c r="E18" s="174">
        <v>0</v>
      </c>
      <c r="F18" s="174">
        <v>0</v>
      </c>
      <c r="G18" s="173">
        <v>0</v>
      </c>
      <c r="H18" s="172">
        <v>0</v>
      </c>
      <c r="I18" s="172">
        <v>0</v>
      </c>
      <c r="J18" s="172">
        <v>0</v>
      </c>
      <c r="K18" s="145"/>
      <c r="L18" s="145"/>
      <c r="M18" s="14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ht="15.6" hidden="1" customHeight="1" x14ac:dyDescent="0.2">
      <c r="A19" s="171" t="s">
        <v>87</v>
      </c>
      <c r="B19" s="172">
        <v>0</v>
      </c>
      <c r="C19" s="172">
        <v>0</v>
      </c>
      <c r="D19" s="265">
        <v>0</v>
      </c>
      <c r="E19" s="174">
        <v>0</v>
      </c>
      <c r="F19" s="174">
        <v>0</v>
      </c>
      <c r="G19" s="173">
        <v>0</v>
      </c>
      <c r="H19" s="172">
        <v>0</v>
      </c>
      <c r="I19" s="172">
        <v>0</v>
      </c>
      <c r="J19" s="172">
        <v>0</v>
      </c>
      <c r="K19" s="145"/>
      <c r="L19" s="145"/>
      <c r="M19" s="140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15.6" hidden="1" customHeight="1" x14ac:dyDescent="0.2">
      <c r="A20" s="171" t="s">
        <v>88</v>
      </c>
      <c r="B20" s="172">
        <v>0</v>
      </c>
      <c r="C20" s="172">
        <v>0</v>
      </c>
      <c r="D20" s="265">
        <v>0</v>
      </c>
      <c r="E20" s="174">
        <v>0</v>
      </c>
      <c r="F20" s="174">
        <v>0</v>
      </c>
      <c r="G20" s="173">
        <v>0</v>
      </c>
      <c r="H20" s="172">
        <v>0</v>
      </c>
      <c r="I20" s="172">
        <v>0</v>
      </c>
      <c r="J20" s="172">
        <v>0</v>
      </c>
      <c r="K20" s="145"/>
      <c r="L20" s="145"/>
      <c r="M20" s="140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ht="15.6" hidden="1" customHeight="1" x14ac:dyDescent="0.2">
      <c r="A21" s="171" t="s">
        <v>89</v>
      </c>
      <c r="B21" s="172">
        <v>0</v>
      </c>
      <c r="C21" s="172">
        <v>0</v>
      </c>
      <c r="D21" s="265">
        <v>0</v>
      </c>
      <c r="E21" s="174">
        <v>0</v>
      </c>
      <c r="F21" s="174">
        <v>0</v>
      </c>
      <c r="G21" s="173">
        <v>0</v>
      </c>
      <c r="H21" s="172">
        <v>0</v>
      </c>
      <c r="I21" s="172">
        <v>0</v>
      </c>
      <c r="J21" s="172">
        <v>0</v>
      </c>
      <c r="K21" s="145"/>
      <c r="L21" s="145"/>
      <c r="M21" s="140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ht="15.6" hidden="1" customHeight="1" x14ac:dyDescent="0.2">
      <c r="A22" s="171" t="s">
        <v>90</v>
      </c>
      <c r="B22" s="172">
        <v>0</v>
      </c>
      <c r="C22" s="172">
        <v>0</v>
      </c>
      <c r="D22" s="265">
        <v>0</v>
      </c>
      <c r="E22" s="174">
        <v>0</v>
      </c>
      <c r="F22" s="174">
        <v>0</v>
      </c>
      <c r="G22" s="173">
        <v>0</v>
      </c>
      <c r="H22" s="172">
        <v>0</v>
      </c>
      <c r="I22" s="172">
        <v>0</v>
      </c>
      <c r="J22" s="172">
        <v>0</v>
      </c>
      <c r="K22" s="145"/>
      <c r="L22" s="145"/>
      <c r="M22" s="140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ht="15.6" hidden="1" customHeight="1" x14ac:dyDescent="0.2">
      <c r="A23" s="171" t="s">
        <v>91</v>
      </c>
      <c r="B23" s="172">
        <v>0</v>
      </c>
      <c r="C23" s="172">
        <v>0</v>
      </c>
      <c r="D23" s="265">
        <v>0</v>
      </c>
      <c r="E23" s="174">
        <v>0</v>
      </c>
      <c r="F23" s="174">
        <v>0</v>
      </c>
      <c r="G23" s="173">
        <v>0</v>
      </c>
      <c r="H23" s="172">
        <v>0</v>
      </c>
      <c r="I23" s="172">
        <v>0</v>
      </c>
      <c r="J23" s="172">
        <v>0</v>
      </c>
      <c r="K23" s="145"/>
      <c r="L23" s="145"/>
      <c r="M23" s="140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ht="15.6" hidden="1" customHeight="1" x14ac:dyDescent="0.2">
      <c r="A24" s="171" t="s">
        <v>92</v>
      </c>
      <c r="B24" s="172">
        <v>0</v>
      </c>
      <c r="C24" s="172">
        <v>0</v>
      </c>
      <c r="D24" s="265">
        <v>0</v>
      </c>
      <c r="E24" s="174">
        <v>0</v>
      </c>
      <c r="F24" s="174">
        <v>0</v>
      </c>
      <c r="G24" s="173">
        <v>0</v>
      </c>
      <c r="H24" s="172">
        <v>0</v>
      </c>
      <c r="I24" s="172">
        <v>0</v>
      </c>
      <c r="J24" s="172">
        <v>0</v>
      </c>
      <c r="K24" s="145"/>
      <c r="L24" s="145"/>
      <c r="M24" s="140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ht="15.6" hidden="1" customHeight="1" x14ac:dyDescent="0.2">
      <c r="A25" s="176" t="s">
        <v>93</v>
      </c>
      <c r="B25" s="177">
        <v>0</v>
      </c>
      <c r="C25" s="177">
        <v>0</v>
      </c>
      <c r="D25" s="265">
        <v>0</v>
      </c>
      <c r="E25" s="178">
        <v>0</v>
      </c>
      <c r="F25" s="178">
        <v>0</v>
      </c>
      <c r="G25" s="179">
        <v>0</v>
      </c>
      <c r="H25" s="177">
        <v>0</v>
      </c>
      <c r="I25" s="177">
        <v>0</v>
      </c>
      <c r="J25" s="177">
        <v>0</v>
      </c>
      <c r="K25" s="145"/>
      <c r="L25" s="145"/>
      <c r="M25" s="140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ht="15.6" customHeight="1" x14ac:dyDescent="0.2">
      <c r="A26" s="120" t="s">
        <v>94</v>
      </c>
      <c r="B26" s="136">
        <v>143.5</v>
      </c>
      <c r="C26" s="136">
        <v>143.5</v>
      </c>
      <c r="D26" s="349">
        <v>0</v>
      </c>
      <c r="E26" s="137">
        <v>395.23693400000002</v>
      </c>
      <c r="F26" s="137">
        <v>572.45296199999996</v>
      </c>
      <c r="G26" s="136">
        <v>44.8</v>
      </c>
      <c r="H26" s="136">
        <v>56.7</v>
      </c>
      <c r="I26" s="136">
        <v>82.1</v>
      </c>
      <c r="J26" s="136">
        <v>44.8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ht="15.6" customHeight="1" x14ac:dyDescent="0.2">
      <c r="A27" s="7" t="s">
        <v>95</v>
      </c>
      <c r="B27" s="141">
        <v>140.5</v>
      </c>
      <c r="C27" s="141">
        <v>140.5</v>
      </c>
      <c r="D27" s="142">
        <v>0</v>
      </c>
      <c r="E27" s="143">
        <v>393</v>
      </c>
      <c r="F27" s="143">
        <v>574</v>
      </c>
      <c r="G27" s="142">
        <v>46.1</v>
      </c>
      <c r="H27" s="141">
        <v>55.2</v>
      </c>
      <c r="I27" s="141">
        <v>80.599999999999994</v>
      </c>
      <c r="J27" s="141">
        <v>46</v>
      </c>
      <c r="K27" s="145"/>
      <c r="L27" s="145"/>
      <c r="M27" s="140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5.6" hidden="1" customHeight="1" x14ac:dyDescent="0.2">
      <c r="A28" s="7" t="s">
        <v>96</v>
      </c>
      <c r="B28" s="141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145"/>
      <c r="L28" s="145"/>
      <c r="M28" s="140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ht="15.6" customHeight="1" x14ac:dyDescent="0.2">
      <c r="A29" s="7" t="s">
        <v>97</v>
      </c>
      <c r="B29" s="8">
        <v>3</v>
      </c>
      <c r="C29" s="8">
        <v>3</v>
      </c>
      <c r="D29" s="142">
        <v>0</v>
      </c>
      <c r="E29" s="143">
        <v>500</v>
      </c>
      <c r="F29" s="143">
        <v>500</v>
      </c>
      <c r="G29" s="142">
        <v>0</v>
      </c>
      <c r="H29" s="141">
        <v>1.5</v>
      </c>
      <c r="I29" s="141">
        <v>1.5</v>
      </c>
      <c r="J29" s="141">
        <v>0</v>
      </c>
      <c r="K29" s="145"/>
      <c r="L29" s="145"/>
      <c r="M29" s="140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ht="15.6" hidden="1" customHeight="1" x14ac:dyDescent="0.2">
      <c r="A30" s="7" t="s">
        <v>98</v>
      </c>
      <c r="B30" s="141">
        <v>0</v>
      </c>
      <c r="C30" s="141">
        <v>0</v>
      </c>
      <c r="D30" s="142">
        <v>0</v>
      </c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145"/>
      <c r="L30" s="145"/>
      <c r="M30" s="140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ht="15.6" hidden="1" customHeight="1" x14ac:dyDescent="0.2">
      <c r="A31" s="111" t="s">
        <v>99</v>
      </c>
      <c r="B31" s="146">
        <v>0</v>
      </c>
      <c r="C31" s="146">
        <v>0</v>
      </c>
      <c r="D31" s="146">
        <v>0</v>
      </c>
      <c r="E31" s="147">
        <v>0</v>
      </c>
      <c r="F31" s="147">
        <v>0</v>
      </c>
      <c r="G31" s="146">
        <v>0</v>
      </c>
      <c r="H31" s="146">
        <v>0</v>
      </c>
      <c r="I31" s="146">
        <v>0</v>
      </c>
      <c r="J31" s="146">
        <v>0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ht="15.6" hidden="1" customHeight="1" x14ac:dyDescent="0.2">
      <c r="A32" s="7" t="s">
        <v>100</v>
      </c>
      <c r="B32" s="141">
        <v>0</v>
      </c>
      <c r="C32" s="141">
        <v>0</v>
      </c>
      <c r="D32" s="146">
        <v>0</v>
      </c>
      <c r="E32" s="143">
        <v>0</v>
      </c>
      <c r="F32" s="143">
        <v>0</v>
      </c>
      <c r="G32" s="142">
        <v>0</v>
      </c>
      <c r="H32" s="141">
        <v>0</v>
      </c>
      <c r="I32" s="141">
        <v>0</v>
      </c>
      <c r="J32" s="141">
        <v>0</v>
      </c>
      <c r="K32" s="145"/>
      <c r="L32" s="145"/>
      <c r="M32" s="140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ht="15.6" hidden="1" customHeight="1" x14ac:dyDescent="0.2">
      <c r="A33" s="7" t="s">
        <v>101</v>
      </c>
      <c r="B33" s="141">
        <v>0</v>
      </c>
      <c r="C33" s="141">
        <v>0</v>
      </c>
      <c r="D33" s="146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145"/>
      <c r="L33" s="145"/>
      <c r="M33" s="140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ht="15.6" hidden="1" customHeight="1" x14ac:dyDescent="0.2">
      <c r="A34" s="7" t="s">
        <v>102</v>
      </c>
      <c r="B34" s="141">
        <v>0</v>
      </c>
      <c r="C34" s="141">
        <v>0</v>
      </c>
      <c r="D34" s="146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145"/>
      <c r="L34" s="145"/>
      <c r="M34" s="140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ht="15.6" hidden="1" customHeight="1" x14ac:dyDescent="0.2">
      <c r="A35" s="7" t="s">
        <v>103</v>
      </c>
      <c r="B35" s="141">
        <v>0</v>
      </c>
      <c r="C35" s="141">
        <v>0</v>
      </c>
      <c r="D35" s="146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145"/>
      <c r="L35" s="145"/>
      <c r="M35" s="140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ht="15.6" hidden="1" customHeight="1" x14ac:dyDescent="0.2">
      <c r="A36" s="111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ht="15.6" hidden="1" customHeight="1" x14ac:dyDescent="0.2">
      <c r="A37" s="7" t="s">
        <v>105</v>
      </c>
      <c r="B37" s="141">
        <v>0</v>
      </c>
      <c r="C37" s="141">
        <v>0</v>
      </c>
      <c r="D37" s="146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145"/>
      <c r="L37" s="145"/>
      <c r="M37" s="140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ht="15.6" hidden="1" customHeight="1" x14ac:dyDescent="0.2">
      <c r="A38" s="7" t="s">
        <v>106</v>
      </c>
      <c r="B38" s="141">
        <v>0</v>
      </c>
      <c r="C38" s="141">
        <v>0</v>
      </c>
      <c r="D38" s="146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145"/>
      <c r="L38" s="145"/>
      <c r="M38" s="140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5.6" hidden="1" customHeight="1" x14ac:dyDescent="0.2">
      <c r="A39" s="7" t="s">
        <v>107</v>
      </c>
      <c r="B39" s="141">
        <v>0</v>
      </c>
      <c r="C39" s="141">
        <v>0</v>
      </c>
      <c r="D39" s="146">
        <v>0</v>
      </c>
      <c r="E39" s="143">
        <v>0</v>
      </c>
      <c r="F39" s="143">
        <v>0</v>
      </c>
      <c r="G39" s="142">
        <v>0</v>
      </c>
      <c r="H39" s="141">
        <v>0</v>
      </c>
      <c r="I39" s="141">
        <v>0</v>
      </c>
      <c r="J39" s="141">
        <v>0</v>
      </c>
      <c r="K39" s="145"/>
      <c r="L39" s="145"/>
      <c r="M39" s="140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5.6" hidden="1" customHeight="1" x14ac:dyDescent="0.2">
      <c r="A40" s="111" t="s">
        <v>108</v>
      </c>
      <c r="B40" s="146">
        <v>0</v>
      </c>
      <c r="C40" s="146">
        <v>0</v>
      </c>
      <c r="D40" s="146">
        <v>0</v>
      </c>
      <c r="E40" s="147">
        <v>0</v>
      </c>
      <c r="F40" s="147">
        <v>0</v>
      </c>
      <c r="G40" s="146">
        <v>0</v>
      </c>
      <c r="H40" s="146">
        <v>0</v>
      </c>
      <c r="I40" s="146">
        <v>0</v>
      </c>
      <c r="J40" s="146">
        <v>0</v>
      </c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ht="15.6" customHeight="1" x14ac:dyDescent="0.2">
      <c r="A41" s="120" t="s">
        <v>109</v>
      </c>
      <c r="B41" s="136">
        <v>143.5</v>
      </c>
      <c r="C41" s="136">
        <v>143.5</v>
      </c>
      <c r="D41" s="136">
        <v>0</v>
      </c>
      <c r="E41" s="137">
        <v>395.23693400000002</v>
      </c>
      <c r="F41" s="137">
        <v>572.45296199999996</v>
      </c>
      <c r="G41" s="136">
        <v>44.8</v>
      </c>
      <c r="H41" s="136">
        <v>56.7</v>
      </c>
      <c r="I41" s="136">
        <v>82.1</v>
      </c>
      <c r="J41" s="136">
        <v>44.8</v>
      </c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ht="15.6" customHeight="1" x14ac:dyDescent="0.2">
      <c r="A42" s="271" t="s">
        <v>51</v>
      </c>
      <c r="B42" s="261">
        <v>143.5</v>
      </c>
      <c r="C42" s="261">
        <v>143.5</v>
      </c>
      <c r="D42" s="261">
        <v>0</v>
      </c>
      <c r="E42" s="262">
        <v>395.23693400000002</v>
      </c>
      <c r="F42" s="262">
        <v>572.45296199999996</v>
      </c>
      <c r="G42" s="261">
        <v>44.8</v>
      </c>
      <c r="H42" s="261">
        <v>56.7</v>
      </c>
      <c r="I42" s="261">
        <v>82.1</v>
      </c>
      <c r="J42" s="261">
        <v>44.8</v>
      </c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ht="15.6" customHeight="1" x14ac:dyDescent="0.2">
      <c r="A43" s="164" t="s">
        <v>52</v>
      </c>
    </row>
    <row r="44" spans="1:24" ht="15.6" customHeight="1" x14ac:dyDescent="0.2">
      <c r="A44" s="164" t="s">
        <v>53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selection activeCell="M30" sqref="M30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7.85546875" style="129" customWidth="1"/>
    <col min="5" max="6" width="11.28515625" style="129" customWidth="1"/>
    <col min="7" max="7" width="7.85546875" style="129" customWidth="1"/>
    <col min="8" max="9" width="11.28515625" style="129" customWidth="1"/>
    <col min="10" max="23" width="7.85546875" style="129" customWidth="1"/>
    <col min="24" max="257" width="11.42578125" style="129" customWidth="1"/>
  </cols>
  <sheetData>
    <row r="1" spans="1:23" ht="26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21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20.100000000000001" customHeight="1" x14ac:dyDescent="0.2">
      <c r="A5" s="555" t="s">
        <v>60</v>
      </c>
      <c r="B5" s="557" t="s">
        <v>61</v>
      </c>
      <c r="C5" s="557"/>
      <c r="D5" s="557"/>
      <c r="E5" s="555" t="s">
        <v>62</v>
      </c>
      <c r="F5" s="555"/>
      <c r="G5" s="555"/>
      <c r="H5" s="557" t="s">
        <v>63</v>
      </c>
      <c r="I5" s="557"/>
      <c r="J5" s="55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0.100000000000001" customHeight="1" x14ac:dyDescent="0.2">
      <c r="A6" s="555"/>
      <c r="B6" s="131" t="s">
        <v>64</v>
      </c>
      <c r="C6" s="131" t="s">
        <v>65</v>
      </c>
      <c r="D6" s="131" t="s">
        <v>66</v>
      </c>
      <c r="E6" s="131" t="s">
        <v>64</v>
      </c>
      <c r="F6" s="131" t="s">
        <v>65</v>
      </c>
      <c r="G6" s="131" t="s">
        <v>66</v>
      </c>
      <c r="H6" s="131" t="s">
        <v>64</v>
      </c>
      <c r="I6" s="131" t="s">
        <v>65</v>
      </c>
      <c r="J6" s="131" t="s">
        <v>66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20.100000000000001" customHeight="1" x14ac:dyDescent="0.2">
      <c r="A7" s="555"/>
      <c r="B7" s="131" t="s">
        <v>67</v>
      </c>
      <c r="C7" s="131" t="s">
        <v>68</v>
      </c>
      <c r="D7" s="131" t="s">
        <v>69</v>
      </c>
      <c r="E7" s="131" t="s">
        <v>70</v>
      </c>
      <c r="F7" s="131" t="s">
        <v>71</v>
      </c>
      <c r="G7" s="131" t="s">
        <v>72</v>
      </c>
      <c r="H7" s="131" t="s">
        <v>73</v>
      </c>
      <c r="I7" s="131" t="s">
        <v>74</v>
      </c>
      <c r="J7" s="131" t="s">
        <v>75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3" ht="15.6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1:23" ht="15.6" hidden="1" customHeight="1" x14ac:dyDescent="0.2">
      <c r="A9" s="171" t="s">
        <v>77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145"/>
      <c r="L9" s="145"/>
      <c r="M9" s="140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:23" ht="15.6" hidden="1" customHeight="1" x14ac:dyDescent="0.2">
      <c r="A10" s="171" t="s">
        <v>78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145"/>
      <c r="L10" s="145"/>
      <c r="M10" s="140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1:23" ht="15.6" hidden="1" customHeight="1" x14ac:dyDescent="0.2">
      <c r="A11" s="171" t="s">
        <v>79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145"/>
      <c r="L11" s="145"/>
      <c r="M11" s="140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3" ht="15.6" hidden="1" customHeight="1" x14ac:dyDescent="0.2">
      <c r="A12" s="171" t="s">
        <v>80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145"/>
      <c r="L12" s="145"/>
      <c r="M12" s="140"/>
      <c r="N12" s="145"/>
      <c r="O12" s="145"/>
      <c r="P12" s="145"/>
      <c r="Q12" s="145"/>
      <c r="R12" s="145"/>
      <c r="S12" s="145"/>
      <c r="T12" s="145"/>
      <c r="U12" s="145"/>
      <c r="V12" s="145"/>
      <c r="W12" s="145"/>
    </row>
    <row r="13" spans="1:23" ht="15.6" hidden="1" customHeight="1" x14ac:dyDescent="0.2">
      <c r="A13" s="171" t="s">
        <v>81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145"/>
      <c r="L13" s="145"/>
      <c r="M13" s="140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1:23" ht="15.6" hidden="1" customHeight="1" x14ac:dyDescent="0.2">
      <c r="A14" s="171" t="s">
        <v>82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145"/>
      <c r="L14" s="145"/>
      <c r="M14" s="140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3" ht="15.6" hidden="1" customHeight="1" x14ac:dyDescent="0.2">
      <c r="A15" s="171" t="s">
        <v>83</v>
      </c>
      <c r="B15" s="172">
        <v>0</v>
      </c>
      <c r="C15" s="172">
        <v>0</v>
      </c>
      <c r="D15" s="173">
        <v>0</v>
      </c>
      <c r="E15" s="174">
        <v>0</v>
      </c>
      <c r="F15" s="174">
        <v>0</v>
      </c>
      <c r="G15" s="173">
        <v>0</v>
      </c>
      <c r="H15" s="172">
        <v>0</v>
      </c>
      <c r="I15" s="172">
        <v>0</v>
      </c>
      <c r="J15" s="172">
        <v>0</v>
      </c>
      <c r="K15" s="145"/>
      <c r="L15" s="145"/>
      <c r="M15" s="140"/>
      <c r="N15" s="145"/>
      <c r="O15" s="145"/>
      <c r="P15" s="145"/>
      <c r="Q15" s="145"/>
      <c r="R15" s="145"/>
      <c r="S15" s="145"/>
      <c r="T15" s="145"/>
      <c r="U15" s="145"/>
      <c r="V15" s="145"/>
      <c r="W15" s="145"/>
    </row>
    <row r="16" spans="1:23" ht="15.6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</row>
    <row r="17" spans="1:23" ht="15.6" hidden="1" customHeight="1" x14ac:dyDescent="0.2">
      <c r="A17" s="171" t="s">
        <v>85</v>
      </c>
      <c r="B17" s="172">
        <v>0</v>
      </c>
      <c r="C17" s="172">
        <v>0</v>
      </c>
      <c r="D17" s="173">
        <v>0</v>
      </c>
      <c r="E17" s="174">
        <v>0</v>
      </c>
      <c r="F17" s="174">
        <v>0</v>
      </c>
      <c r="G17" s="173">
        <v>0</v>
      </c>
      <c r="H17" s="172">
        <v>0</v>
      </c>
      <c r="I17" s="172">
        <v>0</v>
      </c>
      <c r="J17" s="172">
        <v>0</v>
      </c>
      <c r="K17" s="145"/>
      <c r="L17" s="145"/>
      <c r="M17" s="140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1:23" ht="15.6" hidden="1" customHeight="1" x14ac:dyDescent="0.2">
      <c r="A18" s="171" t="s">
        <v>86</v>
      </c>
      <c r="B18" s="172">
        <v>0</v>
      </c>
      <c r="C18" s="172">
        <v>0</v>
      </c>
      <c r="D18" s="173">
        <v>0</v>
      </c>
      <c r="E18" s="174">
        <v>0</v>
      </c>
      <c r="F18" s="174">
        <v>0</v>
      </c>
      <c r="G18" s="173">
        <v>0</v>
      </c>
      <c r="H18" s="172">
        <v>0</v>
      </c>
      <c r="I18" s="172">
        <v>0</v>
      </c>
      <c r="J18" s="172">
        <v>0</v>
      </c>
      <c r="K18" s="145"/>
      <c r="L18" s="145"/>
      <c r="M18" s="140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1:23" ht="15.6" hidden="1" customHeight="1" x14ac:dyDescent="0.2">
      <c r="A19" s="171" t="s">
        <v>87</v>
      </c>
      <c r="B19" s="172">
        <v>0</v>
      </c>
      <c r="C19" s="172">
        <v>0</v>
      </c>
      <c r="D19" s="173">
        <v>0</v>
      </c>
      <c r="E19" s="174">
        <v>0</v>
      </c>
      <c r="F19" s="174">
        <v>0</v>
      </c>
      <c r="G19" s="173">
        <v>0</v>
      </c>
      <c r="H19" s="172">
        <v>0</v>
      </c>
      <c r="I19" s="172">
        <v>0</v>
      </c>
      <c r="J19" s="172">
        <v>0</v>
      </c>
      <c r="K19" s="145"/>
      <c r="L19" s="145"/>
      <c r="M19" s="140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1:23" ht="15.6" hidden="1" customHeight="1" x14ac:dyDescent="0.2">
      <c r="A20" s="171" t="s">
        <v>88</v>
      </c>
      <c r="B20" s="172">
        <v>0</v>
      </c>
      <c r="C20" s="172">
        <v>0</v>
      </c>
      <c r="D20" s="173">
        <v>0</v>
      </c>
      <c r="E20" s="174">
        <v>0</v>
      </c>
      <c r="F20" s="174">
        <v>0</v>
      </c>
      <c r="G20" s="173">
        <v>0</v>
      </c>
      <c r="H20" s="172">
        <v>0</v>
      </c>
      <c r="I20" s="172">
        <v>0</v>
      </c>
      <c r="J20" s="172">
        <v>0</v>
      </c>
      <c r="K20" s="145"/>
      <c r="L20" s="145"/>
      <c r="M20" s="140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3" ht="15.6" hidden="1" customHeight="1" x14ac:dyDescent="0.2">
      <c r="A21" s="171" t="s">
        <v>89</v>
      </c>
      <c r="B21" s="172">
        <v>0</v>
      </c>
      <c r="C21" s="172">
        <v>0</v>
      </c>
      <c r="D21" s="173">
        <v>0</v>
      </c>
      <c r="E21" s="174">
        <v>0</v>
      </c>
      <c r="F21" s="174">
        <v>0</v>
      </c>
      <c r="G21" s="173">
        <v>0</v>
      </c>
      <c r="H21" s="172">
        <v>0</v>
      </c>
      <c r="I21" s="172">
        <v>0</v>
      </c>
      <c r="J21" s="172">
        <v>0</v>
      </c>
      <c r="K21" s="145"/>
      <c r="L21" s="145"/>
      <c r="M21" s="140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1:23" ht="15.6" hidden="1" customHeight="1" x14ac:dyDescent="0.2">
      <c r="A22" s="171" t="s">
        <v>90</v>
      </c>
      <c r="B22" s="172">
        <v>0</v>
      </c>
      <c r="C22" s="172">
        <v>0</v>
      </c>
      <c r="D22" s="173">
        <v>0</v>
      </c>
      <c r="E22" s="174">
        <v>0</v>
      </c>
      <c r="F22" s="174">
        <v>0</v>
      </c>
      <c r="G22" s="173">
        <v>0</v>
      </c>
      <c r="H22" s="172">
        <v>0</v>
      </c>
      <c r="I22" s="172">
        <v>0</v>
      </c>
      <c r="J22" s="172">
        <v>0</v>
      </c>
      <c r="K22" s="145"/>
      <c r="L22" s="145"/>
      <c r="M22" s="140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23" ht="15.6" hidden="1" customHeight="1" x14ac:dyDescent="0.2">
      <c r="A23" s="171" t="s">
        <v>91</v>
      </c>
      <c r="B23" s="172">
        <v>0</v>
      </c>
      <c r="C23" s="172">
        <v>0</v>
      </c>
      <c r="D23" s="173">
        <v>0</v>
      </c>
      <c r="E23" s="174">
        <v>0</v>
      </c>
      <c r="F23" s="174">
        <v>0</v>
      </c>
      <c r="G23" s="173">
        <v>0</v>
      </c>
      <c r="H23" s="172">
        <v>0</v>
      </c>
      <c r="I23" s="172">
        <v>0</v>
      </c>
      <c r="J23" s="172">
        <v>0</v>
      </c>
      <c r="K23" s="145"/>
      <c r="L23" s="145"/>
      <c r="M23" s="140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1:23" ht="15.6" hidden="1" customHeight="1" x14ac:dyDescent="0.2">
      <c r="A24" s="171" t="s">
        <v>92</v>
      </c>
      <c r="B24" s="172">
        <v>0</v>
      </c>
      <c r="C24" s="172">
        <v>0</v>
      </c>
      <c r="D24" s="173">
        <v>0</v>
      </c>
      <c r="E24" s="174">
        <v>0</v>
      </c>
      <c r="F24" s="174">
        <v>0</v>
      </c>
      <c r="G24" s="173">
        <v>0</v>
      </c>
      <c r="H24" s="172">
        <v>0</v>
      </c>
      <c r="I24" s="172">
        <v>0</v>
      </c>
      <c r="J24" s="172">
        <v>0</v>
      </c>
      <c r="K24" s="145"/>
      <c r="L24" s="145"/>
      <c r="M24" s="140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3" ht="15.6" hidden="1" customHeight="1" x14ac:dyDescent="0.2">
      <c r="A25" s="176" t="s">
        <v>93</v>
      </c>
      <c r="B25" s="177">
        <v>0</v>
      </c>
      <c r="C25" s="177">
        <v>0</v>
      </c>
      <c r="D25" s="173">
        <v>0</v>
      </c>
      <c r="E25" s="178">
        <v>0</v>
      </c>
      <c r="F25" s="178">
        <v>0</v>
      </c>
      <c r="G25" s="179">
        <v>0</v>
      </c>
      <c r="H25" s="177">
        <v>0</v>
      </c>
      <c r="I25" s="177">
        <v>0</v>
      </c>
      <c r="J25" s="177">
        <v>0</v>
      </c>
      <c r="K25" s="145"/>
      <c r="L25" s="145"/>
      <c r="M25" s="140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1:23" ht="15.6" customHeight="1" x14ac:dyDescent="0.2">
      <c r="A26" s="120" t="s">
        <v>94</v>
      </c>
      <c r="B26" s="136">
        <v>29.2</v>
      </c>
      <c r="C26" s="136">
        <v>29.2</v>
      </c>
      <c r="D26" s="136">
        <v>0</v>
      </c>
      <c r="E26" s="137">
        <v>1123.356164</v>
      </c>
      <c r="F26" s="137">
        <v>1569.4726029999999</v>
      </c>
      <c r="G26" s="136">
        <v>39.700000000000003</v>
      </c>
      <c r="H26" s="136">
        <v>32.799999999999997</v>
      </c>
      <c r="I26" s="136">
        <v>45.8</v>
      </c>
      <c r="J26" s="136">
        <v>39.6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</row>
    <row r="27" spans="1:23" ht="15.6" customHeight="1" x14ac:dyDescent="0.2">
      <c r="A27" s="7" t="s">
        <v>95</v>
      </c>
      <c r="B27" s="141">
        <v>8.5</v>
      </c>
      <c r="C27" s="141">
        <v>8.5</v>
      </c>
      <c r="D27" s="142">
        <v>0</v>
      </c>
      <c r="E27" s="143">
        <v>1320</v>
      </c>
      <c r="F27" s="143">
        <v>1539</v>
      </c>
      <c r="G27" s="142">
        <v>16.600000000000001</v>
      </c>
      <c r="H27" s="141">
        <v>11.2</v>
      </c>
      <c r="I27" s="141">
        <v>13.1</v>
      </c>
      <c r="J27" s="141">
        <v>17</v>
      </c>
      <c r="K27" s="145"/>
      <c r="L27" s="145"/>
      <c r="M27" s="140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1:23" ht="15.6" hidden="1" customHeight="1" x14ac:dyDescent="0.2">
      <c r="A28" s="7" t="s">
        <v>96</v>
      </c>
      <c r="B28" s="141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145"/>
      <c r="L28" s="145"/>
      <c r="M28" s="140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1:23" ht="15.6" customHeight="1" x14ac:dyDescent="0.2">
      <c r="A29" s="185" t="s">
        <v>97</v>
      </c>
      <c r="B29" s="141">
        <v>20</v>
      </c>
      <c r="C29" s="141">
        <v>20</v>
      </c>
      <c r="D29" s="142">
        <v>0</v>
      </c>
      <c r="E29" s="143">
        <v>1000</v>
      </c>
      <c r="F29" s="21">
        <v>1562</v>
      </c>
      <c r="G29" s="142">
        <v>56.2</v>
      </c>
      <c r="H29" s="141">
        <v>20</v>
      </c>
      <c r="I29" s="141">
        <v>31.2</v>
      </c>
      <c r="J29" s="141">
        <v>56</v>
      </c>
      <c r="K29" s="154"/>
      <c r="L29" s="145"/>
      <c r="M29" s="140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1:23" ht="15.6" customHeight="1" x14ac:dyDescent="0.2">
      <c r="A30" s="185" t="s">
        <v>98</v>
      </c>
      <c r="B30" s="141">
        <v>0.7</v>
      </c>
      <c r="C30" s="141">
        <v>0.7</v>
      </c>
      <c r="D30" s="142">
        <v>0</v>
      </c>
      <c r="E30" s="143">
        <v>2260</v>
      </c>
      <c r="F30" s="21">
        <v>2153</v>
      </c>
      <c r="G30" s="142">
        <v>-4.7</v>
      </c>
      <c r="H30" s="141">
        <v>1.6</v>
      </c>
      <c r="I30" s="141">
        <v>1.5</v>
      </c>
      <c r="J30" s="141">
        <v>-6.3</v>
      </c>
      <c r="K30" s="145"/>
      <c r="L30" s="145"/>
      <c r="M30" s="140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1:23" ht="15.6" customHeight="1" x14ac:dyDescent="0.2">
      <c r="A31" s="120" t="s">
        <v>99</v>
      </c>
      <c r="B31" s="136">
        <v>1</v>
      </c>
      <c r="C31" s="136">
        <v>1</v>
      </c>
      <c r="D31" s="136">
        <v>0</v>
      </c>
      <c r="E31" s="137">
        <v>1517</v>
      </c>
      <c r="F31" s="137">
        <v>1658</v>
      </c>
      <c r="G31" s="136">
        <v>9.3000000000000007</v>
      </c>
      <c r="H31" s="136">
        <v>1.5</v>
      </c>
      <c r="I31" s="136">
        <v>1.7</v>
      </c>
      <c r="J31" s="136">
        <v>13.3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3" ht="15.6" customHeight="1" x14ac:dyDescent="0.2">
      <c r="A32" s="185" t="s">
        <v>100</v>
      </c>
      <c r="B32" s="141">
        <v>1</v>
      </c>
      <c r="C32" s="141">
        <v>1</v>
      </c>
      <c r="D32" s="142">
        <v>0</v>
      </c>
      <c r="E32" s="143">
        <v>1517</v>
      </c>
      <c r="F32" s="21">
        <v>1658</v>
      </c>
      <c r="G32" s="142">
        <v>9.3000000000000007</v>
      </c>
      <c r="H32" s="141">
        <v>1.5</v>
      </c>
      <c r="I32" s="210">
        <v>1.7</v>
      </c>
      <c r="J32" s="141">
        <v>13.3</v>
      </c>
      <c r="K32" s="145"/>
      <c r="L32" s="350"/>
      <c r="M32" s="351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1:23" ht="15.6" hidden="1" customHeight="1" x14ac:dyDescent="0.2">
      <c r="A33" s="185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145"/>
      <c r="L33" s="145"/>
      <c r="M33" s="140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1:23" ht="15.6" hidden="1" customHeight="1" x14ac:dyDescent="0.2">
      <c r="A34" s="185" t="s">
        <v>102</v>
      </c>
      <c r="B34" s="141">
        <v>0</v>
      </c>
      <c r="C34" s="141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145"/>
      <c r="L34" s="145"/>
      <c r="M34" s="140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1:23" ht="15.6" hidden="1" customHeight="1" x14ac:dyDescent="0.2">
      <c r="A35" s="185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145"/>
      <c r="L35" s="145"/>
      <c r="M35" s="140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1:23" ht="15.6" customHeight="1" x14ac:dyDescent="0.2">
      <c r="A36" s="120" t="s">
        <v>104</v>
      </c>
      <c r="B36" s="136">
        <v>1.5</v>
      </c>
      <c r="C36" s="136">
        <v>1.5</v>
      </c>
      <c r="D36" s="136">
        <v>0</v>
      </c>
      <c r="E36" s="137">
        <v>1273</v>
      </c>
      <c r="F36" s="137">
        <v>1568</v>
      </c>
      <c r="G36" s="136">
        <v>23.2</v>
      </c>
      <c r="H36" s="136">
        <v>1.9</v>
      </c>
      <c r="I36" s="136">
        <v>2.4</v>
      </c>
      <c r="J36" s="136">
        <v>26.3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</row>
    <row r="37" spans="1:23" ht="15.6" hidden="1" customHeight="1" x14ac:dyDescent="0.2">
      <c r="A37" s="185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145"/>
      <c r="L37" s="145"/>
      <c r="M37" s="140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1:23" ht="15.6" hidden="1" customHeight="1" x14ac:dyDescent="0.2">
      <c r="A38" s="185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145"/>
      <c r="L38" s="145"/>
      <c r="M38" s="140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1:23" ht="15.6" customHeight="1" x14ac:dyDescent="0.2">
      <c r="A39" s="185" t="s">
        <v>107</v>
      </c>
      <c r="B39" s="141">
        <v>1.5</v>
      </c>
      <c r="C39" s="141">
        <v>1.5</v>
      </c>
      <c r="D39" s="142">
        <v>0</v>
      </c>
      <c r="E39" s="143">
        <v>1273</v>
      </c>
      <c r="F39" s="21">
        <v>1568</v>
      </c>
      <c r="G39" s="142">
        <v>23.2</v>
      </c>
      <c r="H39" s="141">
        <v>1.9</v>
      </c>
      <c r="I39" s="141">
        <v>2.4</v>
      </c>
      <c r="J39" s="141">
        <v>26.3</v>
      </c>
      <c r="K39" s="145"/>
      <c r="L39" s="145"/>
      <c r="M39" s="140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1:23" ht="15.6" hidden="1" customHeight="1" x14ac:dyDescent="0.2">
      <c r="A40" s="291" t="s">
        <v>108</v>
      </c>
      <c r="B40" s="146">
        <v>0</v>
      </c>
      <c r="C40" s="146">
        <v>0</v>
      </c>
      <c r="D40" s="146">
        <v>0</v>
      </c>
      <c r="E40" s="147">
        <v>0</v>
      </c>
      <c r="F40" s="147">
        <v>0</v>
      </c>
      <c r="G40" s="146">
        <v>0</v>
      </c>
      <c r="H40" s="146">
        <v>0</v>
      </c>
      <c r="I40" s="146">
        <v>0</v>
      </c>
      <c r="J40" s="146">
        <v>0</v>
      </c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3" ht="15.6" customHeight="1" x14ac:dyDescent="0.2">
      <c r="A41" s="311" t="s">
        <v>109</v>
      </c>
      <c r="B41" s="136">
        <v>31.7</v>
      </c>
      <c r="C41" s="136">
        <v>31.7</v>
      </c>
      <c r="D41" s="136">
        <v>0</v>
      </c>
      <c r="E41" s="137">
        <v>1142.8548900000001</v>
      </c>
      <c r="F41" s="137">
        <v>1572.1955840000001</v>
      </c>
      <c r="G41" s="136">
        <v>37.6</v>
      </c>
      <c r="H41" s="136">
        <v>36.200000000000003</v>
      </c>
      <c r="I41" s="136">
        <v>49.9</v>
      </c>
      <c r="J41" s="136">
        <v>37.799999999999997</v>
      </c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</row>
    <row r="42" spans="1:23" ht="15.6" customHeight="1" x14ac:dyDescent="0.2">
      <c r="A42" s="271" t="s">
        <v>51</v>
      </c>
      <c r="B42" s="261">
        <v>31.7</v>
      </c>
      <c r="C42" s="261">
        <v>31.7</v>
      </c>
      <c r="D42" s="261">
        <v>0</v>
      </c>
      <c r="E42" s="262">
        <v>1142.8548900000001</v>
      </c>
      <c r="F42" s="262">
        <v>1572.1955840000001</v>
      </c>
      <c r="G42" s="261">
        <v>37.6</v>
      </c>
      <c r="H42" s="261">
        <v>36.200000000000003</v>
      </c>
      <c r="I42" s="261">
        <v>49.9</v>
      </c>
      <c r="J42" s="261">
        <v>37.799999999999997</v>
      </c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ht="15.6" customHeight="1" x14ac:dyDescent="0.2">
      <c r="A43" s="164" t="s">
        <v>52</v>
      </c>
    </row>
    <row r="44" spans="1:23" ht="15.6" customHeight="1" x14ac:dyDescent="0.2">
      <c r="A44" s="164" t="s">
        <v>53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selection activeCell="M25" sqref="M25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7.85546875" style="129" customWidth="1"/>
    <col min="5" max="6" width="11.28515625" style="129" customWidth="1"/>
    <col min="7" max="7" width="7.85546875" style="129" customWidth="1"/>
    <col min="8" max="9" width="11.28515625" style="129" customWidth="1"/>
    <col min="10" max="10" width="7.85546875" style="129" customWidth="1"/>
    <col min="11" max="11" width="9.7109375" style="129" customWidth="1"/>
    <col min="12" max="26" width="7.85546875" style="129" customWidth="1"/>
    <col min="27" max="257" width="11.42578125" style="129" customWidth="1"/>
  </cols>
  <sheetData>
    <row r="1" spans="1:26" ht="33.7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20.100000000000001" customHeight="1" x14ac:dyDescent="0.2">
      <c r="A5" s="558" t="s">
        <v>60</v>
      </c>
      <c r="B5" s="557" t="s">
        <v>61</v>
      </c>
      <c r="C5" s="557"/>
      <c r="D5" s="557"/>
      <c r="E5" s="555" t="s">
        <v>62</v>
      </c>
      <c r="F5" s="555"/>
      <c r="G5" s="555"/>
      <c r="H5" s="557" t="s">
        <v>63</v>
      </c>
      <c r="I5" s="557"/>
      <c r="J5" s="55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20.100000000000001" customHeight="1" x14ac:dyDescent="0.2">
      <c r="A6" s="558"/>
      <c r="B6" s="131" t="s">
        <v>64</v>
      </c>
      <c r="C6" s="131" t="s">
        <v>65</v>
      </c>
      <c r="D6" s="131" t="s">
        <v>66</v>
      </c>
      <c r="E6" s="131" t="s">
        <v>64</v>
      </c>
      <c r="F6" s="131" t="s">
        <v>65</v>
      </c>
      <c r="G6" s="131" t="s">
        <v>66</v>
      </c>
      <c r="H6" s="131" t="s">
        <v>64</v>
      </c>
      <c r="I6" s="131" t="s">
        <v>65</v>
      </c>
      <c r="J6" s="131" t="s">
        <v>66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ht="20.100000000000001" customHeight="1" x14ac:dyDescent="0.2">
      <c r="A7" s="558"/>
      <c r="B7" s="131" t="s">
        <v>67</v>
      </c>
      <c r="C7" s="131" t="s">
        <v>68</v>
      </c>
      <c r="D7" s="131" t="s">
        <v>69</v>
      </c>
      <c r="E7" s="131" t="s">
        <v>70</v>
      </c>
      <c r="F7" s="131" t="s">
        <v>71</v>
      </c>
      <c r="G7" s="131" t="s">
        <v>72</v>
      </c>
      <c r="H7" s="131" t="s">
        <v>73</v>
      </c>
      <c r="I7" s="131" t="s">
        <v>74</v>
      </c>
      <c r="J7" s="131" t="s">
        <v>75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5.6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140"/>
      <c r="L8" s="140">
        <v>0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6" hidden="1" customHeight="1" x14ac:dyDescent="0.2">
      <c r="A9" s="263" t="s">
        <v>77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145"/>
      <c r="L9" s="140">
        <v>0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.6" hidden="1" customHeight="1" x14ac:dyDescent="0.2">
      <c r="A10" s="263" t="s">
        <v>78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145"/>
      <c r="L10" s="140">
        <v>0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.6" hidden="1" customHeight="1" x14ac:dyDescent="0.2">
      <c r="A11" s="263" t="s">
        <v>79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145"/>
      <c r="L11" s="140">
        <v>0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.6" hidden="1" customHeight="1" x14ac:dyDescent="0.2">
      <c r="A12" s="263" t="s">
        <v>80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145"/>
      <c r="L12" s="140">
        <v>0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.6" hidden="1" customHeight="1" x14ac:dyDescent="0.2">
      <c r="A13" s="263" t="s">
        <v>81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145"/>
      <c r="L13" s="140">
        <v>0</v>
      </c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.6" hidden="1" customHeight="1" x14ac:dyDescent="0.2">
      <c r="A14" s="263" t="s">
        <v>82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145"/>
      <c r="L14" s="140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.6" hidden="1" customHeight="1" x14ac:dyDescent="0.2">
      <c r="A15" s="267" t="s">
        <v>83</v>
      </c>
      <c r="B15" s="177">
        <v>0</v>
      </c>
      <c r="C15" s="177">
        <v>0</v>
      </c>
      <c r="D15" s="173">
        <v>0</v>
      </c>
      <c r="E15" s="178">
        <v>0</v>
      </c>
      <c r="F15" s="178">
        <v>0</v>
      </c>
      <c r="G15" s="179">
        <v>0</v>
      </c>
      <c r="H15" s="177">
        <v>0</v>
      </c>
      <c r="I15" s="177">
        <v>0</v>
      </c>
      <c r="J15" s="177">
        <v>0</v>
      </c>
      <c r="K15" s="145"/>
      <c r="L15" s="140">
        <v>0</v>
      </c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.6" customHeight="1" x14ac:dyDescent="0.2">
      <c r="A16" s="120" t="s">
        <v>84</v>
      </c>
      <c r="B16" s="136">
        <v>45</v>
      </c>
      <c r="C16" s="136">
        <v>48</v>
      </c>
      <c r="D16" s="136">
        <v>6.7</v>
      </c>
      <c r="E16" s="137">
        <v>568.36444400000005</v>
      </c>
      <c r="F16" s="137">
        <v>657.18333299999995</v>
      </c>
      <c r="G16" s="136">
        <v>15.6</v>
      </c>
      <c r="H16" s="136">
        <v>25.6</v>
      </c>
      <c r="I16" s="136">
        <v>31.6</v>
      </c>
      <c r="J16" s="136">
        <v>23.4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6" hidden="1" customHeight="1" x14ac:dyDescent="0.2">
      <c r="A17" s="150" t="s">
        <v>85</v>
      </c>
      <c r="B17" s="141">
        <v>0</v>
      </c>
      <c r="C17" s="141">
        <v>0</v>
      </c>
      <c r="D17" s="142">
        <v>0</v>
      </c>
      <c r="E17" s="143"/>
      <c r="F17" s="143"/>
      <c r="G17" s="142">
        <v>0</v>
      </c>
      <c r="H17" s="141">
        <v>0</v>
      </c>
      <c r="I17" s="141">
        <v>0</v>
      </c>
      <c r="J17" s="141">
        <v>0</v>
      </c>
      <c r="K17" s="145"/>
      <c r="L17" s="140"/>
      <c r="M17" s="14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.6" hidden="1" customHeight="1" x14ac:dyDescent="0.2">
      <c r="A18" s="150" t="s">
        <v>86</v>
      </c>
      <c r="B18" s="141">
        <v>0</v>
      </c>
      <c r="C18" s="141">
        <v>0</v>
      </c>
      <c r="D18" s="142">
        <v>0</v>
      </c>
      <c r="E18" s="143"/>
      <c r="F18" s="143"/>
      <c r="G18" s="142">
        <v>0</v>
      </c>
      <c r="H18" s="141">
        <v>0</v>
      </c>
      <c r="I18" s="141">
        <v>0</v>
      </c>
      <c r="J18" s="141">
        <v>0</v>
      </c>
      <c r="K18" s="145"/>
      <c r="L18" s="140"/>
      <c r="M18" s="14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.6" customHeight="1" x14ac:dyDescent="0.2">
      <c r="A19" s="67" t="s">
        <v>87</v>
      </c>
      <c r="B19" s="141">
        <v>0.4</v>
      </c>
      <c r="C19" s="141">
        <v>0.4</v>
      </c>
      <c r="D19" s="142">
        <v>0</v>
      </c>
      <c r="E19" s="143">
        <v>163</v>
      </c>
      <c r="F19" s="143">
        <v>203</v>
      </c>
      <c r="G19" s="142">
        <v>24.5</v>
      </c>
      <c r="H19" s="141">
        <v>0.1</v>
      </c>
      <c r="I19" s="141">
        <v>0.1</v>
      </c>
      <c r="J19" s="141">
        <v>0</v>
      </c>
      <c r="K19" s="145"/>
      <c r="L19" s="140"/>
      <c r="M19" s="140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.6" hidden="1" customHeight="1" x14ac:dyDescent="0.2">
      <c r="A20" s="67" t="s">
        <v>88</v>
      </c>
      <c r="B20" s="141">
        <v>0</v>
      </c>
      <c r="C20" s="141">
        <v>0</v>
      </c>
      <c r="D20" s="142">
        <v>0</v>
      </c>
      <c r="E20" s="143">
        <v>0</v>
      </c>
      <c r="F20" s="143">
        <v>0</v>
      </c>
      <c r="G20" s="142">
        <v>0</v>
      </c>
      <c r="H20" s="141">
        <v>0</v>
      </c>
      <c r="I20" s="141">
        <v>0</v>
      </c>
      <c r="J20" s="141">
        <v>0</v>
      </c>
      <c r="K20" s="145"/>
      <c r="L20" s="140"/>
      <c r="M20" s="140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.6" hidden="1" customHeight="1" x14ac:dyDescent="0.2">
      <c r="A21" s="67" t="s">
        <v>89</v>
      </c>
      <c r="B21" s="141">
        <v>0</v>
      </c>
      <c r="C21" s="141">
        <v>0</v>
      </c>
      <c r="D21" s="142">
        <v>0</v>
      </c>
      <c r="E21" s="143">
        <v>0</v>
      </c>
      <c r="F21" s="143">
        <v>0</v>
      </c>
      <c r="G21" s="142">
        <v>0</v>
      </c>
      <c r="H21" s="141">
        <v>0</v>
      </c>
      <c r="I21" s="141">
        <v>0</v>
      </c>
      <c r="J21" s="141">
        <v>0</v>
      </c>
      <c r="K21" s="145"/>
      <c r="L21" s="140"/>
      <c r="M21" s="140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.6" hidden="1" customHeight="1" x14ac:dyDescent="0.2">
      <c r="A22" s="67" t="s">
        <v>90</v>
      </c>
      <c r="B22" s="141">
        <v>0</v>
      </c>
      <c r="C22" s="141">
        <v>0</v>
      </c>
      <c r="D22" s="142">
        <v>0</v>
      </c>
      <c r="E22" s="143">
        <v>0</v>
      </c>
      <c r="F22" s="143">
        <v>0</v>
      </c>
      <c r="G22" s="142">
        <v>0</v>
      </c>
      <c r="H22" s="141">
        <v>0</v>
      </c>
      <c r="I22" s="141">
        <v>0</v>
      </c>
      <c r="J22" s="141">
        <v>0</v>
      </c>
      <c r="K22" s="145"/>
      <c r="L22" s="140"/>
      <c r="M22" s="140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.6" hidden="1" customHeight="1" x14ac:dyDescent="0.2">
      <c r="A23" s="67" t="s">
        <v>91</v>
      </c>
      <c r="B23" s="141">
        <v>0</v>
      </c>
      <c r="C23" s="141">
        <v>0</v>
      </c>
      <c r="D23" s="142">
        <v>0</v>
      </c>
      <c r="E23" s="143">
        <v>0</v>
      </c>
      <c r="F23" s="143">
        <v>0</v>
      </c>
      <c r="G23" s="142">
        <v>0</v>
      </c>
      <c r="H23" s="141">
        <v>0</v>
      </c>
      <c r="I23" s="141">
        <v>0</v>
      </c>
      <c r="J23" s="141">
        <v>0</v>
      </c>
      <c r="K23" s="145"/>
      <c r="L23" s="140"/>
      <c r="M23" s="140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6" hidden="1" customHeight="1" x14ac:dyDescent="0.2">
      <c r="A24" s="67" t="s">
        <v>92</v>
      </c>
      <c r="B24" s="141">
        <v>0</v>
      </c>
      <c r="C24" s="141">
        <v>0</v>
      </c>
      <c r="D24" s="142">
        <v>0</v>
      </c>
      <c r="E24" s="143">
        <v>0</v>
      </c>
      <c r="F24" s="143">
        <v>0</v>
      </c>
      <c r="G24" s="142">
        <v>0</v>
      </c>
      <c r="H24" s="141">
        <v>0</v>
      </c>
      <c r="I24" s="141">
        <v>0</v>
      </c>
      <c r="J24" s="141">
        <v>0</v>
      </c>
      <c r="K24" s="145"/>
      <c r="L24" s="140"/>
      <c r="M24" s="140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.6" customHeight="1" x14ac:dyDescent="0.2">
      <c r="A25" s="150" t="s">
        <v>93</v>
      </c>
      <c r="B25" s="141">
        <v>44.6</v>
      </c>
      <c r="C25" s="141">
        <v>47.6</v>
      </c>
      <c r="D25" s="142">
        <v>6.7</v>
      </c>
      <c r="E25" s="143">
        <v>572</v>
      </c>
      <c r="F25" s="21">
        <v>661</v>
      </c>
      <c r="G25" s="142">
        <v>15.6</v>
      </c>
      <c r="H25" s="141">
        <v>25.5</v>
      </c>
      <c r="I25" s="141">
        <v>31.5</v>
      </c>
      <c r="J25" s="141">
        <v>23.5</v>
      </c>
      <c r="K25" s="145"/>
      <c r="L25" s="140"/>
      <c r="M25" s="140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.6" customHeight="1" x14ac:dyDescent="0.2">
      <c r="A26" s="120" t="s">
        <v>94</v>
      </c>
      <c r="B26" s="136">
        <v>2</v>
      </c>
      <c r="C26" s="136">
        <v>2</v>
      </c>
      <c r="D26" s="136">
        <v>0</v>
      </c>
      <c r="E26" s="137">
        <v>900</v>
      </c>
      <c r="F26" s="137">
        <v>923</v>
      </c>
      <c r="G26" s="136">
        <v>2.6</v>
      </c>
      <c r="H26" s="136">
        <v>1.8</v>
      </c>
      <c r="I26" s="136">
        <v>1.8</v>
      </c>
      <c r="J26" s="136">
        <v>0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6" customHeight="1" x14ac:dyDescent="0.2">
      <c r="A27" s="67" t="s">
        <v>95</v>
      </c>
      <c r="B27" s="141">
        <v>2</v>
      </c>
      <c r="C27" s="8">
        <v>2</v>
      </c>
      <c r="D27" s="142">
        <v>0</v>
      </c>
      <c r="E27" s="143">
        <v>900</v>
      </c>
      <c r="F27" s="143">
        <v>923</v>
      </c>
      <c r="G27" s="142">
        <v>2.6</v>
      </c>
      <c r="H27" s="141">
        <v>1.8</v>
      </c>
      <c r="I27" s="141">
        <v>1.8</v>
      </c>
      <c r="J27" s="141">
        <v>0</v>
      </c>
      <c r="K27" s="145"/>
      <c r="L27" s="140"/>
      <c r="M27" s="140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.6" hidden="1" customHeight="1" x14ac:dyDescent="0.2">
      <c r="A28" s="150" t="s">
        <v>96</v>
      </c>
      <c r="B28" s="141">
        <v>0</v>
      </c>
      <c r="C28" s="141">
        <v>0</v>
      </c>
      <c r="D28" s="142">
        <v>0</v>
      </c>
      <c r="E28" s="143">
        <v>0</v>
      </c>
      <c r="F28" s="143">
        <v>0</v>
      </c>
      <c r="G28" s="142">
        <v>0</v>
      </c>
      <c r="H28" s="141">
        <v>0</v>
      </c>
      <c r="I28" s="141">
        <v>0</v>
      </c>
      <c r="J28" s="141">
        <v>0</v>
      </c>
      <c r="K28" s="145"/>
      <c r="L28" s="140"/>
      <c r="M28" s="140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5.6" hidden="1" customHeight="1" x14ac:dyDescent="0.2">
      <c r="A29" s="150" t="s">
        <v>97</v>
      </c>
      <c r="B29" s="141">
        <v>0</v>
      </c>
      <c r="C29" s="141">
        <v>0</v>
      </c>
      <c r="D29" s="142">
        <v>0</v>
      </c>
      <c r="E29" s="143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145"/>
      <c r="L29" s="140"/>
      <c r="M29" s="140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5.6" hidden="1" customHeight="1" x14ac:dyDescent="0.2">
      <c r="A30" s="150" t="s">
        <v>98</v>
      </c>
      <c r="B30" s="141">
        <v>0</v>
      </c>
      <c r="C30" s="141">
        <v>0</v>
      </c>
      <c r="D30" s="142">
        <v>0</v>
      </c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145"/>
      <c r="L30" s="140"/>
      <c r="M30" s="140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5.6" hidden="1" customHeight="1" x14ac:dyDescent="0.2">
      <c r="A31" s="62" t="s">
        <v>99</v>
      </c>
      <c r="B31" s="146">
        <v>0</v>
      </c>
      <c r="C31" s="146">
        <v>0</v>
      </c>
      <c r="D31" s="146">
        <v>0</v>
      </c>
      <c r="E31" s="147">
        <v>0</v>
      </c>
      <c r="F31" s="147">
        <v>0</v>
      </c>
      <c r="G31" s="146">
        <v>0</v>
      </c>
      <c r="H31" s="146">
        <v>0</v>
      </c>
      <c r="I31" s="146">
        <v>0</v>
      </c>
      <c r="J31" s="146">
        <v>0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5.6" hidden="1" customHeight="1" x14ac:dyDescent="0.2">
      <c r="A32" s="150" t="s">
        <v>100</v>
      </c>
      <c r="B32" s="141">
        <v>0</v>
      </c>
      <c r="C32" s="141">
        <v>0</v>
      </c>
      <c r="D32" s="142">
        <v>0</v>
      </c>
      <c r="E32" s="143">
        <v>0</v>
      </c>
      <c r="F32" s="143">
        <v>0</v>
      </c>
      <c r="G32" s="142">
        <v>0</v>
      </c>
      <c r="H32" s="141">
        <v>0</v>
      </c>
      <c r="I32" s="141">
        <v>0</v>
      </c>
      <c r="J32" s="141">
        <v>0</v>
      </c>
      <c r="K32" s="145" t="s">
        <v>145</v>
      </c>
      <c r="L32" s="140"/>
      <c r="M32" s="140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5.6" hidden="1" customHeight="1" x14ac:dyDescent="0.2">
      <c r="A33" s="150" t="s">
        <v>101</v>
      </c>
      <c r="B33" s="141">
        <v>0</v>
      </c>
      <c r="C33" s="141">
        <v>0</v>
      </c>
      <c r="D33" s="142">
        <v>0</v>
      </c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145"/>
      <c r="L33" s="140"/>
      <c r="M33" s="140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5.6" hidden="1" customHeight="1" x14ac:dyDescent="0.2">
      <c r="A34" s="150" t="s">
        <v>102</v>
      </c>
      <c r="B34" s="141">
        <v>0</v>
      </c>
      <c r="C34" s="141">
        <v>0</v>
      </c>
      <c r="D34" s="142">
        <v>0</v>
      </c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145"/>
      <c r="L34" s="140"/>
      <c r="M34" s="140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5.6" hidden="1" customHeight="1" x14ac:dyDescent="0.2">
      <c r="A35" s="150" t="s">
        <v>103</v>
      </c>
      <c r="B35" s="141">
        <v>0</v>
      </c>
      <c r="C35" s="141">
        <v>0</v>
      </c>
      <c r="D35" s="142">
        <v>0</v>
      </c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145"/>
      <c r="L35" s="140"/>
      <c r="M35" s="140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5.6" hidden="1" customHeight="1" x14ac:dyDescent="0.2">
      <c r="A36" s="62" t="s">
        <v>104</v>
      </c>
      <c r="B36" s="146">
        <v>0</v>
      </c>
      <c r="C36" s="146">
        <v>0</v>
      </c>
      <c r="D36" s="146">
        <v>0</v>
      </c>
      <c r="E36" s="147">
        <v>0</v>
      </c>
      <c r="F36" s="147">
        <v>0</v>
      </c>
      <c r="G36" s="146">
        <v>0</v>
      </c>
      <c r="H36" s="146">
        <v>0</v>
      </c>
      <c r="I36" s="146">
        <v>0</v>
      </c>
      <c r="J36" s="146">
        <v>0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5.6" hidden="1" customHeight="1" x14ac:dyDescent="0.2">
      <c r="A37" s="150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145"/>
      <c r="L37" s="140"/>
      <c r="M37" s="140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5.6" hidden="1" customHeight="1" x14ac:dyDescent="0.2">
      <c r="A38" s="150" t="s">
        <v>106</v>
      </c>
      <c r="B38" s="141">
        <v>0</v>
      </c>
      <c r="C38" s="141">
        <v>0</v>
      </c>
      <c r="D38" s="142">
        <v>0</v>
      </c>
      <c r="E38" s="143"/>
      <c r="F38" s="143"/>
      <c r="G38" s="142">
        <v>0</v>
      </c>
      <c r="H38" s="141">
        <v>0</v>
      </c>
      <c r="I38" s="141">
        <v>0</v>
      </c>
      <c r="J38" s="141">
        <v>0</v>
      </c>
      <c r="K38" s="145"/>
      <c r="L38" s="140"/>
      <c r="M38" s="140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5.6" hidden="1" customHeight="1" x14ac:dyDescent="0.2">
      <c r="A39" s="150" t="s">
        <v>107</v>
      </c>
      <c r="B39" s="141">
        <v>0</v>
      </c>
      <c r="C39" s="141">
        <v>0</v>
      </c>
      <c r="D39" s="142">
        <v>0</v>
      </c>
      <c r="E39" s="143"/>
      <c r="F39" s="143"/>
      <c r="G39" s="142">
        <v>0</v>
      </c>
      <c r="H39" s="141">
        <v>0</v>
      </c>
      <c r="I39" s="141">
        <v>0</v>
      </c>
      <c r="J39" s="141">
        <v>0</v>
      </c>
      <c r="K39" s="145"/>
      <c r="L39" s="140"/>
      <c r="M39" s="140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5.6" customHeight="1" x14ac:dyDescent="0.2">
      <c r="A40" s="120" t="s">
        <v>108</v>
      </c>
      <c r="B40" s="136">
        <v>45</v>
      </c>
      <c r="C40" s="136">
        <v>48</v>
      </c>
      <c r="D40" s="136">
        <v>6.7</v>
      </c>
      <c r="E40" s="137">
        <v>568.36444400000005</v>
      </c>
      <c r="F40" s="137">
        <v>657.18333299999995</v>
      </c>
      <c r="G40" s="136">
        <v>15.6</v>
      </c>
      <c r="H40" s="136">
        <v>25.6</v>
      </c>
      <c r="I40" s="136">
        <v>31.6</v>
      </c>
      <c r="J40" s="136">
        <v>23.4</v>
      </c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5.6" customHeight="1" x14ac:dyDescent="0.2">
      <c r="A41" s="311" t="s">
        <v>109</v>
      </c>
      <c r="B41" s="136">
        <v>2</v>
      </c>
      <c r="C41" s="136">
        <v>2</v>
      </c>
      <c r="D41" s="136">
        <v>0</v>
      </c>
      <c r="E41" s="137">
        <v>900</v>
      </c>
      <c r="F41" s="137">
        <v>923</v>
      </c>
      <c r="G41" s="136">
        <v>2.6</v>
      </c>
      <c r="H41" s="136">
        <v>1.8</v>
      </c>
      <c r="I41" s="136">
        <v>1.8</v>
      </c>
      <c r="J41" s="136">
        <v>0</v>
      </c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5.6" customHeight="1" x14ac:dyDescent="0.2">
      <c r="A42" s="271" t="s">
        <v>51</v>
      </c>
      <c r="B42" s="261">
        <v>47</v>
      </c>
      <c r="C42" s="261">
        <v>50</v>
      </c>
      <c r="D42" s="261">
        <v>6.4</v>
      </c>
      <c r="E42" s="262">
        <v>582.47659599999997</v>
      </c>
      <c r="F42" s="262">
        <v>667.81600000000003</v>
      </c>
      <c r="G42" s="261">
        <v>14.7</v>
      </c>
      <c r="H42" s="261">
        <v>27.4</v>
      </c>
      <c r="I42" s="261">
        <v>33.4</v>
      </c>
      <c r="J42" s="261">
        <v>21.9</v>
      </c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5.6" customHeight="1" x14ac:dyDescent="0.2">
      <c r="A43" s="164" t="s">
        <v>52</v>
      </c>
    </row>
    <row r="44" spans="1:26" ht="15.6" customHeight="1" x14ac:dyDescent="0.2">
      <c r="A44" s="164" t="s">
        <v>53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90" workbookViewId="0">
      <pane xSplit="1" ySplit="8" topLeftCell="B33" activePane="bottomRight" state="frozen"/>
      <selection sqref="A1:H1"/>
      <selection pane="topRight"/>
      <selection pane="bottomLeft"/>
      <selection pane="bottomRight" activeCell="K7" sqref="K7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1.140625" style="2" hidden="1" customWidth="1"/>
    <col min="4" max="4" width="14" style="2" customWidth="1"/>
    <col min="5" max="5" width="10.42578125" style="2" hidden="1" customWidth="1"/>
    <col min="6" max="6" width="10.42578125" style="2" customWidth="1"/>
    <col min="7" max="7" width="10.42578125" style="2" hidden="1" customWidth="1"/>
    <col min="8" max="8" width="10.7109375" style="2" customWidth="1"/>
    <col min="9" max="9" width="14.85546875" style="2" customWidth="1"/>
    <col min="10" max="10" width="12.140625" style="2" bestFit="1" customWidth="1"/>
    <col min="11" max="11" width="11.42578125" style="2" customWidth="1"/>
    <col min="12" max="12" width="21" style="2" customWidth="1"/>
    <col min="13" max="13" width="9.85546875" style="2" customWidth="1"/>
    <col min="14" max="257" width="11.42578125" style="2" customWidth="1"/>
  </cols>
  <sheetData>
    <row r="1" spans="1:16" ht="12.75" customHeight="1" x14ac:dyDescent="0.2">
      <c r="A1" s="525"/>
      <c r="B1" s="525"/>
      <c r="C1" s="525"/>
      <c r="D1" s="525"/>
      <c r="E1" s="525"/>
      <c r="F1" s="525"/>
      <c r="G1" s="525"/>
      <c r="H1" s="525"/>
      <c r="I1" s="44"/>
      <c r="J1" s="44"/>
      <c r="K1" s="18"/>
      <c r="L1" s="18"/>
      <c r="M1" s="18"/>
      <c r="N1" s="18"/>
      <c r="O1" s="18"/>
      <c r="P1" s="18"/>
    </row>
    <row r="2" spans="1:16" ht="17.100000000000001" customHeight="1" x14ac:dyDescent="0.2">
      <c r="I2" s="531"/>
      <c r="J2" s="531"/>
      <c r="K2" s="531"/>
      <c r="L2" s="531"/>
      <c r="M2" s="531"/>
      <c r="N2" s="531"/>
      <c r="O2" s="531"/>
      <c r="P2" s="531"/>
    </row>
    <row r="3" spans="1:16" ht="17.100000000000001" customHeight="1" x14ac:dyDescent="0.2">
      <c r="I3" s="531"/>
      <c r="J3" s="531"/>
      <c r="K3" s="531"/>
      <c r="L3" s="531"/>
      <c r="M3" s="531"/>
      <c r="N3" s="531"/>
      <c r="O3" s="531"/>
      <c r="P3" s="531"/>
    </row>
    <row r="4" spans="1:16" ht="16.899999999999999" customHeight="1" x14ac:dyDescent="0.2">
      <c r="I4" s="531"/>
      <c r="J4" s="531"/>
      <c r="K4" s="531"/>
      <c r="L4" s="531"/>
      <c r="M4" s="531"/>
      <c r="N4" s="531"/>
      <c r="O4" s="531"/>
      <c r="P4" s="531"/>
    </row>
    <row r="5" spans="1:16" ht="16.899999999999999" customHeight="1" x14ac:dyDescent="0.2">
      <c r="I5" s="532"/>
      <c r="J5" s="532"/>
      <c r="K5" s="532"/>
      <c r="L5" s="44"/>
      <c r="M5" s="533"/>
      <c r="N5" s="533"/>
      <c r="O5" s="533"/>
      <c r="P5" s="533"/>
    </row>
    <row r="6" spans="1:16" ht="17.100000000000001" customHeight="1" x14ac:dyDescent="0.2">
      <c r="A6" s="526" t="s">
        <v>1</v>
      </c>
      <c r="B6" s="526" t="s">
        <v>2</v>
      </c>
      <c r="C6" s="526"/>
      <c r="D6" s="526"/>
      <c r="E6" s="526" t="s">
        <v>3</v>
      </c>
      <c r="F6" s="526"/>
      <c r="G6" s="526"/>
      <c r="H6" s="526"/>
      <c r="I6" s="44"/>
      <c r="J6" s="44"/>
      <c r="K6" s="18"/>
      <c r="L6" s="18"/>
      <c r="M6" s="18"/>
      <c r="N6" s="18"/>
      <c r="O6" s="18"/>
      <c r="P6" s="18"/>
    </row>
    <row r="7" spans="1:16" ht="17.100000000000001" customHeight="1" x14ac:dyDescent="0.2">
      <c r="A7" s="526"/>
      <c r="B7" s="19" t="s">
        <v>4</v>
      </c>
      <c r="C7" s="534" t="s">
        <v>5</v>
      </c>
      <c r="D7" s="534"/>
      <c r="E7" s="526" t="s">
        <v>6</v>
      </c>
      <c r="F7" s="526"/>
      <c r="G7" s="526" t="s">
        <v>7</v>
      </c>
      <c r="H7" s="526"/>
      <c r="I7" s="44"/>
      <c r="J7" s="44"/>
      <c r="K7" s="18"/>
      <c r="L7" s="18"/>
      <c r="M7" s="18"/>
      <c r="N7" s="18"/>
      <c r="O7" s="18"/>
      <c r="P7" s="18"/>
    </row>
    <row r="8" spans="1:16" ht="33.6" customHeight="1" x14ac:dyDescent="0.2">
      <c r="A8" s="526"/>
      <c r="B8" s="6" t="s">
        <v>8</v>
      </c>
      <c r="C8" s="6" t="s">
        <v>9</v>
      </c>
      <c r="D8" s="6" t="s">
        <v>10</v>
      </c>
      <c r="E8" s="20" t="s">
        <v>11</v>
      </c>
      <c r="F8" s="20" t="s">
        <v>12</v>
      </c>
      <c r="G8" s="20" t="s">
        <v>13</v>
      </c>
      <c r="H8" s="20" t="s">
        <v>14</v>
      </c>
      <c r="I8" s="44"/>
      <c r="J8" s="44"/>
      <c r="K8" s="18"/>
      <c r="L8" s="18"/>
      <c r="M8" s="18"/>
      <c r="N8" s="18"/>
      <c r="O8" s="18"/>
      <c r="P8" s="18"/>
    </row>
    <row r="9" spans="1:16" ht="17.100000000000001" customHeight="1" x14ac:dyDescent="0.2">
      <c r="A9" s="7" t="s">
        <v>54</v>
      </c>
      <c r="B9" s="46">
        <v>3434.4</v>
      </c>
      <c r="D9" s="46">
        <v>3903.7</v>
      </c>
      <c r="E9" s="8">
        <v>13.7</v>
      </c>
      <c r="F9" s="8">
        <v>13.7</v>
      </c>
      <c r="G9" s="8">
        <v>469.3</v>
      </c>
      <c r="H9" s="8">
        <v>469.3</v>
      </c>
      <c r="I9" s="42"/>
      <c r="J9" s="47"/>
      <c r="K9" s="18"/>
      <c r="L9" s="18"/>
      <c r="M9" s="18"/>
      <c r="N9" s="18"/>
      <c r="O9" s="18"/>
      <c r="P9" s="18"/>
    </row>
    <row r="10" spans="1:16" ht="17.100000000000001" customHeight="1" x14ac:dyDescent="0.2">
      <c r="A10" s="7" t="s">
        <v>55</v>
      </c>
      <c r="B10" s="46">
        <v>2355.6999999999998</v>
      </c>
      <c r="D10" s="46">
        <v>2678</v>
      </c>
      <c r="E10" s="8">
        <v>13.7</v>
      </c>
      <c r="F10" s="8">
        <v>13.7</v>
      </c>
      <c r="G10" s="8">
        <v>322.3</v>
      </c>
      <c r="H10" s="8">
        <v>322.3</v>
      </c>
      <c r="I10" s="42"/>
      <c r="J10" s="47"/>
      <c r="K10" s="18"/>
      <c r="L10" s="18"/>
      <c r="M10" s="18"/>
      <c r="N10" s="18"/>
      <c r="O10" s="18"/>
      <c r="P10" s="18"/>
    </row>
    <row r="11" spans="1:16" ht="17.100000000000001" customHeight="1" x14ac:dyDescent="0.2">
      <c r="A11" s="7" t="s">
        <v>16</v>
      </c>
      <c r="B11" s="46">
        <v>596.9</v>
      </c>
      <c r="D11" s="46">
        <v>623</v>
      </c>
      <c r="E11" s="8">
        <v>4.4000000000000004</v>
      </c>
      <c r="F11" s="8">
        <v>4.4000000000000004</v>
      </c>
      <c r="G11" s="8">
        <v>26.1</v>
      </c>
      <c r="H11" s="8">
        <v>26.1</v>
      </c>
      <c r="I11" s="42"/>
      <c r="J11" s="47"/>
      <c r="K11" s="18"/>
      <c r="L11" s="18"/>
      <c r="M11" s="18"/>
      <c r="N11" s="18"/>
      <c r="O11" s="18"/>
      <c r="P11" s="18"/>
    </row>
    <row r="12" spans="1:16" s="9" customFormat="1" ht="17.100000000000001" customHeight="1" x14ac:dyDescent="0.2">
      <c r="A12" s="7" t="s">
        <v>17</v>
      </c>
      <c r="B12" s="46">
        <v>588.4</v>
      </c>
      <c r="D12" s="46">
        <v>613.5</v>
      </c>
      <c r="E12" s="8">
        <v>4.3</v>
      </c>
      <c r="F12" s="8">
        <v>4.3</v>
      </c>
      <c r="G12" s="8">
        <v>25.1</v>
      </c>
      <c r="H12" s="8">
        <v>25.1</v>
      </c>
      <c r="I12" s="48"/>
      <c r="J12" s="47"/>
      <c r="K12" s="18"/>
      <c r="L12" s="18"/>
      <c r="M12" s="23"/>
      <c r="N12" s="23"/>
      <c r="O12" s="23"/>
      <c r="P12" s="23"/>
    </row>
    <row r="13" spans="1:16" s="9" customFormat="1" ht="17.100000000000001" customHeight="1" x14ac:dyDescent="0.2">
      <c r="A13" s="7" t="s">
        <v>18</v>
      </c>
      <c r="B13" s="46">
        <v>8.5</v>
      </c>
      <c r="D13" s="46">
        <v>9.5</v>
      </c>
      <c r="E13" s="8">
        <v>11.8</v>
      </c>
      <c r="F13" s="8">
        <v>11.8</v>
      </c>
      <c r="G13" s="8">
        <v>1</v>
      </c>
      <c r="H13" s="8">
        <v>1</v>
      </c>
      <c r="I13" s="48"/>
      <c r="J13" s="47"/>
      <c r="K13" s="18"/>
      <c r="L13" s="18"/>
      <c r="M13" s="23"/>
      <c r="N13" s="23"/>
      <c r="O13" s="23"/>
      <c r="P13" s="23"/>
    </row>
    <row r="14" spans="1:16" ht="17.100000000000001" customHeight="1" x14ac:dyDescent="0.2">
      <c r="A14" s="7" t="s">
        <v>19</v>
      </c>
      <c r="B14" s="46">
        <v>11754</v>
      </c>
      <c r="D14" s="46">
        <v>11601.5</v>
      </c>
      <c r="E14" s="8">
        <v>-1.3</v>
      </c>
      <c r="F14" s="8">
        <v>-1.3</v>
      </c>
      <c r="G14" s="8">
        <v>-152.5</v>
      </c>
      <c r="H14" s="8">
        <v>-152.5</v>
      </c>
      <c r="I14" s="42"/>
      <c r="J14" s="47"/>
      <c r="K14" s="18"/>
      <c r="L14" s="18"/>
      <c r="M14" s="18"/>
      <c r="N14" s="18"/>
      <c r="O14" s="18"/>
      <c r="P14" s="18"/>
    </row>
    <row r="15" spans="1:16" s="9" customFormat="1" ht="17.100000000000001" customHeight="1" x14ac:dyDescent="0.2">
      <c r="A15" s="7" t="s">
        <v>20</v>
      </c>
      <c r="B15" s="46">
        <v>920.5</v>
      </c>
      <c r="D15" s="46">
        <v>924.2</v>
      </c>
      <c r="E15" s="8">
        <v>0.4</v>
      </c>
      <c r="F15" s="8">
        <v>0.4</v>
      </c>
      <c r="G15" s="8">
        <v>3.7</v>
      </c>
      <c r="H15" s="8">
        <v>3.7</v>
      </c>
      <c r="I15" s="48"/>
      <c r="J15" s="47"/>
      <c r="K15" s="18"/>
      <c r="L15" s="18"/>
      <c r="M15" s="23"/>
      <c r="N15" s="23"/>
      <c r="O15" s="23"/>
      <c r="P15" s="23"/>
    </row>
    <row r="16" spans="1:16" s="9" customFormat="1" ht="17.100000000000001" customHeight="1" x14ac:dyDescent="0.2">
      <c r="A16" s="7" t="s">
        <v>21</v>
      </c>
      <c r="B16" s="46">
        <v>10833.5</v>
      </c>
      <c r="D16" s="46">
        <v>10677.3</v>
      </c>
      <c r="E16" s="8">
        <v>-1.4</v>
      </c>
      <c r="F16" s="8">
        <v>-1.4</v>
      </c>
      <c r="G16" s="8">
        <v>-156.19999999999999</v>
      </c>
      <c r="H16" s="8">
        <v>-156.19999999999999</v>
      </c>
      <c r="I16" s="48"/>
      <c r="J16" s="47"/>
      <c r="K16" s="18"/>
      <c r="L16" s="18"/>
      <c r="M16" s="23"/>
      <c r="N16" s="23"/>
      <c r="O16" s="23"/>
      <c r="P16" s="23"/>
    </row>
    <row r="17" spans="1:16" ht="17.100000000000001" customHeight="1" x14ac:dyDescent="0.2">
      <c r="A17" s="7" t="s">
        <v>22</v>
      </c>
      <c r="B17" s="46">
        <v>2884.9</v>
      </c>
      <c r="D17" s="46">
        <v>2973</v>
      </c>
      <c r="E17" s="8">
        <v>3.1</v>
      </c>
      <c r="F17" s="8">
        <v>3.1</v>
      </c>
      <c r="G17" s="8">
        <v>88.1</v>
      </c>
      <c r="H17" s="8">
        <v>88.1</v>
      </c>
      <c r="I17" s="42"/>
      <c r="J17" s="47"/>
      <c r="K17" s="18"/>
      <c r="L17" s="18"/>
      <c r="M17" s="18"/>
      <c r="N17" s="18"/>
      <c r="O17" s="18"/>
      <c r="P17" s="18"/>
    </row>
    <row r="18" spans="1:16" s="9" customFormat="1" ht="17.100000000000001" customHeight="1" x14ac:dyDescent="0.2">
      <c r="A18" s="7" t="s">
        <v>23</v>
      </c>
      <c r="B18" s="46">
        <v>1776.8</v>
      </c>
      <c r="D18" s="46">
        <v>1809.2</v>
      </c>
      <c r="E18" s="8">
        <v>1.8</v>
      </c>
      <c r="F18" s="8">
        <v>1.8</v>
      </c>
      <c r="G18" s="8">
        <v>32.4</v>
      </c>
      <c r="H18" s="8">
        <v>32.4</v>
      </c>
      <c r="I18" s="48"/>
      <c r="J18" s="47"/>
      <c r="K18" s="18"/>
      <c r="L18" s="18"/>
      <c r="M18" s="23"/>
      <c r="N18" s="23"/>
      <c r="O18" s="23"/>
      <c r="P18" s="23"/>
    </row>
    <row r="19" spans="1:16" s="9" customFormat="1" ht="17.100000000000001" customHeight="1" x14ac:dyDescent="0.2">
      <c r="A19" s="7" t="s">
        <v>24</v>
      </c>
      <c r="B19" s="46">
        <v>483.6</v>
      </c>
      <c r="D19" s="46">
        <v>496</v>
      </c>
      <c r="E19" s="8">
        <v>2.6</v>
      </c>
      <c r="F19" s="8">
        <v>2.6</v>
      </c>
      <c r="G19" s="8">
        <v>12.4</v>
      </c>
      <c r="H19" s="8">
        <v>12.4</v>
      </c>
      <c r="I19" s="48"/>
      <c r="J19" s="47"/>
      <c r="K19" s="18"/>
      <c r="L19" s="18"/>
      <c r="M19" s="23"/>
      <c r="N19" s="23"/>
      <c r="O19" s="23"/>
      <c r="P19" s="23"/>
    </row>
    <row r="20" spans="1:16" s="9" customFormat="1" ht="17.100000000000001" customHeight="1" x14ac:dyDescent="0.2">
      <c r="A20" s="7" t="s">
        <v>25</v>
      </c>
      <c r="B20" s="46">
        <v>624.79999999999995</v>
      </c>
      <c r="D20" s="46">
        <v>668</v>
      </c>
      <c r="E20" s="8">
        <v>6.9</v>
      </c>
      <c r="F20" s="8">
        <v>6.9</v>
      </c>
      <c r="G20" s="8">
        <v>43.2</v>
      </c>
      <c r="H20" s="8">
        <v>43.2</v>
      </c>
      <c r="I20" s="48"/>
      <c r="J20" s="47"/>
      <c r="K20" s="18"/>
      <c r="L20" s="18"/>
      <c r="M20" s="23"/>
      <c r="N20" s="23"/>
      <c r="O20" s="23"/>
      <c r="P20" s="23"/>
    </row>
    <row r="21" spans="1:16" ht="17.100000000000001" customHeight="1" x14ac:dyDescent="0.2">
      <c r="A21" s="7" t="s">
        <v>26</v>
      </c>
      <c r="B21" s="46">
        <v>976.6</v>
      </c>
      <c r="D21" s="46">
        <v>1050.5999999999999</v>
      </c>
      <c r="E21" s="8">
        <v>7.6</v>
      </c>
      <c r="F21" s="8">
        <v>7.6</v>
      </c>
      <c r="G21" s="8">
        <v>74</v>
      </c>
      <c r="H21" s="8">
        <v>74</v>
      </c>
      <c r="I21" s="42"/>
      <c r="J21" s="47"/>
      <c r="K21" s="18"/>
      <c r="L21" s="18"/>
      <c r="M21" s="18"/>
      <c r="N21" s="18"/>
      <c r="O21" s="18"/>
      <c r="P21" s="18"/>
    </row>
    <row r="22" spans="1:16" s="9" customFormat="1" ht="17.100000000000001" customHeight="1" x14ac:dyDescent="0.2">
      <c r="A22" s="7" t="s">
        <v>27</v>
      </c>
      <c r="B22" s="46">
        <v>608.4</v>
      </c>
      <c r="D22" s="46">
        <v>630.29999999999995</v>
      </c>
      <c r="E22" s="8">
        <v>3.6</v>
      </c>
      <c r="F22" s="8">
        <v>3.6</v>
      </c>
      <c r="G22" s="8">
        <v>21.9</v>
      </c>
      <c r="H22" s="8">
        <v>21.9</v>
      </c>
      <c r="I22" s="48"/>
      <c r="J22" s="47"/>
      <c r="K22" s="18"/>
      <c r="L22" s="18"/>
      <c r="M22" s="23"/>
      <c r="N22" s="23"/>
      <c r="O22" s="23"/>
      <c r="P22" s="23"/>
    </row>
    <row r="23" spans="1:16" s="9" customFormat="1" ht="17.100000000000001" customHeight="1" x14ac:dyDescent="0.2">
      <c r="A23" s="7" t="s">
        <v>28</v>
      </c>
      <c r="B23" s="46">
        <v>248.3</v>
      </c>
      <c r="D23" s="46">
        <v>257.39999999999998</v>
      </c>
      <c r="E23" s="8">
        <v>3.7</v>
      </c>
      <c r="F23" s="8">
        <v>3.7</v>
      </c>
      <c r="G23" s="8">
        <v>9.1</v>
      </c>
      <c r="H23" s="8">
        <v>9.1</v>
      </c>
      <c r="I23" s="48"/>
      <c r="J23" s="47"/>
      <c r="K23" s="18"/>
      <c r="L23" s="18"/>
      <c r="M23" s="23"/>
      <c r="N23" s="23"/>
      <c r="O23" s="23"/>
      <c r="P23" s="23"/>
    </row>
    <row r="24" spans="1:16" s="9" customFormat="1" ht="17.100000000000001" customHeight="1" x14ac:dyDescent="0.2">
      <c r="A24" s="7" t="s">
        <v>29</v>
      </c>
      <c r="B24" s="46">
        <v>120</v>
      </c>
      <c r="D24" s="46">
        <v>163</v>
      </c>
      <c r="E24" s="8">
        <v>35.799999999999997</v>
      </c>
      <c r="F24" s="8">
        <v>35.799999999999997</v>
      </c>
      <c r="G24" s="8">
        <v>43</v>
      </c>
      <c r="H24" s="8">
        <v>43</v>
      </c>
      <c r="I24" s="48"/>
      <c r="J24" s="47"/>
      <c r="K24" s="18"/>
      <c r="L24" s="18"/>
      <c r="M24" s="23"/>
      <c r="N24" s="23"/>
      <c r="O24" s="23"/>
      <c r="P24" s="23"/>
    </row>
    <row r="25" spans="1:16" ht="17.100000000000001" customHeight="1" x14ac:dyDescent="0.2">
      <c r="A25" s="7" t="s">
        <v>30</v>
      </c>
      <c r="B25" s="46">
        <v>1128.4000000000001</v>
      </c>
      <c r="D25" s="46">
        <v>1142.2</v>
      </c>
      <c r="E25" s="8">
        <v>1.2</v>
      </c>
      <c r="F25" s="8">
        <v>1.2</v>
      </c>
      <c r="G25" s="8">
        <v>13.8</v>
      </c>
      <c r="H25" s="8">
        <v>13.8</v>
      </c>
      <c r="I25" s="42"/>
      <c r="J25" s="47"/>
      <c r="K25" s="18"/>
      <c r="L25" s="18"/>
      <c r="M25" s="18"/>
      <c r="N25" s="18"/>
      <c r="O25" s="18"/>
      <c r="P25" s="18"/>
    </row>
    <row r="26" spans="1:16" s="9" customFormat="1" ht="17.100000000000001" customHeight="1" x14ac:dyDescent="0.2">
      <c r="A26" s="7" t="s">
        <v>27</v>
      </c>
      <c r="B26" s="46">
        <v>435.7</v>
      </c>
      <c r="D26" s="46">
        <v>446</v>
      </c>
      <c r="E26" s="8">
        <v>2.4</v>
      </c>
      <c r="F26" s="8">
        <v>2.4</v>
      </c>
      <c r="G26" s="8">
        <v>10.3</v>
      </c>
      <c r="H26" s="8">
        <v>10.3</v>
      </c>
      <c r="I26" s="48"/>
      <c r="J26" s="47"/>
      <c r="K26" s="18"/>
      <c r="L26" s="18"/>
      <c r="M26" s="23"/>
      <c r="N26" s="23"/>
      <c r="O26" s="23"/>
      <c r="P26" s="23"/>
    </row>
    <row r="27" spans="1:16" s="9" customFormat="1" ht="17.100000000000001" customHeight="1" x14ac:dyDescent="0.2">
      <c r="A27" s="7" t="s">
        <v>28</v>
      </c>
      <c r="B27" s="46">
        <v>223.3</v>
      </c>
      <c r="D27" s="46">
        <v>226.6</v>
      </c>
      <c r="E27" s="8">
        <v>1.5</v>
      </c>
      <c r="F27" s="8">
        <v>1.5</v>
      </c>
      <c r="G27" s="8">
        <v>3.3</v>
      </c>
      <c r="H27" s="8">
        <v>3.3</v>
      </c>
      <c r="I27" s="48"/>
      <c r="J27" s="47"/>
      <c r="K27" s="18"/>
      <c r="L27" s="18"/>
      <c r="M27" s="23"/>
      <c r="N27" s="23"/>
      <c r="O27" s="23"/>
      <c r="P27" s="23"/>
    </row>
    <row r="28" spans="1:16" s="9" customFormat="1" ht="17.100000000000001" customHeight="1" x14ac:dyDescent="0.2">
      <c r="A28" s="7" t="s">
        <v>29</v>
      </c>
      <c r="B28" s="46">
        <v>469.5</v>
      </c>
      <c r="D28" s="46">
        <v>469.7</v>
      </c>
      <c r="E28" s="8">
        <v>0</v>
      </c>
      <c r="F28" s="8">
        <v>0</v>
      </c>
      <c r="G28" s="8">
        <v>0.2</v>
      </c>
      <c r="H28" s="8">
        <v>0.2</v>
      </c>
      <c r="I28" s="48"/>
      <c r="J28" s="47"/>
      <c r="K28" s="18"/>
      <c r="L28" s="18"/>
      <c r="M28" s="23"/>
      <c r="N28" s="23"/>
      <c r="O28" s="23"/>
      <c r="P28" s="23"/>
    </row>
    <row r="29" spans="1:16" ht="17.100000000000001" customHeight="1" x14ac:dyDescent="0.2">
      <c r="A29" s="7" t="s">
        <v>31</v>
      </c>
      <c r="B29" s="46">
        <v>780</v>
      </c>
      <c r="D29" s="46">
        <v>780.2</v>
      </c>
      <c r="E29" s="8">
        <v>0</v>
      </c>
      <c r="F29" s="8">
        <v>0</v>
      </c>
      <c r="G29" s="8">
        <v>0.2</v>
      </c>
      <c r="H29" s="8">
        <v>0.2</v>
      </c>
      <c r="I29" s="42"/>
      <c r="J29" s="47"/>
      <c r="K29" s="18"/>
      <c r="L29" s="18"/>
      <c r="M29" s="18"/>
      <c r="N29" s="18"/>
      <c r="O29" s="18"/>
      <c r="P29" s="18"/>
    </row>
    <row r="30" spans="1:16" s="9" customFormat="1" ht="17.100000000000001" customHeight="1" x14ac:dyDescent="0.2">
      <c r="A30" s="7" t="s">
        <v>27</v>
      </c>
      <c r="B30" s="46">
        <v>732.7</v>
      </c>
      <c r="D30" s="46">
        <v>732.9</v>
      </c>
      <c r="E30" s="8">
        <v>0</v>
      </c>
      <c r="F30" s="8">
        <v>0</v>
      </c>
      <c r="G30" s="8">
        <v>0.2</v>
      </c>
      <c r="H30" s="8">
        <v>0.2</v>
      </c>
      <c r="I30" s="48"/>
      <c r="J30" s="47"/>
      <c r="K30" s="18"/>
      <c r="L30" s="18"/>
      <c r="M30" s="23"/>
      <c r="N30" s="23"/>
      <c r="O30" s="23"/>
      <c r="P30" s="23"/>
    </row>
    <row r="31" spans="1:16" s="9" customFormat="1" ht="17.100000000000001" customHeight="1" x14ac:dyDescent="0.2">
      <c r="A31" s="7" t="s">
        <v>28</v>
      </c>
      <c r="B31" s="46">
        <v>12</v>
      </c>
      <c r="D31" s="46">
        <v>12</v>
      </c>
      <c r="E31" s="8">
        <v>0</v>
      </c>
      <c r="F31" s="8">
        <v>0</v>
      </c>
      <c r="G31" s="8">
        <v>0</v>
      </c>
      <c r="H31" s="8">
        <v>0</v>
      </c>
      <c r="I31" s="48"/>
      <c r="J31" s="47"/>
      <c r="K31" s="18"/>
      <c r="L31" s="18"/>
      <c r="M31" s="23"/>
      <c r="N31" s="23"/>
      <c r="O31" s="23"/>
      <c r="P31" s="23"/>
    </row>
    <row r="32" spans="1:16" s="9" customFormat="1" ht="17.100000000000001" customHeight="1" x14ac:dyDescent="0.2">
      <c r="A32" s="7" t="s">
        <v>29</v>
      </c>
      <c r="B32" s="46">
        <v>35.299999999999997</v>
      </c>
      <c r="D32" s="46">
        <v>35.299999999999997</v>
      </c>
      <c r="E32" s="8">
        <v>0</v>
      </c>
      <c r="F32" s="8">
        <v>0</v>
      </c>
      <c r="G32" s="8">
        <v>0</v>
      </c>
      <c r="H32" s="8">
        <v>0</v>
      </c>
      <c r="I32" s="48"/>
      <c r="J32" s="47"/>
      <c r="K32" s="18"/>
      <c r="L32" s="18"/>
      <c r="M32" s="23"/>
      <c r="N32" s="23"/>
      <c r="O32" s="23"/>
      <c r="P32" s="23"/>
    </row>
    <row r="33" spans="1:16" s="9" customFormat="1" ht="17.100000000000001" customHeight="1" x14ac:dyDescent="0.2">
      <c r="A33" s="7" t="s">
        <v>32</v>
      </c>
      <c r="B33" s="46">
        <v>56.7</v>
      </c>
      <c r="D33" s="46">
        <v>82.1</v>
      </c>
      <c r="E33" s="8">
        <v>44.8</v>
      </c>
      <c r="F33" s="8">
        <v>44.8</v>
      </c>
      <c r="G33" s="8">
        <v>25.4</v>
      </c>
      <c r="H33" s="8">
        <v>25.4</v>
      </c>
      <c r="I33" s="48"/>
      <c r="J33" s="47"/>
      <c r="K33" s="18"/>
      <c r="L33" s="18"/>
      <c r="M33" s="23"/>
      <c r="N33" s="23"/>
      <c r="O33" s="23"/>
      <c r="P33" s="23"/>
    </row>
    <row r="34" spans="1:16" ht="17.100000000000001" customHeight="1" x14ac:dyDescent="0.2">
      <c r="A34" s="7" t="s">
        <v>33</v>
      </c>
      <c r="B34" s="46">
        <v>36.200000000000003</v>
      </c>
      <c r="D34" s="46">
        <v>49.9</v>
      </c>
      <c r="E34" s="8">
        <v>37.799999999999997</v>
      </c>
      <c r="F34" s="8">
        <v>37.799999999999997</v>
      </c>
      <c r="G34" s="8">
        <v>13.7</v>
      </c>
      <c r="H34" s="8">
        <v>13.7</v>
      </c>
      <c r="I34" s="42"/>
      <c r="J34" s="47"/>
      <c r="K34" s="18"/>
      <c r="L34" s="18"/>
      <c r="M34" s="23"/>
      <c r="N34" s="23"/>
      <c r="O34" s="18"/>
      <c r="P34" s="18"/>
    </row>
    <row r="35" spans="1:16" ht="17.100000000000001" customHeight="1" x14ac:dyDescent="0.2">
      <c r="A35" s="7" t="s">
        <v>34</v>
      </c>
      <c r="B35" s="46">
        <v>27.4</v>
      </c>
      <c r="D35" s="46">
        <v>33.4</v>
      </c>
      <c r="E35" s="8">
        <v>21.9</v>
      </c>
      <c r="F35" s="8">
        <v>21.9</v>
      </c>
      <c r="G35" s="8">
        <v>6</v>
      </c>
      <c r="H35" s="8">
        <v>6</v>
      </c>
      <c r="I35" s="42"/>
      <c r="J35" s="47"/>
      <c r="K35" s="18"/>
      <c r="L35" s="18"/>
      <c r="M35" s="23"/>
      <c r="N35" s="23"/>
      <c r="O35" s="18"/>
      <c r="P35" s="18"/>
    </row>
    <row r="36" spans="1:16" ht="17.100000000000001" customHeight="1" x14ac:dyDescent="0.2">
      <c r="A36" s="7" t="s">
        <v>35</v>
      </c>
      <c r="B36" s="46">
        <v>86998.3</v>
      </c>
      <c r="D36" s="46">
        <v>116313</v>
      </c>
      <c r="E36" s="8">
        <v>33.700000000000003</v>
      </c>
      <c r="F36" s="8">
        <v>33.700000000000003</v>
      </c>
      <c r="G36" s="8">
        <v>29314.7</v>
      </c>
      <c r="H36" s="8">
        <v>29314.7</v>
      </c>
      <c r="I36" s="42"/>
      <c r="J36" s="47"/>
      <c r="K36" s="18"/>
      <c r="L36" s="18"/>
      <c r="M36" s="23"/>
      <c r="N36" s="23"/>
      <c r="O36" s="18"/>
      <c r="P36" s="18"/>
    </row>
    <row r="37" spans="1:16" ht="17.100000000000001" customHeight="1" x14ac:dyDescent="0.2">
      <c r="A37" s="7" t="s">
        <v>36</v>
      </c>
      <c r="B37" s="46">
        <v>24744.2</v>
      </c>
      <c r="D37" s="46">
        <v>28327.4</v>
      </c>
      <c r="E37" s="8">
        <v>14.5</v>
      </c>
      <c r="F37" s="8">
        <v>14.5</v>
      </c>
      <c r="G37" s="8">
        <v>3583.2</v>
      </c>
      <c r="H37" s="8">
        <v>3583.2</v>
      </c>
      <c r="I37" s="42"/>
      <c r="J37" s="47"/>
      <c r="K37" s="18"/>
      <c r="L37" s="18"/>
      <c r="M37" s="18"/>
      <c r="N37" s="18"/>
      <c r="O37" s="18"/>
      <c r="P37" s="18"/>
    </row>
    <row r="38" spans="1:16" ht="17.100000000000001" customHeight="1" x14ac:dyDescent="0.2">
      <c r="A38" s="7" t="s">
        <v>37</v>
      </c>
      <c r="B38" s="46">
        <v>60718.5</v>
      </c>
      <c r="D38" s="46">
        <v>86318.7</v>
      </c>
      <c r="E38" s="8">
        <v>42.2</v>
      </c>
      <c r="F38" s="8">
        <v>42.2</v>
      </c>
      <c r="G38" s="8">
        <v>25600.2</v>
      </c>
      <c r="H38" s="8">
        <v>25600.2</v>
      </c>
      <c r="I38" s="42"/>
      <c r="J38" s="47"/>
      <c r="K38" s="18"/>
      <c r="L38" s="18"/>
      <c r="M38" s="18"/>
      <c r="N38" s="18"/>
      <c r="O38" s="18"/>
      <c r="P38" s="18"/>
    </row>
    <row r="39" spans="1:16" ht="17.100000000000001" customHeight="1" x14ac:dyDescent="0.2">
      <c r="A39" s="7" t="s">
        <v>38</v>
      </c>
      <c r="B39" s="46">
        <v>1535.6</v>
      </c>
      <c r="D39" s="46">
        <v>1667</v>
      </c>
      <c r="E39" s="8">
        <v>8.6</v>
      </c>
      <c r="F39" s="8">
        <v>8.6</v>
      </c>
      <c r="G39" s="8">
        <v>131.4</v>
      </c>
      <c r="H39" s="8">
        <v>131.4</v>
      </c>
      <c r="I39" s="42"/>
      <c r="J39" s="47"/>
      <c r="K39" s="18"/>
      <c r="L39" s="18"/>
      <c r="M39" s="18"/>
      <c r="N39" s="18"/>
      <c r="O39" s="18"/>
      <c r="P39" s="18"/>
    </row>
    <row r="40" spans="1:16" ht="17.100000000000001" customHeight="1" x14ac:dyDescent="0.2">
      <c r="A40" s="7" t="s">
        <v>39</v>
      </c>
      <c r="B40" s="46">
        <v>137321.4</v>
      </c>
      <c r="D40" s="46">
        <v>140752.20000000001</v>
      </c>
      <c r="E40" s="8">
        <v>2.5</v>
      </c>
      <c r="F40" s="8">
        <v>2.5</v>
      </c>
      <c r="G40" s="8">
        <v>3430.8</v>
      </c>
      <c r="H40" s="8">
        <v>3430.8</v>
      </c>
      <c r="I40" s="42"/>
      <c r="J40" s="47"/>
      <c r="K40" s="18"/>
      <c r="L40" s="18"/>
      <c r="M40" s="18"/>
      <c r="N40" s="18"/>
      <c r="O40" s="18"/>
      <c r="P40" s="18"/>
    </row>
    <row r="41" spans="1:16" ht="17.100000000000001" customHeight="1" x14ac:dyDescent="0.2">
      <c r="A41" s="7" t="s">
        <v>40</v>
      </c>
      <c r="B41" s="46">
        <v>2088.1999999999998</v>
      </c>
      <c r="D41" s="46">
        <v>2458.6</v>
      </c>
      <c r="E41" s="8">
        <v>17.7</v>
      </c>
      <c r="F41" s="8">
        <v>17.7</v>
      </c>
      <c r="G41" s="8">
        <v>370.4</v>
      </c>
      <c r="H41" s="8">
        <v>370.4</v>
      </c>
      <c r="I41" s="42"/>
      <c r="J41" s="47"/>
      <c r="K41" s="18"/>
      <c r="L41" s="18"/>
      <c r="M41" s="18"/>
      <c r="N41" s="18"/>
      <c r="O41" s="18"/>
      <c r="P41" s="18"/>
    </row>
    <row r="42" spans="1:16" ht="17.100000000000001" customHeight="1" x14ac:dyDescent="0.2">
      <c r="A42" s="11" t="s">
        <v>41</v>
      </c>
      <c r="B42" s="49">
        <v>245198.4</v>
      </c>
      <c r="D42" s="49">
        <v>278790.40000000002</v>
      </c>
      <c r="E42" s="12">
        <v>13.7</v>
      </c>
      <c r="F42" s="12">
        <v>13.7</v>
      </c>
      <c r="G42" s="12">
        <v>33592</v>
      </c>
      <c r="H42" s="12">
        <v>33592</v>
      </c>
      <c r="I42" s="42"/>
      <c r="J42" s="47"/>
      <c r="K42" s="18"/>
      <c r="L42" s="18"/>
      <c r="M42" s="18"/>
      <c r="N42" s="18"/>
      <c r="O42" s="18"/>
      <c r="P42" s="18"/>
    </row>
    <row r="43" spans="1:16" ht="17.100000000000001" customHeight="1" x14ac:dyDescent="0.2">
      <c r="A43" s="535" t="s">
        <v>42</v>
      </c>
      <c r="B43" s="536" t="s">
        <v>2</v>
      </c>
      <c r="C43" s="537"/>
      <c r="D43" s="538"/>
      <c r="E43" s="539" t="s">
        <v>3</v>
      </c>
      <c r="F43" s="540"/>
      <c r="G43" s="540"/>
      <c r="H43" s="541"/>
      <c r="I43" s="44"/>
      <c r="J43" s="42"/>
      <c r="K43" s="18"/>
      <c r="L43" s="18"/>
      <c r="M43" s="18"/>
      <c r="N43" s="18"/>
      <c r="O43" s="18"/>
      <c r="P43" s="18"/>
    </row>
    <row r="44" spans="1:16" ht="17.100000000000001" customHeight="1" x14ac:dyDescent="0.2">
      <c r="A44" s="535"/>
      <c r="B44" s="50" t="s">
        <v>43</v>
      </c>
      <c r="C44" s="542" t="s">
        <v>44</v>
      </c>
      <c r="D44" s="542"/>
      <c r="E44" s="535" t="s">
        <v>6</v>
      </c>
      <c r="F44" s="535"/>
      <c r="G44" s="535" t="s">
        <v>7</v>
      </c>
      <c r="H44" s="535"/>
      <c r="I44" s="44"/>
      <c r="J44" s="42"/>
      <c r="K44" s="18"/>
      <c r="L44" s="18"/>
      <c r="M44" s="18"/>
      <c r="N44" s="18"/>
      <c r="O44" s="18"/>
      <c r="P44" s="18"/>
    </row>
    <row r="45" spans="1:16" ht="33.6" customHeight="1" x14ac:dyDescent="0.2">
      <c r="A45" s="535"/>
      <c r="B45" s="6" t="s">
        <v>8</v>
      </c>
      <c r="C45" s="6" t="s">
        <v>9</v>
      </c>
      <c r="D45" s="6" t="s">
        <v>10</v>
      </c>
      <c r="E45" s="19" t="s">
        <v>11</v>
      </c>
      <c r="F45" s="19" t="s">
        <v>12</v>
      </c>
      <c r="G45" s="19" t="s">
        <v>13</v>
      </c>
      <c r="H45" s="19" t="s">
        <v>14</v>
      </c>
      <c r="I45" s="44"/>
      <c r="J45" s="42"/>
      <c r="K45" s="18"/>
      <c r="L45" s="18"/>
      <c r="M45" s="18"/>
      <c r="N45" s="18"/>
      <c r="O45" s="18"/>
      <c r="P45" s="18"/>
    </row>
    <row r="46" spans="1:16" ht="17.100000000000001" customHeight="1" x14ac:dyDescent="0.2">
      <c r="A46" s="7" t="s">
        <v>45</v>
      </c>
      <c r="B46" s="51">
        <v>852.6</v>
      </c>
      <c r="C46" s="51">
        <v>1033.7</v>
      </c>
      <c r="D46" s="51">
        <v>1088.7</v>
      </c>
      <c r="E46" s="31">
        <v>5.3</v>
      </c>
      <c r="F46" s="31">
        <v>27.7</v>
      </c>
      <c r="G46" s="31">
        <v>55</v>
      </c>
      <c r="H46" s="31">
        <v>236.1</v>
      </c>
      <c r="I46" s="42"/>
      <c r="J46" s="42"/>
      <c r="K46" s="18"/>
      <c r="L46" s="18"/>
      <c r="M46" s="18"/>
      <c r="N46" s="18"/>
      <c r="O46" s="18"/>
      <c r="P46" s="18"/>
    </row>
    <row r="47" spans="1:16" ht="17.100000000000001" customHeight="1" x14ac:dyDescent="0.2">
      <c r="A47" s="7" t="s">
        <v>46</v>
      </c>
      <c r="B47" s="52">
        <v>32.200000000000003</v>
      </c>
      <c r="C47" s="52">
        <v>61.3</v>
      </c>
      <c r="D47" s="52">
        <v>60.9</v>
      </c>
      <c r="E47" s="34">
        <v>-0.7</v>
      </c>
      <c r="F47" s="34">
        <v>89.1</v>
      </c>
      <c r="G47" s="34">
        <v>-0.4</v>
      </c>
      <c r="H47" s="34">
        <v>28.7</v>
      </c>
      <c r="I47" s="42"/>
      <c r="J47" s="42"/>
      <c r="K47" s="18"/>
      <c r="L47" s="18"/>
      <c r="M47" s="18"/>
      <c r="N47" s="18"/>
      <c r="O47" s="18"/>
      <c r="P47" s="18"/>
    </row>
    <row r="48" spans="1:16" ht="17.100000000000001" customHeight="1" x14ac:dyDescent="0.2">
      <c r="A48" s="7" t="s">
        <v>47</v>
      </c>
      <c r="B48" s="52">
        <v>10.4</v>
      </c>
      <c r="C48" s="52">
        <v>10.7</v>
      </c>
      <c r="D48" s="52">
        <v>12.1</v>
      </c>
      <c r="E48" s="34">
        <v>13.1</v>
      </c>
      <c r="F48" s="34">
        <v>16.3</v>
      </c>
      <c r="G48" s="34">
        <v>1.4</v>
      </c>
      <c r="H48" s="34">
        <v>1.7</v>
      </c>
      <c r="I48" s="42"/>
      <c r="J48" s="42"/>
      <c r="K48" s="18"/>
      <c r="L48" s="18"/>
      <c r="M48" s="18"/>
      <c r="N48" s="18"/>
      <c r="O48" s="18"/>
      <c r="P48" s="18"/>
    </row>
    <row r="49" spans="1:16" ht="17.100000000000001" customHeight="1" x14ac:dyDescent="0.2">
      <c r="A49" s="7" t="s">
        <v>48</v>
      </c>
      <c r="B49" s="52">
        <v>374.4</v>
      </c>
      <c r="C49" s="52">
        <v>449.8</v>
      </c>
      <c r="D49" s="52">
        <v>420.6</v>
      </c>
      <c r="E49" s="34">
        <v>-6.5</v>
      </c>
      <c r="F49" s="34">
        <v>12.3</v>
      </c>
      <c r="G49" s="34">
        <v>-29.2</v>
      </c>
      <c r="H49" s="34">
        <v>46.2</v>
      </c>
      <c r="I49" s="42"/>
      <c r="J49" s="42"/>
      <c r="K49" s="18"/>
      <c r="L49" s="18"/>
      <c r="M49" s="18"/>
      <c r="N49" s="18"/>
      <c r="O49" s="18"/>
      <c r="P49" s="18"/>
    </row>
    <row r="50" spans="1:16" ht="17.100000000000001" customHeight="1" x14ac:dyDescent="0.2">
      <c r="A50" s="7" t="s">
        <v>49</v>
      </c>
      <c r="B50" s="52">
        <v>6234.6</v>
      </c>
      <c r="C50" s="52">
        <v>8591.2999999999993</v>
      </c>
      <c r="D50" s="52">
        <v>8190.8</v>
      </c>
      <c r="E50" s="34">
        <v>-4.7</v>
      </c>
      <c r="F50" s="34">
        <v>31.4</v>
      </c>
      <c r="G50" s="34">
        <v>-400.5</v>
      </c>
      <c r="H50" s="34">
        <v>1956.2</v>
      </c>
      <c r="I50" s="42"/>
      <c r="J50" s="42"/>
      <c r="K50" s="18"/>
      <c r="L50" s="18"/>
      <c r="M50" s="18"/>
      <c r="N50" s="18"/>
      <c r="O50" s="18"/>
      <c r="P50" s="18"/>
    </row>
    <row r="51" spans="1:16" ht="17.100000000000001" customHeight="1" x14ac:dyDescent="0.2">
      <c r="A51" s="7" t="s">
        <v>50</v>
      </c>
      <c r="B51" s="52">
        <v>41</v>
      </c>
      <c r="C51" s="52">
        <v>53.9</v>
      </c>
      <c r="D51" s="52">
        <v>46.6</v>
      </c>
      <c r="E51" s="34">
        <v>-13.5</v>
      </c>
      <c r="F51" s="34">
        <v>13.7</v>
      </c>
      <c r="G51" s="34">
        <v>-7.3</v>
      </c>
      <c r="H51" s="34">
        <v>5.6</v>
      </c>
      <c r="I51" s="42"/>
      <c r="J51" s="42"/>
      <c r="K51" s="18"/>
      <c r="L51" s="18"/>
      <c r="M51" s="18"/>
      <c r="N51" s="18"/>
      <c r="O51" s="18"/>
      <c r="P51" s="18"/>
    </row>
    <row r="52" spans="1:16" ht="17.100000000000001" customHeight="1" x14ac:dyDescent="0.2">
      <c r="A52" s="11" t="s">
        <v>41</v>
      </c>
      <c r="B52" s="53">
        <v>7545.2</v>
      </c>
      <c r="C52" s="53">
        <v>10200.700000000001</v>
      </c>
      <c r="D52" s="53">
        <v>9819.7000000000007</v>
      </c>
      <c r="E52" s="37">
        <v>-3.7</v>
      </c>
      <c r="F52" s="37">
        <v>30.1</v>
      </c>
      <c r="G52" s="37">
        <v>-381</v>
      </c>
      <c r="H52" s="37">
        <v>2274.5</v>
      </c>
      <c r="I52" s="42"/>
      <c r="J52" s="42"/>
      <c r="K52" s="18"/>
      <c r="L52" s="18"/>
      <c r="M52" s="18"/>
      <c r="N52" s="18"/>
      <c r="O52" s="18"/>
      <c r="P52" s="18"/>
    </row>
    <row r="53" spans="1:16" ht="17.100000000000001" customHeight="1" x14ac:dyDescent="0.2">
      <c r="A53" s="54" t="s">
        <v>56</v>
      </c>
      <c r="B53" s="55">
        <v>252743.6</v>
      </c>
      <c r="C53" s="55">
        <v>253984</v>
      </c>
      <c r="D53" s="55">
        <v>288610.09999999998</v>
      </c>
      <c r="E53" s="40">
        <v>13.6</v>
      </c>
      <c r="F53" s="40">
        <v>14.2</v>
      </c>
      <c r="G53" s="40">
        <v>34626.1</v>
      </c>
      <c r="H53" s="40">
        <v>35866.5</v>
      </c>
      <c r="I53" s="42"/>
      <c r="J53" s="42"/>
      <c r="K53" s="18"/>
      <c r="L53" s="18"/>
      <c r="M53" s="18"/>
      <c r="N53" s="18"/>
      <c r="O53" s="18"/>
      <c r="P53" s="18"/>
    </row>
    <row r="54" spans="1:16" ht="13.35" customHeight="1" x14ac:dyDescent="0.2">
      <c r="A54" s="17" t="s">
        <v>59</v>
      </c>
      <c r="B54" s="18"/>
      <c r="C54" s="18"/>
      <c r="D54" s="56"/>
      <c r="E54" s="57"/>
      <c r="F54" s="57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3.35" customHeight="1" x14ac:dyDescent="0.2">
      <c r="A55" s="17" t="s">
        <v>52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3.35" customHeight="1" x14ac:dyDescent="0.2">
      <c r="A56" s="17" t="s">
        <v>53</v>
      </c>
      <c r="B56" s="58"/>
      <c r="C56" s="58"/>
      <c r="D56" s="5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20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20.100000000000001" customHeight="1" x14ac:dyDescent="0.2">
      <c r="A58" s="18"/>
      <c r="B58" s="18"/>
      <c r="C58" s="18"/>
      <c r="D58" s="5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20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20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0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20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20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20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20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20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20.100000000000001" customHeight="1" x14ac:dyDescent="0.2">
      <c r="I67" s="18"/>
      <c r="J67" s="18"/>
      <c r="K67" s="18"/>
      <c r="L67" s="18"/>
      <c r="M67" s="18"/>
      <c r="N67" s="18"/>
      <c r="O67" s="18"/>
      <c r="P67" s="18"/>
    </row>
  </sheetData>
  <mergeCells count="19">
    <mergeCell ref="A43:A45"/>
    <mergeCell ref="B43:D43"/>
    <mergeCell ref="E43:H43"/>
    <mergeCell ref="C44:D44"/>
    <mergeCell ref="E44:F44"/>
    <mergeCell ref="G44:H44"/>
    <mergeCell ref="A6:A8"/>
    <mergeCell ref="B6:D6"/>
    <mergeCell ref="E6:H6"/>
    <mergeCell ref="C7:D7"/>
    <mergeCell ref="E7:F7"/>
    <mergeCell ref="G7:H7"/>
    <mergeCell ref="A1:H1"/>
    <mergeCell ref="I2:P2"/>
    <mergeCell ref="I3:P3"/>
    <mergeCell ref="I4:P4"/>
    <mergeCell ref="I5:K5"/>
    <mergeCell ref="M5:N5"/>
    <mergeCell ref="O5:P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zoomScale="90" workbookViewId="0">
      <pane xSplit="1" ySplit="7" topLeftCell="B8" activePane="bottomRight" state="frozen"/>
      <selection activeCell="N30" sqref="N30"/>
      <selection pane="topRight"/>
      <selection pane="bottomLeft"/>
      <selection pane="bottomRight" activeCell="M17" sqref="M17"/>
    </sheetView>
  </sheetViews>
  <sheetFormatPr defaultColWidth="11.42578125" defaultRowHeight="20.100000000000001" customHeight="1" x14ac:dyDescent="0.2"/>
  <cols>
    <col min="1" max="1" width="21" style="129" customWidth="1"/>
    <col min="2" max="3" width="11.28515625" style="129" customWidth="1"/>
    <col min="4" max="4" width="7.42578125" style="129" customWidth="1"/>
    <col min="5" max="6" width="11.28515625" style="129" customWidth="1"/>
    <col min="7" max="7" width="7.42578125" style="129" customWidth="1"/>
    <col min="8" max="9" width="11.28515625" style="129" customWidth="1"/>
    <col min="10" max="12" width="7.42578125" style="129" customWidth="1"/>
    <col min="13" max="13" width="14.7109375" style="129" customWidth="1"/>
    <col min="14" max="14" width="29.42578125" style="129" customWidth="1"/>
    <col min="15" max="15" width="23.42578125" style="129" customWidth="1"/>
    <col min="16" max="25" width="7.85546875" style="129" customWidth="1"/>
    <col min="26" max="257" width="11.42578125" style="129" customWidth="1"/>
  </cols>
  <sheetData>
    <row r="1" spans="1:25" ht="37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20.100000000000001" customHeight="1" x14ac:dyDescent="0.2">
      <c r="A5" s="576" t="s">
        <v>146</v>
      </c>
      <c r="B5" s="578" t="s">
        <v>61</v>
      </c>
      <c r="C5" s="578"/>
      <c r="D5" s="578"/>
      <c r="E5" s="579" t="s">
        <v>62</v>
      </c>
      <c r="F5" s="579"/>
      <c r="G5" s="579"/>
      <c r="H5" s="578" t="s">
        <v>63</v>
      </c>
      <c r="I5" s="578"/>
      <c r="J5" s="578"/>
      <c r="K5" s="354"/>
      <c r="L5" s="354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ht="20.100000000000001" customHeight="1" x14ac:dyDescent="0.2">
      <c r="A6" s="576"/>
      <c r="B6" s="353" t="s">
        <v>64</v>
      </c>
      <c r="C6" s="353" t="s">
        <v>65</v>
      </c>
      <c r="D6" s="353" t="s">
        <v>66</v>
      </c>
      <c r="E6" s="353" t="s">
        <v>64</v>
      </c>
      <c r="F6" s="353" t="s">
        <v>65</v>
      </c>
      <c r="G6" s="353" t="s">
        <v>66</v>
      </c>
      <c r="H6" s="353" t="s">
        <v>64</v>
      </c>
      <c r="I6" s="353" t="s">
        <v>65</v>
      </c>
      <c r="J6" s="353" t="s">
        <v>66</v>
      </c>
      <c r="K6" s="355"/>
      <c r="L6" s="355"/>
      <c r="M6" s="356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5" ht="20.100000000000001" customHeight="1" x14ac:dyDescent="0.2">
      <c r="A7" s="577"/>
      <c r="B7" s="359" t="s">
        <v>67</v>
      </c>
      <c r="C7" s="359" t="s">
        <v>68</v>
      </c>
      <c r="D7" s="359" t="s">
        <v>69</v>
      </c>
      <c r="E7" s="359" t="s">
        <v>70</v>
      </c>
      <c r="F7" s="359" t="s">
        <v>71</v>
      </c>
      <c r="G7" s="359" t="s">
        <v>72</v>
      </c>
      <c r="H7" s="359" t="s">
        <v>73</v>
      </c>
      <c r="I7" s="359" t="s">
        <v>74</v>
      </c>
      <c r="J7" s="359" t="s">
        <v>75</v>
      </c>
      <c r="K7" s="355"/>
      <c r="L7" s="355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</row>
    <row r="8" spans="1:25" ht="15.6" customHeight="1" x14ac:dyDescent="0.2">
      <c r="A8" s="120" t="s">
        <v>76</v>
      </c>
      <c r="B8" s="360">
        <v>260</v>
      </c>
      <c r="C8" s="360">
        <v>256.60000000000002</v>
      </c>
      <c r="D8" s="136">
        <v>-1.3</v>
      </c>
      <c r="E8" s="137">
        <v>3336.5142310000001</v>
      </c>
      <c r="F8" s="137">
        <v>3418.902572</v>
      </c>
      <c r="G8" s="136">
        <v>2.5</v>
      </c>
      <c r="H8" s="136">
        <v>867.6</v>
      </c>
      <c r="I8" s="360">
        <v>877.3</v>
      </c>
      <c r="J8" s="136">
        <v>1.1000000000000001</v>
      </c>
      <c r="K8" s="138"/>
      <c r="L8" s="138"/>
      <c r="M8" s="361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ht="15.6" hidden="1" customHeight="1" x14ac:dyDescent="0.2">
      <c r="A9" s="150" t="s">
        <v>77</v>
      </c>
      <c r="B9" s="141">
        <v>0</v>
      </c>
      <c r="C9" s="141">
        <v>0</v>
      </c>
      <c r="D9" s="142">
        <v>0</v>
      </c>
      <c r="E9" s="143">
        <v>0</v>
      </c>
      <c r="F9" s="143">
        <v>0</v>
      </c>
      <c r="G9" s="142">
        <v>0</v>
      </c>
      <c r="H9" s="141">
        <v>0</v>
      </c>
      <c r="I9" s="141">
        <v>0</v>
      </c>
      <c r="J9" s="141">
        <v>0</v>
      </c>
      <c r="K9" s="144"/>
      <c r="L9" s="144"/>
      <c r="M9" s="361"/>
      <c r="N9" s="138"/>
      <c r="O9" s="138"/>
      <c r="P9" s="138"/>
      <c r="Q9" s="138"/>
      <c r="R9" s="138"/>
      <c r="S9" s="138"/>
      <c r="T9" s="138"/>
      <c r="U9" s="138"/>
      <c r="V9" s="144"/>
      <c r="W9" s="144"/>
      <c r="X9" s="144"/>
      <c r="Y9" s="144"/>
    </row>
    <row r="10" spans="1:25" ht="15.6" customHeight="1" x14ac:dyDescent="0.2">
      <c r="A10" s="208" t="s">
        <v>78</v>
      </c>
      <c r="B10" s="210">
        <v>12.6</v>
      </c>
      <c r="C10" s="210">
        <v>12.6</v>
      </c>
      <c r="D10" s="211">
        <v>0</v>
      </c>
      <c r="E10" s="183">
        <v>3264</v>
      </c>
      <c r="F10" s="212">
        <v>3092</v>
      </c>
      <c r="G10" s="211">
        <v>-5.3</v>
      </c>
      <c r="H10" s="141">
        <v>41.1</v>
      </c>
      <c r="I10" s="141">
        <v>39</v>
      </c>
      <c r="J10" s="141">
        <v>-5.0999999999999996</v>
      </c>
      <c r="K10" s="144"/>
      <c r="L10" s="144"/>
      <c r="M10" s="362"/>
      <c r="N10" s="138"/>
      <c r="O10" s="138"/>
      <c r="P10" s="138"/>
      <c r="Q10" s="138"/>
      <c r="R10" s="138"/>
      <c r="S10" s="138"/>
      <c r="T10" s="138"/>
      <c r="U10" s="138"/>
      <c r="V10" s="144"/>
      <c r="W10" s="144"/>
      <c r="X10" s="144"/>
      <c r="Y10" s="144"/>
    </row>
    <row r="11" spans="1:25" ht="15.6" customHeight="1" x14ac:dyDescent="0.2">
      <c r="A11" s="208" t="s">
        <v>79</v>
      </c>
      <c r="B11" s="210">
        <v>28.1</v>
      </c>
      <c r="C11" s="210">
        <v>28.4</v>
      </c>
      <c r="D11" s="211">
        <v>1</v>
      </c>
      <c r="E11" s="183">
        <v>2799</v>
      </c>
      <c r="F11" s="183">
        <v>2760</v>
      </c>
      <c r="G11" s="211">
        <v>-1.4</v>
      </c>
      <c r="H11" s="210">
        <v>78.7</v>
      </c>
      <c r="I11" s="210">
        <v>78.400000000000006</v>
      </c>
      <c r="J11" s="141">
        <v>-0.4</v>
      </c>
      <c r="K11" s="144"/>
      <c r="L11" s="144"/>
      <c r="M11" s="361"/>
      <c r="N11" s="363"/>
      <c r="O11" s="138"/>
      <c r="P11" s="138"/>
      <c r="Q11" s="138"/>
      <c r="R11" s="138"/>
      <c r="S11" s="138"/>
      <c r="T11" s="138"/>
      <c r="U11" s="138"/>
      <c r="V11" s="144"/>
      <c r="W11" s="144"/>
      <c r="X11" s="144"/>
      <c r="Y11" s="144"/>
    </row>
    <row r="12" spans="1:25" ht="15.6" customHeight="1" x14ac:dyDescent="0.2">
      <c r="A12" s="208" t="s">
        <v>80</v>
      </c>
      <c r="B12" s="209">
        <v>8.9</v>
      </c>
      <c r="C12" s="209">
        <v>5.2</v>
      </c>
      <c r="D12" s="211">
        <v>-42</v>
      </c>
      <c r="E12" s="183">
        <v>2607</v>
      </c>
      <c r="F12" s="212">
        <v>2591</v>
      </c>
      <c r="G12" s="211">
        <v>-0.6</v>
      </c>
      <c r="H12" s="210">
        <v>23.2</v>
      </c>
      <c r="I12" s="210">
        <v>13.5</v>
      </c>
      <c r="J12" s="141">
        <v>-41.8</v>
      </c>
      <c r="K12" s="144"/>
      <c r="L12" s="154"/>
      <c r="M12" s="362"/>
      <c r="N12" s="364"/>
      <c r="O12" s="138"/>
      <c r="P12" s="138"/>
      <c r="Q12" s="138"/>
      <c r="R12" s="138"/>
      <c r="S12" s="138"/>
      <c r="T12" s="138"/>
      <c r="U12" s="138"/>
      <c r="V12" s="144"/>
      <c r="W12" s="144"/>
      <c r="X12" s="144"/>
      <c r="Y12" s="144"/>
    </row>
    <row r="13" spans="1:25" ht="15.6" hidden="1" customHeight="1" x14ac:dyDescent="0.2">
      <c r="A13" s="208" t="s">
        <v>81</v>
      </c>
      <c r="B13" s="210">
        <v>0</v>
      </c>
      <c r="C13" s="210">
        <v>0</v>
      </c>
      <c r="D13" s="211">
        <v>0</v>
      </c>
      <c r="E13" s="183"/>
      <c r="F13" s="183"/>
      <c r="G13" s="211">
        <v>0</v>
      </c>
      <c r="H13" s="210">
        <v>0</v>
      </c>
      <c r="I13" s="210">
        <v>0</v>
      </c>
      <c r="J13" s="141">
        <v>0</v>
      </c>
      <c r="K13" s="144"/>
      <c r="L13" s="144"/>
      <c r="M13" s="361"/>
      <c r="N13" s="138"/>
      <c r="O13" s="138"/>
      <c r="P13" s="138"/>
      <c r="Q13" s="138"/>
      <c r="R13" s="138"/>
      <c r="S13" s="138"/>
      <c r="T13" s="138"/>
      <c r="U13" s="138"/>
      <c r="V13" s="144"/>
      <c r="W13" s="144"/>
      <c r="X13" s="144"/>
      <c r="Y13" s="144"/>
    </row>
    <row r="14" spans="1:25" ht="15.6" customHeight="1" x14ac:dyDescent="0.2">
      <c r="A14" s="208" t="s">
        <v>82</v>
      </c>
      <c r="B14" s="210">
        <v>169.5</v>
      </c>
      <c r="C14" s="210">
        <v>169.5</v>
      </c>
      <c r="D14" s="211">
        <v>0</v>
      </c>
      <c r="E14" s="183">
        <v>3149</v>
      </c>
      <c r="F14" s="183">
        <v>3107</v>
      </c>
      <c r="G14" s="211">
        <v>-1.3</v>
      </c>
      <c r="H14" s="210">
        <v>533.79999999999995</v>
      </c>
      <c r="I14" s="210">
        <v>526.6</v>
      </c>
      <c r="J14" s="141">
        <v>-1.3</v>
      </c>
      <c r="K14" s="144"/>
      <c r="L14" s="144"/>
      <c r="M14" s="361"/>
      <c r="N14" s="138"/>
      <c r="O14" s="138"/>
      <c r="P14" s="138"/>
      <c r="Q14" s="365"/>
      <c r="R14" s="138"/>
      <c r="S14" s="138"/>
      <c r="T14" s="138"/>
      <c r="U14" s="138"/>
      <c r="V14" s="144"/>
      <c r="W14" s="144"/>
      <c r="X14" s="144"/>
      <c r="Y14" s="144"/>
    </row>
    <row r="15" spans="1:25" ht="15.6" customHeight="1" x14ac:dyDescent="0.2">
      <c r="A15" s="208" t="s">
        <v>83</v>
      </c>
      <c r="B15" s="210">
        <v>40.9</v>
      </c>
      <c r="C15" s="210">
        <v>40.9</v>
      </c>
      <c r="D15" s="211">
        <v>0</v>
      </c>
      <c r="E15" s="183">
        <v>4664</v>
      </c>
      <c r="F15" s="183">
        <v>5375</v>
      </c>
      <c r="G15" s="211">
        <v>15.2</v>
      </c>
      <c r="H15" s="141">
        <v>190.8</v>
      </c>
      <c r="I15" s="141">
        <v>219.8</v>
      </c>
      <c r="J15" s="141">
        <v>15.2</v>
      </c>
      <c r="K15" s="144"/>
      <c r="L15" s="144"/>
      <c r="M15" s="362"/>
      <c r="N15" s="138"/>
      <c r="O15" s="366"/>
      <c r="P15" s="138"/>
      <c r="Q15" s="138"/>
      <c r="R15" s="138"/>
      <c r="S15" s="138"/>
      <c r="T15" s="138"/>
      <c r="U15" s="138"/>
      <c r="V15" s="144"/>
      <c r="W15" s="144"/>
      <c r="X15" s="144"/>
      <c r="Y15" s="144"/>
    </row>
    <row r="16" spans="1:25" ht="15.6" customHeight="1" x14ac:dyDescent="0.2">
      <c r="A16" s="120" t="s">
        <v>84</v>
      </c>
      <c r="B16" s="360">
        <v>1131.5999999999999</v>
      </c>
      <c r="C16" s="360">
        <v>1155.7</v>
      </c>
      <c r="D16" s="136">
        <v>2.1</v>
      </c>
      <c r="E16" s="137">
        <v>4453.5193529999997</v>
      </c>
      <c r="F16" s="137">
        <v>4555.2064549999996</v>
      </c>
      <c r="G16" s="136">
        <v>2.2999999999999998</v>
      </c>
      <c r="H16" s="136">
        <v>5039.6000000000004</v>
      </c>
      <c r="I16" s="136">
        <v>5264.5</v>
      </c>
      <c r="J16" s="136">
        <v>4.5</v>
      </c>
      <c r="K16" s="138"/>
      <c r="L16" s="138"/>
      <c r="M16" s="361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</row>
    <row r="17" spans="1:25" ht="15.6" customHeight="1" x14ac:dyDescent="0.2">
      <c r="A17" s="208" t="s">
        <v>85</v>
      </c>
      <c r="B17" s="210">
        <v>271.10000000000002</v>
      </c>
      <c r="C17" s="210">
        <v>272.7</v>
      </c>
      <c r="D17" s="211">
        <v>0.6</v>
      </c>
      <c r="E17" s="183">
        <v>4900</v>
      </c>
      <c r="F17" s="183">
        <v>4788</v>
      </c>
      <c r="G17" s="142">
        <v>-2.2999999999999998</v>
      </c>
      <c r="H17" s="141">
        <v>1328.4</v>
      </c>
      <c r="I17" s="141">
        <v>1305.7</v>
      </c>
      <c r="J17" s="141">
        <v>-1.7</v>
      </c>
      <c r="K17" s="144"/>
      <c r="L17" s="144"/>
      <c r="N17" s="367"/>
      <c r="O17" s="138"/>
      <c r="P17" s="366"/>
      <c r="Q17" s="138"/>
      <c r="R17" s="138"/>
      <c r="S17" s="138"/>
      <c r="T17" s="138"/>
      <c r="U17" s="138"/>
      <c r="V17" s="144"/>
      <c r="W17" s="144"/>
      <c r="X17" s="144"/>
      <c r="Y17" s="144"/>
    </row>
    <row r="18" spans="1:25" ht="15.6" customHeight="1" x14ac:dyDescent="0.2">
      <c r="A18" s="208" t="s">
        <v>86</v>
      </c>
      <c r="B18" s="210">
        <v>428.5</v>
      </c>
      <c r="C18" s="210">
        <v>428.5</v>
      </c>
      <c r="D18" s="211">
        <v>0</v>
      </c>
      <c r="E18" s="183">
        <v>4225</v>
      </c>
      <c r="F18" s="183">
        <v>4385</v>
      </c>
      <c r="G18" s="142">
        <v>3.8</v>
      </c>
      <c r="H18" s="141">
        <v>1810.4</v>
      </c>
      <c r="I18" s="141">
        <v>1879</v>
      </c>
      <c r="J18" s="141">
        <v>3.8</v>
      </c>
      <c r="K18" s="144"/>
      <c r="L18" s="144"/>
      <c r="M18" s="362"/>
      <c r="N18" s="138"/>
      <c r="O18" s="138"/>
      <c r="P18" s="368"/>
      <c r="Q18" s="138"/>
      <c r="R18" s="138"/>
      <c r="S18" s="138"/>
      <c r="T18" s="138"/>
      <c r="U18" s="138"/>
      <c r="V18" s="144"/>
      <c r="W18" s="144"/>
      <c r="X18" s="144"/>
      <c r="Y18" s="144"/>
    </row>
    <row r="19" spans="1:25" ht="15.6" hidden="1" customHeight="1" x14ac:dyDescent="0.2">
      <c r="A19" s="208" t="s">
        <v>87</v>
      </c>
      <c r="B19" s="210">
        <v>0</v>
      </c>
      <c r="C19" s="210">
        <v>0</v>
      </c>
      <c r="D19" s="211">
        <v>0</v>
      </c>
      <c r="E19" s="183"/>
      <c r="F19" s="183"/>
      <c r="G19" s="142">
        <v>0</v>
      </c>
      <c r="H19" s="141">
        <v>0</v>
      </c>
      <c r="I19" s="141">
        <v>0</v>
      </c>
      <c r="J19" s="141">
        <v>0</v>
      </c>
      <c r="K19" s="144"/>
      <c r="L19" s="144"/>
      <c r="M19" s="361"/>
      <c r="N19" s="138"/>
      <c r="O19" s="138"/>
      <c r="P19" s="138"/>
      <c r="Q19" s="138"/>
      <c r="R19" s="138"/>
      <c r="S19" s="138"/>
      <c r="T19" s="138"/>
      <c r="U19" s="138"/>
      <c r="V19" s="144"/>
      <c r="W19" s="144"/>
      <c r="X19" s="144"/>
      <c r="Y19" s="144"/>
    </row>
    <row r="20" spans="1:25" ht="15.6" hidden="1" customHeight="1" x14ac:dyDescent="0.2">
      <c r="A20" s="208" t="s">
        <v>88</v>
      </c>
      <c r="B20" s="210">
        <v>0</v>
      </c>
      <c r="C20" s="210">
        <v>0</v>
      </c>
      <c r="D20" s="211">
        <v>0</v>
      </c>
      <c r="E20" s="183"/>
      <c r="F20" s="183"/>
      <c r="G20" s="142">
        <v>0</v>
      </c>
      <c r="H20" s="141">
        <v>0</v>
      </c>
      <c r="I20" s="141">
        <v>0</v>
      </c>
      <c r="J20" s="141">
        <v>0</v>
      </c>
      <c r="K20" s="144"/>
      <c r="L20" s="144"/>
      <c r="M20" s="361"/>
      <c r="N20" s="138"/>
      <c r="O20" s="138"/>
      <c r="P20" s="138"/>
      <c r="Q20" s="138"/>
      <c r="R20" s="138"/>
      <c r="S20" s="138"/>
      <c r="T20" s="138"/>
      <c r="U20" s="138"/>
      <c r="V20" s="144"/>
      <c r="W20" s="144"/>
      <c r="X20" s="144"/>
      <c r="Y20" s="144"/>
    </row>
    <row r="21" spans="1:25" ht="15.6" hidden="1" customHeight="1" x14ac:dyDescent="0.2">
      <c r="A21" s="208" t="s">
        <v>89</v>
      </c>
      <c r="B21" s="210">
        <v>0</v>
      </c>
      <c r="C21" s="210">
        <v>0</v>
      </c>
      <c r="D21" s="211">
        <v>0</v>
      </c>
      <c r="E21" s="183"/>
      <c r="F21" s="183"/>
      <c r="G21" s="142">
        <v>0</v>
      </c>
      <c r="H21" s="141">
        <v>0</v>
      </c>
      <c r="I21" s="141">
        <v>0</v>
      </c>
      <c r="J21" s="141">
        <v>0</v>
      </c>
      <c r="K21" s="144"/>
      <c r="L21" s="144"/>
      <c r="M21" s="361"/>
      <c r="N21" s="138"/>
      <c r="O21" s="138"/>
      <c r="P21" s="138"/>
      <c r="Q21" s="138"/>
      <c r="R21" s="138"/>
      <c r="S21" s="138"/>
      <c r="T21" s="138"/>
      <c r="U21" s="138"/>
      <c r="V21" s="144"/>
      <c r="W21" s="144"/>
      <c r="X21" s="144"/>
      <c r="Y21" s="144"/>
    </row>
    <row r="22" spans="1:25" ht="15.6" hidden="1" customHeight="1" x14ac:dyDescent="0.2">
      <c r="A22" s="208" t="s">
        <v>90</v>
      </c>
      <c r="B22" s="210">
        <v>0</v>
      </c>
      <c r="C22" s="210">
        <v>0</v>
      </c>
      <c r="D22" s="211">
        <v>0</v>
      </c>
      <c r="E22" s="183"/>
      <c r="F22" s="183"/>
      <c r="G22" s="142">
        <v>0</v>
      </c>
      <c r="H22" s="141">
        <v>0</v>
      </c>
      <c r="I22" s="141">
        <v>0</v>
      </c>
      <c r="J22" s="141">
        <v>0</v>
      </c>
      <c r="K22" s="144"/>
      <c r="L22" s="144"/>
      <c r="M22" s="361"/>
      <c r="N22" s="138"/>
      <c r="O22" s="138"/>
      <c r="P22" s="138"/>
      <c r="Q22" s="138"/>
      <c r="R22" s="138"/>
      <c r="S22" s="138"/>
      <c r="T22" s="138"/>
      <c r="U22" s="138"/>
      <c r="V22" s="144"/>
      <c r="W22" s="144"/>
      <c r="X22" s="144"/>
      <c r="Y22" s="144"/>
    </row>
    <row r="23" spans="1:25" ht="15.6" hidden="1" customHeight="1" x14ac:dyDescent="0.2">
      <c r="A23" s="208" t="s">
        <v>91</v>
      </c>
      <c r="B23" s="210">
        <v>0</v>
      </c>
      <c r="C23" s="210">
        <v>0</v>
      </c>
      <c r="D23" s="211">
        <v>0</v>
      </c>
      <c r="E23" s="183"/>
      <c r="F23" s="183"/>
      <c r="G23" s="142">
        <v>0</v>
      </c>
      <c r="H23" s="141">
        <v>0</v>
      </c>
      <c r="I23" s="141">
        <v>0</v>
      </c>
      <c r="J23" s="141">
        <v>0</v>
      </c>
      <c r="K23" s="144"/>
      <c r="L23" s="144"/>
      <c r="M23" s="361"/>
      <c r="N23" s="138"/>
      <c r="O23" s="138"/>
      <c r="P23" s="138"/>
      <c r="Q23" s="138"/>
      <c r="R23" s="138"/>
      <c r="S23" s="138"/>
      <c r="T23" s="138"/>
      <c r="U23" s="138"/>
      <c r="V23" s="144"/>
      <c r="W23" s="144"/>
      <c r="X23" s="144"/>
      <c r="Y23" s="144"/>
    </row>
    <row r="24" spans="1:25" ht="15.6" hidden="1" customHeight="1" x14ac:dyDescent="0.2">
      <c r="A24" s="208" t="s">
        <v>92</v>
      </c>
      <c r="B24" s="210">
        <v>0</v>
      </c>
      <c r="C24" s="210">
        <v>0</v>
      </c>
      <c r="D24" s="211">
        <v>0</v>
      </c>
      <c r="E24" s="183"/>
      <c r="F24" s="183"/>
      <c r="G24" s="142">
        <v>0</v>
      </c>
      <c r="H24" s="141">
        <v>0</v>
      </c>
      <c r="I24" s="141">
        <v>0</v>
      </c>
      <c r="J24" s="141">
        <v>0</v>
      </c>
      <c r="K24" s="144"/>
      <c r="L24" s="144"/>
      <c r="M24" s="361"/>
      <c r="N24" s="138"/>
      <c r="O24" s="138"/>
      <c r="P24" s="138"/>
      <c r="Q24" s="138"/>
      <c r="R24" s="138"/>
      <c r="S24" s="138"/>
      <c r="T24" s="138"/>
      <c r="U24" s="138"/>
      <c r="V24" s="144"/>
      <c r="W24" s="144"/>
      <c r="X24" s="144"/>
      <c r="Y24" s="144"/>
    </row>
    <row r="25" spans="1:25" ht="15.6" customHeight="1" x14ac:dyDescent="0.2">
      <c r="A25" s="208" t="s">
        <v>93</v>
      </c>
      <c r="B25" s="210">
        <v>432</v>
      </c>
      <c r="C25" s="210">
        <v>454.5</v>
      </c>
      <c r="D25" s="211">
        <v>5.2</v>
      </c>
      <c r="E25" s="183">
        <v>4400</v>
      </c>
      <c r="F25" s="183">
        <v>4576</v>
      </c>
      <c r="G25" s="142">
        <v>4</v>
      </c>
      <c r="H25" s="141">
        <v>1900.8</v>
      </c>
      <c r="I25" s="141">
        <v>2079.8000000000002</v>
      </c>
      <c r="J25" s="141">
        <v>9.4</v>
      </c>
      <c r="K25" s="144"/>
      <c r="L25" s="144"/>
      <c r="M25" s="362"/>
      <c r="N25" s="138"/>
      <c r="O25" s="138"/>
      <c r="P25" s="138"/>
      <c r="Q25" s="138"/>
      <c r="R25" s="138"/>
      <c r="S25" s="138"/>
      <c r="T25" s="138"/>
      <c r="U25" s="138"/>
      <c r="V25" s="144"/>
      <c r="W25" s="144"/>
      <c r="X25" s="144"/>
      <c r="Y25" s="144"/>
    </row>
    <row r="26" spans="1:25" ht="15.6" customHeight="1" x14ac:dyDescent="0.2">
      <c r="A26" s="120" t="s">
        <v>94</v>
      </c>
      <c r="B26" s="360">
        <v>267.8</v>
      </c>
      <c r="C26" s="360">
        <v>269.60000000000002</v>
      </c>
      <c r="D26" s="136">
        <v>0.7</v>
      </c>
      <c r="E26" s="137">
        <v>8997.3876029999992</v>
      </c>
      <c r="F26" s="137">
        <v>8927.5853119999992</v>
      </c>
      <c r="G26" s="136">
        <v>-0.8</v>
      </c>
      <c r="H26" s="360">
        <v>2409.5</v>
      </c>
      <c r="I26" s="360">
        <v>2406.9</v>
      </c>
      <c r="J26" s="136">
        <v>-0.1</v>
      </c>
      <c r="K26" s="138"/>
      <c r="L26" s="138"/>
      <c r="M26" s="361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</row>
    <row r="27" spans="1:25" ht="15.6" customHeight="1" x14ac:dyDescent="0.2">
      <c r="A27" s="208" t="s">
        <v>95</v>
      </c>
      <c r="B27" s="210">
        <v>52.2</v>
      </c>
      <c r="C27" s="210">
        <v>52.2</v>
      </c>
      <c r="D27" s="211">
        <v>0</v>
      </c>
      <c r="E27" s="183">
        <v>8398</v>
      </c>
      <c r="F27" s="183">
        <v>8207</v>
      </c>
      <c r="G27" s="142">
        <v>-2.2999999999999998</v>
      </c>
      <c r="H27" s="141">
        <v>438.4</v>
      </c>
      <c r="I27" s="141">
        <v>428.4</v>
      </c>
      <c r="J27" s="141">
        <v>-2.2999999999999998</v>
      </c>
      <c r="K27" s="144"/>
      <c r="L27" s="144"/>
      <c r="M27" s="362"/>
      <c r="N27" s="138"/>
      <c r="O27" s="138"/>
      <c r="P27" s="138"/>
      <c r="Q27" s="138"/>
      <c r="R27" s="138"/>
      <c r="S27" s="138"/>
      <c r="T27" s="138"/>
      <c r="U27" s="138"/>
      <c r="V27" s="144"/>
      <c r="W27" s="144"/>
      <c r="X27" s="144"/>
      <c r="Y27" s="144"/>
    </row>
    <row r="28" spans="1:25" ht="15.6" customHeight="1" x14ac:dyDescent="0.2">
      <c r="A28" s="208" t="s">
        <v>96</v>
      </c>
      <c r="B28" s="210">
        <v>11.7</v>
      </c>
      <c r="C28" s="210">
        <v>15</v>
      </c>
      <c r="D28" s="211">
        <v>28.2</v>
      </c>
      <c r="E28" s="183">
        <v>11000</v>
      </c>
      <c r="F28" s="183">
        <v>11052</v>
      </c>
      <c r="G28" s="142">
        <v>0.5</v>
      </c>
      <c r="H28" s="141">
        <v>128.69999999999999</v>
      </c>
      <c r="I28" s="141">
        <v>165.8</v>
      </c>
      <c r="J28" s="141">
        <v>28.8</v>
      </c>
      <c r="K28" s="144"/>
      <c r="L28" s="144"/>
      <c r="M28" s="362"/>
      <c r="N28" s="138"/>
      <c r="O28" s="138"/>
      <c r="P28" s="138"/>
      <c r="Q28" s="138"/>
      <c r="R28" s="138"/>
      <c r="S28" s="138"/>
      <c r="T28" s="138"/>
      <c r="U28" s="138"/>
      <c r="V28" s="144"/>
      <c r="W28" s="144"/>
      <c r="X28" s="144"/>
      <c r="Y28" s="144"/>
    </row>
    <row r="29" spans="1:25" ht="15.6" customHeight="1" x14ac:dyDescent="0.2">
      <c r="A29" s="208" t="s">
        <v>97</v>
      </c>
      <c r="B29" s="210">
        <v>182.1</v>
      </c>
      <c r="C29" s="210">
        <v>182.1</v>
      </c>
      <c r="D29" s="211">
        <v>0</v>
      </c>
      <c r="E29" s="183">
        <v>9000</v>
      </c>
      <c r="F29" s="212">
        <v>8893</v>
      </c>
      <c r="G29" s="142">
        <v>-1.2</v>
      </c>
      <c r="H29" s="141">
        <v>1638.9</v>
      </c>
      <c r="I29" s="141">
        <v>1619.4</v>
      </c>
      <c r="J29" s="141">
        <v>-1.2</v>
      </c>
      <c r="K29" s="144"/>
      <c r="L29" s="144"/>
      <c r="M29" s="362"/>
      <c r="N29" s="138"/>
      <c r="O29" s="138"/>
      <c r="P29" s="138"/>
      <c r="Q29" s="138"/>
      <c r="R29" s="138"/>
      <c r="S29" s="138"/>
      <c r="T29" s="138"/>
      <c r="U29" s="138"/>
      <c r="V29" s="144"/>
      <c r="W29" s="144"/>
      <c r="X29" s="144"/>
      <c r="Y29" s="144"/>
    </row>
    <row r="30" spans="1:25" ht="15.6" customHeight="1" x14ac:dyDescent="0.2">
      <c r="A30" s="208" t="s">
        <v>98</v>
      </c>
      <c r="B30" s="210">
        <v>21.8</v>
      </c>
      <c r="C30" s="210">
        <v>20.3</v>
      </c>
      <c r="D30" s="211">
        <v>-6.9</v>
      </c>
      <c r="E30" s="183">
        <v>9336</v>
      </c>
      <c r="F30" s="183">
        <v>9521</v>
      </c>
      <c r="G30" s="142">
        <v>2</v>
      </c>
      <c r="H30" s="141">
        <v>203.5</v>
      </c>
      <c r="I30" s="141">
        <v>193.3</v>
      </c>
      <c r="J30" s="141">
        <v>-5</v>
      </c>
      <c r="K30" s="144"/>
      <c r="L30" s="144"/>
      <c r="M30" s="361"/>
      <c r="N30" s="138"/>
      <c r="O30" s="138"/>
      <c r="P30" s="138"/>
      <c r="Q30" s="138"/>
      <c r="R30" s="138"/>
      <c r="S30" s="138"/>
      <c r="T30" s="138"/>
      <c r="U30" s="138"/>
      <c r="V30" s="144"/>
      <c r="W30" s="144"/>
      <c r="X30" s="144"/>
      <c r="Y30" s="144"/>
    </row>
    <row r="31" spans="1:25" ht="15.6" customHeight="1" x14ac:dyDescent="0.2">
      <c r="A31" s="120" t="s">
        <v>99</v>
      </c>
      <c r="B31" s="360">
        <v>1167.0999999999999</v>
      </c>
      <c r="C31" s="360">
        <v>1167.0999999999999</v>
      </c>
      <c r="D31" s="136">
        <v>0</v>
      </c>
      <c r="E31" s="137">
        <v>5940.3997939999999</v>
      </c>
      <c r="F31" s="137">
        <v>6105.8462</v>
      </c>
      <c r="G31" s="136">
        <v>2.8</v>
      </c>
      <c r="H31" s="136">
        <v>6933</v>
      </c>
      <c r="I31" s="136">
        <v>7126.1</v>
      </c>
      <c r="J31" s="136">
        <v>2.8</v>
      </c>
      <c r="K31" s="138"/>
      <c r="L31" s="138"/>
      <c r="M31" s="361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ht="15.6" customHeight="1" x14ac:dyDescent="0.2">
      <c r="A32" s="208" t="s">
        <v>100</v>
      </c>
      <c r="B32" s="210">
        <v>819.1</v>
      </c>
      <c r="C32" s="210">
        <v>819.1</v>
      </c>
      <c r="D32" s="211">
        <v>0</v>
      </c>
      <c r="E32" s="183">
        <v>6172</v>
      </c>
      <c r="F32" s="183">
        <v>6401</v>
      </c>
      <c r="G32" s="211">
        <v>3.7</v>
      </c>
      <c r="H32" s="141">
        <v>5055.5</v>
      </c>
      <c r="I32" s="141">
        <v>5243.1</v>
      </c>
      <c r="J32" s="141">
        <v>3.7</v>
      </c>
      <c r="K32" s="144"/>
      <c r="L32" s="154"/>
      <c r="M32" s="369"/>
      <c r="N32" s="370"/>
      <c r="O32" s="138"/>
      <c r="P32" s="138"/>
      <c r="Q32" s="138"/>
      <c r="R32" s="138"/>
      <c r="S32" s="138"/>
      <c r="T32" s="138"/>
      <c r="U32" s="138"/>
      <c r="V32" s="144"/>
      <c r="W32" s="144"/>
      <c r="X32" s="144"/>
      <c r="Y32" s="144"/>
    </row>
    <row r="33" spans="1:25" ht="15.6" customHeight="1" x14ac:dyDescent="0.2">
      <c r="A33" s="208" t="s">
        <v>101</v>
      </c>
      <c r="B33" s="210">
        <v>11.9</v>
      </c>
      <c r="C33" s="210">
        <v>11.9</v>
      </c>
      <c r="D33" s="211">
        <v>0</v>
      </c>
      <c r="E33" s="183">
        <v>2800</v>
      </c>
      <c r="F33" s="183">
        <v>2868</v>
      </c>
      <c r="G33" s="211">
        <v>2.4</v>
      </c>
      <c r="H33" s="141">
        <v>33.299999999999997</v>
      </c>
      <c r="I33" s="141">
        <v>34.1</v>
      </c>
      <c r="J33" s="141">
        <v>2.4</v>
      </c>
      <c r="K33" s="144"/>
      <c r="L33" s="144"/>
      <c r="M33" s="361"/>
      <c r="N33" s="138"/>
      <c r="O33" s="138"/>
      <c r="P33" s="138"/>
      <c r="Q33" s="138"/>
      <c r="R33" s="138"/>
      <c r="S33" s="138"/>
      <c r="T33" s="138"/>
      <c r="U33" s="138"/>
      <c r="V33" s="144"/>
      <c r="W33" s="144"/>
      <c r="X33" s="144"/>
      <c r="Y33" s="144"/>
    </row>
    <row r="34" spans="1:25" ht="15.6" customHeight="1" x14ac:dyDescent="0.2">
      <c r="A34" s="208" t="s">
        <v>102</v>
      </c>
      <c r="B34" s="210">
        <v>1</v>
      </c>
      <c r="C34" s="210">
        <v>1</v>
      </c>
      <c r="D34" s="211">
        <v>0</v>
      </c>
      <c r="E34" s="183">
        <v>3196</v>
      </c>
      <c r="F34" s="183">
        <v>3214</v>
      </c>
      <c r="G34" s="211">
        <v>0.6</v>
      </c>
      <c r="H34" s="141">
        <v>3.2</v>
      </c>
      <c r="I34" s="141">
        <v>3.2</v>
      </c>
      <c r="J34" s="141">
        <v>0</v>
      </c>
      <c r="K34" s="144"/>
      <c r="L34" s="144"/>
      <c r="M34" s="361"/>
      <c r="N34" s="138"/>
      <c r="O34" s="138"/>
      <c r="P34" s="138"/>
      <c r="Q34" s="138"/>
      <c r="R34" s="138"/>
      <c r="S34" s="138"/>
      <c r="T34" s="138"/>
      <c r="U34" s="138"/>
      <c r="V34" s="144"/>
      <c r="W34" s="144"/>
      <c r="X34" s="144"/>
      <c r="Y34" s="144"/>
    </row>
    <row r="35" spans="1:25" ht="15.6" customHeight="1" x14ac:dyDescent="0.2">
      <c r="A35" s="208" t="s">
        <v>103</v>
      </c>
      <c r="B35" s="210">
        <v>335.1</v>
      </c>
      <c r="C35" s="210">
        <v>335.1</v>
      </c>
      <c r="D35" s="211">
        <v>0</v>
      </c>
      <c r="E35" s="183">
        <v>5494</v>
      </c>
      <c r="F35" s="183">
        <v>5508</v>
      </c>
      <c r="G35" s="211">
        <v>0.3</v>
      </c>
      <c r="H35" s="141">
        <v>1841</v>
      </c>
      <c r="I35" s="141">
        <v>1845.7</v>
      </c>
      <c r="J35" s="141">
        <v>0.3</v>
      </c>
      <c r="K35" s="144"/>
      <c r="L35" s="144"/>
      <c r="M35" s="362"/>
      <c r="N35" s="138"/>
      <c r="O35" s="138"/>
      <c r="P35" s="138"/>
      <c r="Q35" s="138"/>
      <c r="R35" s="138"/>
      <c r="S35" s="138"/>
      <c r="T35" s="138"/>
      <c r="U35" s="138"/>
      <c r="V35" s="144"/>
      <c r="W35" s="144"/>
      <c r="X35" s="144"/>
      <c r="Y35" s="144"/>
    </row>
    <row r="36" spans="1:25" ht="15.6" customHeight="1" x14ac:dyDescent="0.2">
      <c r="A36" s="120" t="s">
        <v>104</v>
      </c>
      <c r="B36" s="360">
        <v>1520.9</v>
      </c>
      <c r="C36" s="360">
        <v>1565.8</v>
      </c>
      <c r="D36" s="136">
        <v>3</v>
      </c>
      <c r="E36" s="137">
        <v>6242.6587550000004</v>
      </c>
      <c r="F36" s="137">
        <v>8080.6090180000001</v>
      </c>
      <c r="G36" s="136">
        <v>29.4</v>
      </c>
      <c r="H36" s="360">
        <v>9494.5</v>
      </c>
      <c r="I36" s="360">
        <v>12652.6</v>
      </c>
      <c r="J36" s="136">
        <v>33.299999999999997</v>
      </c>
      <c r="K36" s="138"/>
      <c r="L36" s="138"/>
      <c r="M36" s="36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</row>
    <row r="37" spans="1:25" ht="15.6" customHeight="1" x14ac:dyDescent="0.2">
      <c r="A37" s="208" t="s">
        <v>105</v>
      </c>
      <c r="B37" s="210">
        <v>373.1</v>
      </c>
      <c r="C37" s="210">
        <v>420.1</v>
      </c>
      <c r="D37" s="211">
        <v>12.6</v>
      </c>
      <c r="E37" s="183">
        <v>8373</v>
      </c>
      <c r="F37" s="183">
        <v>9711</v>
      </c>
      <c r="G37" s="142">
        <v>16</v>
      </c>
      <c r="H37" s="141">
        <v>3124</v>
      </c>
      <c r="I37" s="141">
        <v>4079.6</v>
      </c>
      <c r="J37" s="141">
        <v>30.6</v>
      </c>
      <c r="K37" s="144"/>
      <c r="L37" s="144"/>
      <c r="M37" s="361"/>
      <c r="N37" s="371"/>
      <c r="O37" s="138"/>
      <c r="P37" s="138"/>
      <c r="Q37" s="138"/>
      <c r="R37" s="138"/>
      <c r="S37" s="138"/>
      <c r="T37" s="138"/>
      <c r="U37" s="138"/>
      <c r="V37" s="144"/>
      <c r="W37" s="144"/>
      <c r="X37" s="144"/>
      <c r="Y37" s="144"/>
    </row>
    <row r="38" spans="1:25" ht="15" customHeight="1" x14ac:dyDescent="0.2">
      <c r="A38" s="208" t="s">
        <v>106</v>
      </c>
      <c r="B38" s="210">
        <v>346.1</v>
      </c>
      <c r="C38" s="210">
        <v>344</v>
      </c>
      <c r="D38" s="211">
        <v>-0.6</v>
      </c>
      <c r="E38" s="183">
        <v>5722</v>
      </c>
      <c r="F38" s="183">
        <v>8270</v>
      </c>
      <c r="G38" s="142">
        <v>44.5</v>
      </c>
      <c r="H38" s="141">
        <v>1980.4</v>
      </c>
      <c r="I38" s="141">
        <v>2844.9</v>
      </c>
      <c r="J38" s="141">
        <v>43.7</v>
      </c>
      <c r="K38" s="144"/>
      <c r="L38" s="144"/>
      <c r="M38" s="153"/>
      <c r="N38" s="144"/>
      <c r="O38" s="138"/>
      <c r="P38" s="138"/>
      <c r="Q38" s="138"/>
      <c r="R38" s="138"/>
      <c r="S38" s="138"/>
      <c r="T38" s="138"/>
      <c r="U38" s="138"/>
      <c r="V38" s="144"/>
      <c r="W38" s="144"/>
      <c r="X38" s="144"/>
      <c r="Y38" s="144"/>
    </row>
    <row r="39" spans="1:25" ht="15.6" customHeight="1" x14ac:dyDescent="0.2">
      <c r="A39" s="208" t="s">
        <v>107</v>
      </c>
      <c r="B39" s="210">
        <v>801.7</v>
      </c>
      <c r="C39" s="210">
        <v>801.7</v>
      </c>
      <c r="D39" s="211">
        <v>0</v>
      </c>
      <c r="E39" s="183">
        <v>5476</v>
      </c>
      <c r="F39" s="183">
        <v>7145</v>
      </c>
      <c r="G39" s="142">
        <v>30.5</v>
      </c>
      <c r="H39" s="141">
        <v>4390.1000000000004</v>
      </c>
      <c r="I39" s="141">
        <v>5728.1</v>
      </c>
      <c r="J39" s="141">
        <v>30.5</v>
      </c>
      <c r="K39" s="144"/>
      <c r="L39" s="144"/>
      <c r="M39" s="372"/>
      <c r="N39" s="144"/>
      <c r="O39" s="181"/>
      <c r="P39" s="181"/>
      <c r="Q39" s="181"/>
      <c r="R39" s="181"/>
      <c r="S39" s="181"/>
      <c r="T39" s="181"/>
      <c r="U39" s="181"/>
      <c r="V39" s="361"/>
      <c r="W39" s="138"/>
      <c r="X39" s="138"/>
      <c r="Y39" s="144"/>
    </row>
    <row r="40" spans="1:25" ht="15.6" customHeight="1" x14ac:dyDescent="0.2">
      <c r="A40" s="120" t="s">
        <v>108</v>
      </c>
      <c r="B40" s="136">
        <v>1391.6</v>
      </c>
      <c r="C40" s="136">
        <v>1412.3</v>
      </c>
      <c r="D40" s="136">
        <v>1.5</v>
      </c>
      <c r="E40" s="137">
        <v>4244.8233689999997</v>
      </c>
      <c r="F40" s="137">
        <v>4348.7520359999999</v>
      </c>
      <c r="G40" s="136">
        <v>2.4</v>
      </c>
      <c r="H40" s="136">
        <v>5907.2</v>
      </c>
      <c r="I40" s="136">
        <v>6141.8</v>
      </c>
      <c r="J40" s="136">
        <v>4</v>
      </c>
      <c r="K40" s="138"/>
      <c r="L40" s="138"/>
      <c r="M40" s="36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</row>
    <row r="41" spans="1:25" ht="15.6" customHeight="1" x14ac:dyDescent="0.2">
      <c r="A41" s="311" t="s">
        <v>109</v>
      </c>
      <c r="B41" s="136">
        <v>2955.8</v>
      </c>
      <c r="C41" s="136">
        <v>3002.5</v>
      </c>
      <c r="D41" s="136">
        <v>1.6</v>
      </c>
      <c r="E41" s="137">
        <v>6372.8942079999997</v>
      </c>
      <c r="F41" s="137">
        <v>7389.0516900000002</v>
      </c>
      <c r="G41" s="136">
        <v>15.9</v>
      </c>
      <c r="H41" s="136">
        <v>18837</v>
      </c>
      <c r="I41" s="136">
        <v>22185.599999999999</v>
      </c>
      <c r="J41" s="136">
        <v>17.8</v>
      </c>
      <c r="K41" s="138"/>
      <c r="L41" s="138"/>
      <c r="M41" s="36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spans="1:25" ht="15.6" customHeight="1" x14ac:dyDescent="0.2">
      <c r="A42" s="271" t="s">
        <v>51</v>
      </c>
      <c r="B42" s="261">
        <v>4347.3999999999996</v>
      </c>
      <c r="C42" s="261">
        <v>4414.8</v>
      </c>
      <c r="D42" s="261">
        <v>1.6</v>
      </c>
      <c r="E42" s="262">
        <v>5691.7000740000003</v>
      </c>
      <c r="F42" s="262">
        <v>6416.4560570000003</v>
      </c>
      <c r="G42" s="261">
        <v>12.7</v>
      </c>
      <c r="H42" s="261">
        <v>24744.2</v>
      </c>
      <c r="I42" s="261">
        <v>28327.4</v>
      </c>
      <c r="J42" s="261">
        <v>14.5</v>
      </c>
      <c r="K42" s="138"/>
      <c r="L42" s="138"/>
      <c r="M42" s="361"/>
      <c r="N42" s="373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</row>
    <row r="43" spans="1:25" ht="15.6" customHeight="1" x14ac:dyDescent="0.2">
      <c r="A43" s="164" t="s">
        <v>52</v>
      </c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</row>
    <row r="44" spans="1:25" ht="15.6" customHeight="1" x14ac:dyDescent="0.2">
      <c r="A44" s="164" t="s">
        <v>53</v>
      </c>
    </row>
    <row r="45" spans="1:25" ht="20.100000000000001" customHeight="1" x14ac:dyDescent="0.2">
      <c r="B45" s="374"/>
      <c r="C45" s="133"/>
      <c r="I45" s="374"/>
    </row>
    <row r="46" spans="1:25" ht="20.100000000000001" customHeight="1" x14ac:dyDescent="0.2">
      <c r="B46" s="375"/>
      <c r="C46" s="374"/>
      <c r="F46" s="228"/>
      <c r="I46" s="165"/>
      <c r="N46" s="165"/>
    </row>
    <row r="47" spans="1:25" ht="20.100000000000001" customHeight="1" x14ac:dyDescent="0.2">
      <c r="B47" s="375"/>
      <c r="C47" s="374"/>
    </row>
    <row r="51" spans="7:7" ht="20.100000000000001" customHeight="1" x14ac:dyDescent="0.2">
      <c r="G51" s="129" t="s">
        <v>58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2986100000000003" right="0.40000000000000008" top="0.98402800000000012" bottom="0.98402800000000012" header="0.5" footer="0.5"/>
  <pageSetup paperSize="9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5703125" style="9" customWidth="1"/>
    <col min="2" max="8" width="11.28515625" style="9" customWidth="1"/>
    <col min="9" max="9" width="10.42578125" style="9" customWidth="1"/>
    <col min="10" max="10" width="9.7109375" style="9" customWidth="1"/>
    <col min="11" max="11" width="8" style="9" customWidth="1"/>
    <col min="12" max="13" width="8.28515625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1.140625" style="9" customWidth="1"/>
    <col min="36" max="38" width="11.42578125" style="9" customWidth="1"/>
    <col min="39" max="39" width="10" style="9" customWidth="1"/>
    <col min="40" max="257" width="11.42578125" style="9" customWidth="1"/>
  </cols>
  <sheetData>
    <row r="1" spans="1:44" ht="38.25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5.6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92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  <c r="AO2" s="23"/>
      <c r="AP2" s="23"/>
      <c r="AQ2" s="23"/>
      <c r="AR2" s="23"/>
    </row>
    <row r="3" spans="1:44" ht="15.6" customHeight="1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92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  <c r="AO3" s="23"/>
      <c r="AP3" s="23"/>
      <c r="AQ3" s="23"/>
      <c r="AR3" s="23"/>
    </row>
    <row r="4" spans="1:44" ht="15.6" customHeigh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92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  <c r="AO4" s="23"/>
      <c r="AP4" s="23"/>
      <c r="AQ4" s="23"/>
      <c r="AR4" s="23"/>
    </row>
    <row r="5" spans="1:44" ht="19.5" customHeight="1" x14ac:dyDescent="0.2">
      <c r="A5" s="576" t="s">
        <v>60</v>
      </c>
      <c r="B5" s="580" t="s">
        <v>116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376"/>
      <c r="O5" s="576" t="s">
        <v>60</v>
      </c>
      <c r="P5" s="580" t="s">
        <v>62</v>
      </c>
      <c r="Q5" s="580"/>
      <c r="R5" s="580"/>
      <c r="S5" s="580"/>
      <c r="T5" s="580"/>
      <c r="U5" s="580"/>
      <c r="V5" s="580"/>
      <c r="W5" s="580"/>
      <c r="X5" s="580"/>
      <c r="Y5" s="580"/>
      <c r="Z5" s="101"/>
      <c r="AA5" s="576" t="s">
        <v>60</v>
      </c>
      <c r="AB5" s="580" t="s">
        <v>117</v>
      </c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23"/>
      <c r="AO5" s="23"/>
      <c r="AP5" s="23"/>
      <c r="AQ5" s="23"/>
      <c r="AR5" s="23"/>
    </row>
    <row r="6" spans="1:44" ht="20.100000000000001" customHeight="1" x14ac:dyDescent="0.2">
      <c r="A6" s="576"/>
      <c r="B6" s="352" t="s">
        <v>118</v>
      </c>
      <c r="C6" s="352" t="s">
        <v>119</v>
      </c>
      <c r="D6" s="352" t="s">
        <v>120</v>
      </c>
      <c r="E6" s="352" t="s">
        <v>121</v>
      </c>
      <c r="F6" s="352" t="s">
        <v>122</v>
      </c>
      <c r="G6" s="352" t="s">
        <v>123</v>
      </c>
      <c r="H6" s="576" t="s">
        <v>124</v>
      </c>
      <c r="I6" s="576"/>
      <c r="J6" s="576" t="s">
        <v>66</v>
      </c>
      <c r="K6" s="576"/>
      <c r="L6" s="576"/>
      <c r="M6" s="576"/>
      <c r="N6" s="3"/>
      <c r="O6" s="576"/>
      <c r="P6" s="352" t="s">
        <v>118</v>
      </c>
      <c r="Q6" s="352" t="s">
        <v>119</v>
      </c>
      <c r="R6" s="352" t="s">
        <v>120</v>
      </c>
      <c r="S6" s="352" t="s">
        <v>121</v>
      </c>
      <c r="T6" s="352" t="s">
        <v>122</v>
      </c>
      <c r="U6" s="352" t="s">
        <v>123</v>
      </c>
      <c r="V6" s="576" t="s">
        <v>124</v>
      </c>
      <c r="W6" s="576"/>
      <c r="X6" s="576" t="s">
        <v>66</v>
      </c>
      <c r="Y6" s="576"/>
      <c r="Z6" s="44"/>
      <c r="AA6" s="576"/>
      <c r="AB6" s="352" t="s">
        <v>118</v>
      </c>
      <c r="AC6" s="352" t="s">
        <v>119</v>
      </c>
      <c r="AD6" s="352" t="s">
        <v>120</v>
      </c>
      <c r="AE6" s="352" t="s">
        <v>121</v>
      </c>
      <c r="AF6" s="352" t="s">
        <v>122</v>
      </c>
      <c r="AG6" s="352" t="s">
        <v>123</v>
      </c>
      <c r="AH6" s="576" t="s">
        <v>124</v>
      </c>
      <c r="AI6" s="576"/>
      <c r="AJ6" s="576" t="s">
        <v>66</v>
      </c>
      <c r="AK6" s="576"/>
      <c r="AL6" s="576"/>
      <c r="AM6" s="576"/>
      <c r="AN6" s="23"/>
      <c r="AO6" s="23"/>
      <c r="AP6" s="23"/>
      <c r="AQ6" s="23"/>
      <c r="AR6" s="23"/>
    </row>
    <row r="7" spans="1:44" ht="20.100000000000001" customHeight="1" x14ac:dyDescent="0.2">
      <c r="A7" s="576"/>
      <c r="B7" s="576" t="s">
        <v>67</v>
      </c>
      <c r="C7" s="576" t="s">
        <v>68</v>
      </c>
      <c r="D7" s="576" t="s">
        <v>70</v>
      </c>
      <c r="E7" s="576" t="s">
        <v>71</v>
      </c>
      <c r="F7" s="576" t="s">
        <v>73</v>
      </c>
      <c r="G7" s="576" t="s">
        <v>74</v>
      </c>
      <c r="H7" s="377" t="s">
        <v>125</v>
      </c>
      <c r="I7" s="377" t="s">
        <v>126</v>
      </c>
      <c r="J7" s="576" t="s">
        <v>6</v>
      </c>
      <c r="K7" s="576"/>
      <c r="L7" s="576" t="s">
        <v>7</v>
      </c>
      <c r="M7" s="576"/>
      <c r="N7" s="3"/>
      <c r="O7" s="576"/>
      <c r="P7" s="576" t="s">
        <v>67</v>
      </c>
      <c r="Q7" s="576" t="s">
        <v>68</v>
      </c>
      <c r="R7" s="576" t="s">
        <v>70</v>
      </c>
      <c r="S7" s="576" t="s">
        <v>71</v>
      </c>
      <c r="T7" s="576" t="s">
        <v>73</v>
      </c>
      <c r="U7" s="576" t="s">
        <v>74</v>
      </c>
      <c r="V7" s="377" t="s">
        <v>125</v>
      </c>
      <c r="W7" s="377" t="s">
        <v>126</v>
      </c>
      <c r="X7" s="576" t="s">
        <v>6</v>
      </c>
      <c r="Y7" s="576"/>
      <c r="Z7" s="44"/>
      <c r="AA7" s="576"/>
      <c r="AB7" s="576" t="s">
        <v>67</v>
      </c>
      <c r="AC7" s="576" t="s">
        <v>68</v>
      </c>
      <c r="AD7" s="576" t="s">
        <v>70</v>
      </c>
      <c r="AE7" s="576" t="s">
        <v>71</v>
      </c>
      <c r="AF7" s="576" t="s">
        <v>73</v>
      </c>
      <c r="AG7" s="576" t="s">
        <v>74</v>
      </c>
      <c r="AH7" s="377" t="s">
        <v>125</v>
      </c>
      <c r="AI7" s="377" t="s">
        <v>126</v>
      </c>
      <c r="AJ7" s="576" t="s">
        <v>6</v>
      </c>
      <c r="AK7" s="576"/>
      <c r="AL7" s="576" t="s">
        <v>7</v>
      </c>
      <c r="AM7" s="576"/>
      <c r="AN7" s="23"/>
      <c r="AO7" s="23"/>
      <c r="AP7" s="23"/>
      <c r="AQ7" s="23"/>
      <c r="AR7" s="23"/>
    </row>
    <row r="8" spans="1:44" ht="13.5" customHeight="1" x14ac:dyDescent="0.2">
      <c r="A8" s="577"/>
      <c r="B8" s="577"/>
      <c r="C8" s="577"/>
      <c r="D8" s="577"/>
      <c r="E8" s="577"/>
      <c r="F8" s="577"/>
      <c r="G8" s="577"/>
      <c r="H8" s="378" t="s">
        <v>127</v>
      </c>
      <c r="I8" s="378" t="s">
        <v>128</v>
      </c>
      <c r="J8" s="358" t="s">
        <v>129</v>
      </c>
      <c r="K8" s="358" t="s">
        <v>130</v>
      </c>
      <c r="L8" s="358" t="s">
        <v>131</v>
      </c>
      <c r="M8" s="358" t="s">
        <v>132</v>
      </c>
      <c r="N8" s="3"/>
      <c r="O8" s="577"/>
      <c r="P8" s="577"/>
      <c r="Q8" s="577"/>
      <c r="R8" s="577"/>
      <c r="S8" s="577"/>
      <c r="T8" s="577"/>
      <c r="U8" s="577"/>
      <c r="V8" s="378" t="s">
        <v>127</v>
      </c>
      <c r="W8" s="378" t="s">
        <v>128</v>
      </c>
      <c r="X8" s="358" t="s">
        <v>129</v>
      </c>
      <c r="Y8" s="358" t="s">
        <v>130</v>
      </c>
      <c r="Z8" s="44"/>
      <c r="AA8" s="577"/>
      <c r="AB8" s="577"/>
      <c r="AC8" s="577"/>
      <c r="AD8" s="577"/>
      <c r="AE8" s="577"/>
      <c r="AF8" s="577"/>
      <c r="AG8" s="577"/>
      <c r="AH8" s="378" t="s">
        <v>127</v>
      </c>
      <c r="AI8" s="378" t="s">
        <v>128</v>
      </c>
      <c r="AJ8" s="358" t="s">
        <v>129</v>
      </c>
      <c r="AK8" s="358" t="s">
        <v>130</v>
      </c>
      <c r="AL8" s="358" t="s">
        <v>131</v>
      </c>
      <c r="AM8" s="358" t="s">
        <v>132</v>
      </c>
      <c r="AN8" s="23"/>
      <c r="AO8" s="23"/>
      <c r="AP8" s="23"/>
      <c r="AQ8" s="23"/>
      <c r="AR8" s="23"/>
    </row>
    <row r="9" spans="1:44" ht="15.6" customHeight="1" x14ac:dyDescent="0.2">
      <c r="A9" s="120" t="s">
        <v>76</v>
      </c>
      <c r="B9" s="121">
        <v>361.9</v>
      </c>
      <c r="C9" s="121">
        <v>393.8</v>
      </c>
      <c r="D9" s="121">
        <v>327</v>
      </c>
      <c r="E9" s="121">
        <v>311.8</v>
      </c>
      <c r="F9" s="121">
        <v>290.89999999999998</v>
      </c>
      <c r="G9" s="121">
        <f>'Milho 1a'!B8</f>
        <v>260</v>
      </c>
      <c r="H9" s="121">
        <v>254.9</v>
      </c>
      <c r="I9" s="121">
        <f>'Milho 1a'!C8</f>
        <v>256.60000000000002</v>
      </c>
      <c r="J9" s="121">
        <f t="shared" ref="J9:J43" si="0">IF($H9=0,0,ROUND((I9/$H9-1)*100,1))</f>
        <v>0.7</v>
      </c>
      <c r="K9" s="121">
        <f t="shared" ref="K9:K43" si="1">IF($G9=0,0,ROUND((I9/$G9-1)*100,1))</f>
        <v>-1.3</v>
      </c>
      <c r="L9" s="121">
        <f t="shared" ref="L9:L43" si="2">I9-H9</f>
        <v>1.7000000000000171</v>
      </c>
      <c r="M9" s="121">
        <f t="shared" ref="M9:M43" si="3">I9-G9</f>
        <v>-3.3999999999999773</v>
      </c>
      <c r="N9" s="379"/>
      <c r="O9" s="120" t="s">
        <v>76</v>
      </c>
      <c r="P9" s="122">
        <v>2844.7109700000001</v>
      </c>
      <c r="Q9" s="122">
        <v>3239.0081260000002</v>
      </c>
      <c r="R9" s="122">
        <v>3141.609786</v>
      </c>
      <c r="S9" s="122">
        <v>3194.4162919999999</v>
      </c>
      <c r="T9" s="122">
        <v>3302.2086749999999</v>
      </c>
      <c r="U9" s="122">
        <v>3173.2696989999999</v>
      </c>
      <c r="V9" s="122">
        <v>4814.6092589999998</v>
      </c>
      <c r="W9" s="122">
        <f>'Milho 1a'!F8</f>
        <v>3418.902572</v>
      </c>
      <c r="X9" s="121">
        <f t="shared" ref="X9:X43" si="4">IF($V9=0,0,ROUND((W9/$V9-1)*100,1))</f>
        <v>-29</v>
      </c>
      <c r="Y9" s="121">
        <f t="shared" ref="Y9:Y43" si="5">IF($U9=0,0,ROUND((W9/$U9-1)*100,1))</f>
        <v>7.7</v>
      </c>
      <c r="Z9" s="106"/>
      <c r="AA9" s="120" t="s">
        <v>76</v>
      </c>
      <c r="AB9" s="121">
        <v>1029.4100000000001</v>
      </c>
      <c r="AC9" s="121">
        <v>1275.5116</v>
      </c>
      <c r="AD9" s="121">
        <v>1027.3032000000001</v>
      </c>
      <c r="AE9" s="121">
        <v>996.01499999999999</v>
      </c>
      <c r="AF9" s="121">
        <v>961.99599999999998</v>
      </c>
      <c r="AG9" s="121">
        <f>'Milho 1a'!H8</f>
        <v>867.6</v>
      </c>
      <c r="AH9" s="121">
        <v>1227.2</v>
      </c>
      <c r="AI9" s="121">
        <f>'Milho 1a'!I8</f>
        <v>877.3</v>
      </c>
      <c r="AJ9" s="121">
        <f t="shared" ref="AJ9:AJ43" si="6">IF($AH9=0,0,ROUND((AI9/$AH9-1)*100,1))</f>
        <v>-28.5</v>
      </c>
      <c r="AK9" s="121">
        <f t="shared" ref="AK9:AK43" si="7">IF($AG9=0,0,ROUND((AI9/$AG9-1)*100,1))</f>
        <v>1.1000000000000001</v>
      </c>
      <c r="AL9" s="121">
        <f t="shared" ref="AL9:AL43" si="8">AI9-AH9</f>
        <v>-349.90000000000009</v>
      </c>
      <c r="AM9" s="121">
        <f t="shared" ref="AM9:AM43" si="9">AI9-AG9</f>
        <v>9.6999999999999318</v>
      </c>
      <c r="AN9" s="380"/>
      <c r="AO9" s="380"/>
      <c r="AP9" s="380"/>
      <c r="AQ9" s="380"/>
      <c r="AR9" s="23"/>
    </row>
    <row r="10" spans="1:44" ht="15.6" customHeight="1" x14ac:dyDescent="0.2">
      <c r="A10" s="67" t="s">
        <v>77</v>
      </c>
      <c r="B10" s="8">
        <v>6.2</v>
      </c>
      <c r="C10" s="8">
        <v>6.2</v>
      </c>
      <c r="D10" s="97">
        <v>0</v>
      </c>
      <c r="E10" s="8">
        <v>0</v>
      </c>
      <c r="F10" s="8">
        <v>0</v>
      </c>
      <c r="G10" s="8">
        <f>'Milho 1a'!B9</f>
        <v>0</v>
      </c>
      <c r="H10" s="8">
        <v>0</v>
      </c>
      <c r="I10" s="97">
        <f>'Milho 1a'!C9</f>
        <v>0</v>
      </c>
      <c r="J10" s="97">
        <f t="shared" si="0"/>
        <v>0</v>
      </c>
      <c r="K10" s="97">
        <f t="shared" si="1"/>
        <v>0</v>
      </c>
      <c r="L10" s="97">
        <f t="shared" si="2"/>
        <v>0</v>
      </c>
      <c r="M10" s="97">
        <f t="shared" si="3"/>
        <v>0</v>
      </c>
      <c r="N10" s="381"/>
      <c r="O10" s="67" t="s">
        <v>77</v>
      </c>
      <c r="P10" s="25">
        <v>923</v>
      </c>
      <c r="Q10" s="25">
        <v>2483</v>
      </c>
      <c r="R10" s="108">
        <v>0</v>
      </c>
      <c r="S10" s="25">
        <v>0</v>
      </c>
      <c r="T10" s="25">
        <v>0</v>
      </c>
      <c r="U10" s="25">
        <v>0</v>
      </c>
      <c r="V10" s="25">
        <v>0</v>
      </c>
      <c r="W10" s="108">
        <f>'Milho 1a'!F9</f>
        <v>0</v>
      </c>
      <c r="X10" s="97">
        <f t="shared" si="4"/>
        <v>0</v>
      </c>
      <c r="Y10" s="97">
        <f t="shared" si="5"/>
        <v>0</v>
      </c>
      <c r="Z10" s="109"/>
      <c r="AA10" s="67" t="s">
        <v>77</v>
      </c>
      <c r="AB10" s="8">
        <v>5.7</v>
      </c>
      <c r="AC10" s="8">
        <v>15.4</v>
      </c>
      <c r="AD10" s="97">
        <v>0</v>
      </c>
      <c r="AE10" s="8">
        <v>0</v>
      </c>
      <c r="AF10" s="8">
        <v>0</v>
      </c>
      <c r="AG10" s="8">
        <f>'Milho 1a'!H9</f>
        <v>0</v>
      </c>
      <c r="AH10" s="8">
        <v>0</v>
      </c>
      <c r="AI10" s="97">
        <f>'Milho 1a'!I9</f>
        <v>0</v>
      </c>
      <c r="AJ10" s="97">
        <f t="shared" si="6"/>
        <v>0</v>
      </c>
      <c r="AK10" s="97">
        <f t="shared" si="7"/>
        <v>0</v>
      </c>
      <c r="AL10" s="97">
        <f t="shared" si="8"/>
        <v>0</v>
      </c>
      <c r="AM10" s="97">
        <f t="shared" si="9"/>
        <v>0</v>
      </c>
      <c r="AN10" s="380"/>
      <c r="AO10" s="380"/>
      <c r="AP10" s="380"/>
      <c r="AQ10" s="380"/>
      <c r="AR10" s="23"/>
    </row>
    <row r="11" spans="1:44" ht="15.6" customHeight="1" x14ac:dyDescent="0.2">
      <c r="A11" s="67" t="s">
        <v>78</v>
      </c>
      <c r="B11" s="8">
        <v>60.9</v>
      </c>
      <c r="C11" s="8">
        <v>46</v>
      </c>
      <c r="D11" s="97">
        <v>38.6</v>
      </c>
      <c r="E11" s="8">
        <v>40.200000000000003</v>
      </c>
      <c r="F11" s="8">
        <v>29.1</v>
      </c>
      <c r="G11" s="8">
        <f>'Milho 1a'!B10</f>
        <v>12.6</v>
      </c>
      <c r="H11" s="8">
        <v>11.9</v>
      </c>
      <c r="I11" s="97">
        <f>'Milho 1a'!C10</f>
        <v>12.6</v>
      </c>
      <c r="J11" s="97">
        <f t="shared" si="0"/>
        <v>5.9</v>
      </c>
      <c r="K11" s="97">
        <f t="shared" si="1"/>
        <v>0</v>
      </c>
      <c r="L11" s="97">
        <f t="shared" si="2"/>
        <v>0.69999999999999929</v>
      </c>
      <c r="M11" s="97">
        <f t="shared" si="3"/>
        <v>0</v>
      </c>
      <c r="N11" s="381"/>
      <c r="O11" s="67" t="s">
        <v>78</v>
      </c>
      <c r="P11" s="25">
        <v>2035</v>
      </c>
      <c r="Q11" s="25">
        <v>2174</v>
      </c>
      <c r="R11" s="108">
        <v>2657</v>
      </c>
      <c r="S11" s="25">
        <v>2661</v>
      </c>
      <c r="T11" s="25">
        <v>2471</v>
      </c>
      <c r="U11" s="25">
        <f>'Milho 1a'!E10</f>
        <v>3264</v>
      </c>
      <c r="V11" s="25">
        <v>2846</v>
      </c>
      <c r="W11" s="108">
        <f>'Milho 1a'!F10</f>
        <v>3092</v>
      </c>
      <c r="X11" s="97">
        <f t="shared" si="4"/>
        <v>8.6</v>
      </c>
      <c r="Y11" s="97">
        <f t="shared" si="5"/>
        <v>-5.3</v>
      </c>
      <c r="Z11" s="109"/>
      <c r="AA11" s="67" t="s">
        <v>78</v>
      </c>
      <c r="AB11" s="8">
        <v>123.9</v>
      </c>
      <c r="AC11" s="8">
        <v>100</v>
      </c>
      <c r="AD11" s="97">
        <v>102.6</v>
      </c>
      <c r="AE11" s="8">
        <v>107</v>
      </c>
      <c r="AF11" s="8">
        <v>71.900000000000006</v>
      </c>
      <c r="AG11" s="8">
        <f>'Milho 1a'!H10</f>
        <v>41.1</v>
      </c>
      <c r="AH11" s="8">
        <v>33.9</v>
      </c>
      <c r="AI11" s="97">
        <f>'Milho 1a'!I10</f>
        <v>39</v>
      </c>
      <c r="AJ11" s="97">
        <f t="shared" si="6"/>
        <v>15</v>
      </c>
      <c r="AK11" s="97">
        <f t="shared" si="7"/>
        <v>-5.0999999999999996</v>
      </c>
      <c r="AL11" s="97">
        <f t="shared" si="8"/>
        <v>5.1000000000000014</v>
      </c>
      <c r="AM11" s="97">
        <f t="shared" si="9"/>
        <v>-2.1000000000000014</v>
      </c>
      <c r="AN11" s="380"/>
      <c r="AO11" s="380"/>
      <c r="AP11" s="380"/>
      <c r="AQ11" s="380"/>
      <c r="AR11" s="23"/>
    </row>
    <row r="12" spans="1:44" ht="15.6" customHeight="1" x14ac:dyDescent="0.2">
      <c r="A12" s="67" t="s">
        <v>79</v>
      </c>
      <c r="B12" s="8">
        <v>46.5</v>
      </c>
      <c r="C12" s="8">
        <v>41.3</v>
      </c>
      <c r="D12" s="97">
        <v>39.6</v>
      </c>
      <c r="E12" s="8">
        <v>34.9</v>
      </c>
      <c r="F12" s="8">
        <v>31</v>
      </c>
      <c r="G12" s="8">
        <f>'Milho 1a'!B11</f>
        <v>28.1</v>
      </c>
      <c r="H12" s="8">
        <v>26.7</v>
      </c>
      <c r="I12" s="97">
        <f>'Milho 1a'!C11</f>
        <v>28.4</v>
      </c>
      <c r="J12" s="97">
        <f t="shared" si="0"/>
        <v>6.4</v>
      </c>
      <c r="K12" s="97">
        <f t="shared" si="1"/>
        <v>1.1000000000000001</v>
      </c>
      <c r="L12" s="97">
        <f t="shared" si="2"/>
        <v>1.6999999999999993</v>
      </c>
      <c r="M12" s="97">
        <f t="shared" si="3"/>
        <v>0.29999999999999716</v>
      </c>
      <c r="N12" s="381"/>
      <c r="O12" s="67" t="s">
        <v>79</v>
      </c>
      <c r="P12" s="25">
        <v>2340</v>
      </c>
      <c r="Q12" s="25">
        <v>2332</v>
      </c>
      <c r="R12" s="108">
        <v>2442</v>
      </c>
      <c r="S12" s="25">
        <v>2350</v>
      </c>
      <c r="T12" s="25">
        <v>2616</v>
      </c>
      <c r="U12" s="25">
        <f>'Milho 1a'!E11</f>
        <v>2799</v>
      </c>
      <c r="V12" s="25">
        <v>2440</v>
      </c>
      <c r="W12" s="108">
        <f>'Milho 1a'!F11</f>
        <v>2760</v>
      </c>
      <c r="X12" s="97">
        <f t="shared" si="4"/>
        <v>13.1</v>
      </c>
      <c r="Y12" s="97">
        <f t="shared" si="5"/>
        <v>-1.4</v>
      </c>
      <c r="Z12" s="109"/>
      <c r="AA12" s="67" t="s">
        <v>79</v>
      </c>
      <c r="AB12" s="8">
        <v>108.81</v>
      </c>
      <c r="AC12" s="8">
        <v>96.311599999999999</v>
      </c>
      <c r="AD12" s="97">
        <v>96.703199999999995</v>
      </c>
      <c r="AE12" s="8">
        <v>82.015000000000001</v>
      </c>
      <c r="AF12" s="8">
        <v>81.096000000000004</v>
      </c>
      <c r="AG12" s="8">
        <f>'Milho 1a'!H11</f>
        <v>78.7</v>
      </c>
      <c r="AH12" s="8">
        <v>65.099999999999994</v>
      </c>
      <c r="AI12" s="97">
        <f>'Milho 1a'!I11</f>
        <v>78.400000000000006</v>
      </c>
      <c r="AJ12" s="97">
        <f t="shared" si="6"/>
        <v>20.399999999999999</v>
      </c>
      <c r="AK12" s="97">
        <f t="shared" si="7"/>
        <v>-0.4</v>
      </c>
      <c r="AL12" s="97">
        <f t="shared" si="8"/>
        <v>13.300000000000011</v>
      </c>
      <c r="AM12" s="97">
        <f t="shared" si="9"/>
        <v>-0.29999999999999716</v>
      </c>
      <c r="AN12" s="380"/>
      <c r="AO12" s="380"/>
      <c r="AP12" s="380"/>
      <c r="AQ12" s="380"/>
      <c r="AR12" s="23"/>
    </row>
    <row r="13" spans="1:44" ht="15.6" customHeight="1" x14ac:dyDescent="0.2">
      <c r="A13" s="67" t="s">
        <v>80</v>
      </c>
      <c r="B13" s="8">
        <v>11</v>
      </c>
      <c r="C13" s="8">
        <v>15.5</v>
      </c>
      <c r="D13" s="97">
        <v>5.4</v>
      </c>
      <c r="E13" s="8">
        <v>12.2</v>
      </c>
      <c r="F13" s="8">
        <v>8.1</v>
      </c>
      <c r="G13" s="8">
        <f>'Milho 1a'!B12</f>
        <v>8.9</v>
      </c>
      <c r="H13" s="8">
        <v>8.9</v>
      </c>
      <c r="I13" s="97">
        <f>'Milho 1a'!C12</f>
        <v>5.2</v>
      </c>
      <c r="J13" s="97">
        <f t="shared" si="0"/>
        <v>-41.6</v>
      </c>
      <c r="K13" s="97">
        <f t="shared" si="1"/>
        <v>-41.6</v>
      </c>
      <c r="L13" s="97">
        <f t="shared" si="2"/>
        <v>-3.7</v>
      </c>
      <c r="M13" s="97">
        <f t="shared" si="3"/>
        <v>-3.7</v>
      </c>
      <c r="N13" s="381"/>
      <c r="O13" s="67" t="s">
        <v>80</v>
      </c>
      <c r="P13" s="25">
        <v>2627</v>
      </c>
      <c r="Q13" s="25">
        <v>2540</v>
      </c>
      <c r="R13" s="108">
        <v>2515</v>
      </c>
      <c r="S13" s="25">
        <v>2526</v>
      </c>
      <c r="T13" s="25">
        <v>2560</v>
      </c>
      <c r="U13" s="25">
        <f>'Milho 1a'!E12</f>
        <v>2607</v>
      </c>
      <c r="V13" s="25">
        <v>2607</v>
      </c>
      <c r="W13" s="108">
        <f>'Milho 1a'!F12</f>
        <v>2591</v>
      </c>
      <c r="X13" s="97">
        <f t="shared" si="4"/>
        <v>-0.6</v>
      </c>
      <c r="Y13" s="97">
        <f t="shared" si="5"/>
        <v>-0.6</v>
      </c>
      <c r="Z13" s="109"/>
      <c r="AA13" s="67" t="s">
        <v>80</v>
      </c>
      <c r="AB13" s="8">
        <v>28.9</v>
      </c>
      <c r="AC13" s="8">
        <v>39.4</v>
      </c>
      <c r="AD13" s="97">
        <v>13.6</v>
      </c>
      <c r="AE13" s="8">
        <v>30.8</v>
      </c>
      <c r="AF13" s="8">
        <v>20.7</v>
      </c>
      <c r="AG13" s="8">
        <f>'Milho 1a'!H12</f>
        <v>23.2</v>
      </c>
      <c r="AH13" s="8">
        <v>23.2</v>
      </c>
      <c r="AI13" s="97">
        <f>'Milho 1a'!I12</f>
        <v>13.5</v>
      </c>
      <c r="AJ13" s="97">
        <f t="shared" si="6"/>
        <v>-41.8</v>
      </c>
      <c r="AK13" s="97">
        <f t="shared" si="7"/>
        <v>-41.8</v>
      </c>
      <c r="AL13" s="97">
        <f t="shared" si="8"/>
        <v>-9.6999999999999993</v>
      </c>
      <c r="AM13" s="97">
        <f t="shared" si="9"/>
        <v>-9.6999999999999993</v>
      </c>
      <c r="AN13" s="380"/>
      <c r="AO13" s="380"/>
      <c r="AP13" s="380"/>
      <c r="AQ13" s="380"/>
      <c r="AR13" s="23"/>
    </row>
    <row r="14" spans="1:44" ht="15.6" customHeight="1" x14ac:dyDescent="0.2">
      <c r="A14" s="67" t="s">
        <v>81</v>
      </c>
      <c r="B14" s="8">
        <v>2.2000000000000002</v>
      </c>
      <c r="C14" s="8">
        <v>1.8</v>
      </c>
      <c r="D14" s="97">
        <v>1.8</v>
      </c>
      <c r="E14" s="8">
        <v>1.7</v>
      </c>
      <c r="F14" s="8">
        <v>1.6</v>
      </c>
      <c r="G14" s="8">
        <f>'Milho 1a'!B13</f>
        <v>0</v>
      </c>
      <c r="H14" s="8">
        <v>0</v>
      </c>
      <c r="I14" s="97">
        <f>'Milho 1a'!C13</f>
        <v>0</v>
      </c>
      <c r="J14" s="97">
        <f t="shared" si="0"/>
        <v>0</v>
      </c>
      <c r="K14" s="97">
        <f t="shared" si="1"/>
        <v>0</v>
      </c>
      <c r="L14" s="97">
        <f t="shared" si="2"/>
        <v>0</v>
      </c>
      <c r="M14" s="97">
        <f t="shared" si="3"/>
        <v>0</v>
      </c>
      <c r="N14" s="381"/>
      <c r="O14" s="67" t="s">
        <v>81</v>
      </c>
      <c r="P14" s="25">
        <v>921</v>
      </c>
      <c r="Q14" s="25">
        <v>907</v>
      </c>
      <c r="R14" s="108">
        <v>902</v>
      </c>
      <c r="S14" s="25">
        <v>962</v>
      </c>
      <c r="T14" s="25">
        <v>988</v>
      </c>
      <c r="U14" s="25">
        <f>'Milho 1a'!E13</f>
        <v>0</v>
      </c>
      <c r="V14" s="25">
        <v>0</v>
      </c>
      <c r="W14" s="108">
        <f>'Milho 1a'!F13</f>
        <v>0</v>
      </c>
      <c r="X14" s="97">
        <f t="shared" si="4"/>
        <v>0</v>
      </c>
      <c r="Y14" s="97">
        <f t="shared" si="5"/>
        <v>0</v>
      </c>
      <c r="Z14" s="109"/>
      <c r="AA14" s="67" t="s">
        <v>81</v>
      </c>
      <c r="AB14" s="8">
        <v>2</v>
      </c>
      <c r="AC14" s="8">
        <v>1.6</v>
      </c>
      <c r="AD14" s="97">
        <v>1.6</v>
      </c>
      <c r="AE14" s="8">
        <v>1.6</v>
      </c>
      <c r="AF14" s="8">
        <v>1.6</v>
      </c>
      <c r="AG14" s="8">
        <f>'Milho 1a'!H13</f>
        <v>0</v>
      </c>
      <c r="AH14" s="8">
        <v>0</v>
      </c>
      <c r="AI14" s="97">
        <f>'Milho 1a'!I13</f>
        <v>0</v>
      </c>
      <c r="AJ14" s="97">
        <f t="shared" si="6"/>
        <v>0</v>
      </c>
      <c r="AK14" s="97">
        <f t="shared" si="7"/>
        <v>0</v>
      </c>
      <c r="AL14" s="97">
        <f t="shared" si="8"/>
        <v>0</v>
      </c>
      <c r="AM14" s="97">
        <f t="shared" si="9"/>
        <v>0</v>
      </c>
      <c r="AN14" s="380"/>
      <c r="AO14" s="380"/>
      <c r="AP14" s="380"/>
      <c r="AQ14" s="380"/>
      <c r="AR14" s="23"/>
    </row>
    <row r="15" spans="1:44" ht="15.6" customHeight="1" x14ac:dyDescent="0.2">
      <c r="A15" s="67" t="s">
        <v>82</v>
      </c>
      <c r="B15" s="8">
        <v>184.1</v>
      </c>
      <c r="C15" s="8">
        <v>218.7</v>
      </c>
      <c r="D15" s="97">
        <v>169.6</v>
      </c>
      <c r="E15" s="8">
        <v>176.9</v>
      </c>
      <c r="F15" s="8">
        <v>167.9</v>
      </c>
      <c r="G15" s="8">
        <f>'Milho 1a'!B14</f>
        <v>169.5</v>
      </c>
      <c r="H15" s="8">
        <v>160.6</v>
      </c>
      <c r="I15" s="97">
        <f>'Milho 1a'!C14</f>
        <v>169.5</v>
      </c>
      <c r="J15" s="97">
        <f t="shared" si="0"/>
        <v>5.5</v>
      </c>
      <c r="K15" s="97">
        <f t="shared" si="1"/>
        <v>0</v>
      </c>
      <c r="L15" s="97">
        <f t="shared" si="2"/>
        <v>8.9000000000000057</v>
      </c>
      <c r="M15" s="97">
        <f t="shared" si="3"/>
        <v>0</v>
      </c>
      <c r="N15" s="381"/>
      <c r="O15" s="67" t="s">
        <v>82</v>
      </c>
      <c r="P15" s="25">
        <v>2916</v>
      </c>
      <c r="Q15" s="25">
        <v>3232</v>
      </c>
      <c r="R15" s="108">
        <v>3334</v>
      </c>
      <c r="S15" s="25">
        <v>3142</v>
      </c>
      <c r="T15" s="25">
        <v>3286</v>
      </c>
      <c r="U15" s="25">
        <f>'Milho 1a'!E14</f>
        <v>3149</v>
      </c>
      <c r="V15" s="25">
        <v>5555</v>
      </c>
      <c r="W15" s="108">
        <f>'Milho 1a'!F14</f>
        <v>3107</v>
      </c>
      <c r="X15" s="97">
        <f t="shared" si="4"/>
        <v>-44.1</v>
      </c>
      <c r="Y15" s="97">
        <f t="shared" si="5"/>
        <v>-1.3</v>
      </c>
      <c r="Z15" s="109"/>
      <c r="AA15" s="67" t="s">
        <v>82</v>
      </c>
      <c r="AB15" s="8">
        <v>536.79999999999995</v>
      </c>
      <c r="AC15" s="8">
        <v>706.8</v>
      </c>
      <c r="AD15" s="97">
        <v>565.4</v>
      </c>
      <c r="AE15" s="8">
        <v>555.79999999999995</v>
      </c>
      <c r="AF15" s="8">
        <v>551.70000000000005</v>
      </c>
      <c r="AG15" s="8">
        <f>'Milho 1a'!H14</f>
        <v>533.79999999999995</v>
      </c>
      <c r="AH15" s="8">
        <v>892.1</v>
      </c>
      <c r="AI15" s="97">
        <f>'Milho 1a'!I14</f>
        <v>526.6</v>
      </c>
      <c r="AJ15" s="97">
        <f t="shared" si="6"/>
        <v>-41</v>
      </c>
      <c r="AK15" s="97">
        <f t="shared" si="7"/>
        <v>-1.3</v>
      </c>
      <c r="AL15" s="97">
        <f t="shared" si="8"/>
        <v>-365.5</v>
      </c>
      <c r="AM15" s="97">
        <f t="shared" si="9"/>
        <v>-7.1999999999999318</v>
      </c>
      <c r="AN15" s="380"/>
      <c r="AO15" s="380"/>
      <c r="AP15" s="380"/>
      <c r="AQ15" s="380"/>
      <c r="AR15" s="23"/>
    </row>
    <row r="16" spans="1:44" ht="15.6" customHeight="1" x14ac:dyDescent="0.2">
      <c r="A16" s="67" t="s">
        <v>83</v>
      </c>
      <c r="B16" s="8">
        <v>51</v>
      </c>
      <c r="C16" s="8">
        <v>64.3</v>
      </c>
      <c r="D16" s="97">
        <v>72</v>
      </c>
      <c r="E16" s="8">
        <v>45.9</v>
      </c>
      <c r="F16" s="8">
        <v>53.2</v>
      </c>
      <c r="G16" s="8">
        <f>'Milho 1a'!B15</f>
        <v>40.9</v>
      </c>
      <c r="H16" s="8">
        <v>46.8</v>
      </c>
      <c r="I16" s="97">
        <f>'Milho 1a'!C15</f>
        <v>40.9</v>
      </c>
      <c r="J16" s="97">
        <f t="shared" si="0"/>
        <v>-12.6</v>
      </c>
      <c r="K16" s="97">
        <f t="shared" si="1"/>
        <v>0</v>
      </c>
      <c r="L16" s="97">
        <f t="shared" si="2"/>
        <v>-5.8999999999999986</v>
      </c>
      <c r="M16" s="97">
        <f t="shared" si="3"/>
        <v>0</v>
      </c>
      <c r="N16" s="382"/>
      <c r="O16" s="67" t="s">
        <v>83</v>
      </c>
      <c r="P16" s="25">
        <v>4378</v>
      </c>
      <c r="Q16" s="25">
        <v>4914</v>
      </c>
      <c r="R16" s="108">
        <v>3436</v>
      </c>
      <c r="S16" s="25">
        <v>4766</v>
      </c>
      <c r="T16" s="25">
        <v>4417</v>
      </c>
      <c r="U16" s="25">
        <f>'Milho 1a'!E15</f>
        <v>4664</v>
      </c>
      <c r="V16" s="25">
        <v>4549</v>
      </c>
      <c r="W16" s="108">
        <f>'Milho 1a'!F15</f>
        <v>5375</v>
      </c>
      <c r="X16" s="97">
        <f t="shared" si="4"/>
        <v>18.2</v>
      </c>
      <c r="Y16" s="97">
        <f t="shared" si="5"/>
        <v>15.2</v>
      </c>
      <c r="Z16" s="109"/>
      <c r="AA16" s="67" t="s">
        <v>83</v>
      </c>
      <c r="AB16" s="8">
        <v>223.3</v>
      </c>
      <c r="AC16" s="8">
        <v>316</v>
      </c>
      <c r="AD16" s="97">
        <v>247.4</v>
      </c>
      <c r="AE16" s="8">
        <v>218.8</v>
      </c>
      <c r="AF16" s="8">
        <v>235</v>
      </c>
      <c r="AG16" s="8">
        <f>'Milho 1a'!H15</f>
        <v>190.8</v>
      </c>
      <c r="AH16" s="8">
        <v>212.9</v>
      </c>
      <c r="AI16" s="97">
        <f>'Milho 1a'!I15</f>
        <v>219.8</v>
      </c>
      <c r="AJ16" s="97">
        <f t="shared" si="6"/>
        <v>3.2</v>
      </c>
      <c r="AK16" s="97">
        <f t="shared" si="7"/>
        <v>15.2</v>
      </c>
      <c r="AL16" s="97">
        <f t="shared" si="8"/>
        <v>6.9000000000000057</v>
      </c>
      <c r="AM16" s="97">
        <f t="shared" si="9"/>
        <v>29</v>
      </c>
      <c r="AN16" s="380"/>
      <c r="AO16" s="380"/>
      <c r="AP16" s="380"/>
      <c r="AQ16" s="380"/>
      <c r="AR16" s="23"/>
    </row>
    <row r="17" spans="1:44" ht="15.6" customHeight="1" x14ac:dyDescent="0.2">
      <c r="A17" s="120" t="s">
        <v>84</v>
      </c>
      <c r="B17" s="121">
        <v>2113.3000000000002</v>
      </c>
      <c r="C17" s="121">
        <v>2056.5</v>
      </c>
      <c r="D17" s="121">
        <v>1865.2</v>
      </c>
      <c r="E17" s="121">
        <v>1806.6</v>
      </c>
      <c r="F17" s="121">
        <v>1937.2</v>
      </c>
      <c r="G17" s="121">
        <f>'Milho 1a'!B16</f>
        <v>1131.5999999999999</v>
      </c>
      <c r="H17" s="121">
        <v>1032.8</v>
      </c>
      <c r="I17" s="121">
        <f>'Milho 1a'!C16</f>
        <v>1155.7</v>
      </c>
      <c r="J17" s="121">
        <f t="shared" si="0"/>
        <v>11.9</v>
      </c>
      <c r="K17" s="121">
        <f t="shared" si="1"/>
        <v>2.1</v>
      </c>
      <c r="L17" s="121">
        <f t="shared" si="2"/>
        <v>122.90000000000009</v>
      </c>
      <c r="M17" s="121">
        <f t="shared" si="3"/>
        <v>24.100000000000136</v>
      </c>
      <c r="N17" s="373"/>
      <c r="O17" s="120" t="s">
        <v>84</v>
      </c>
      <c r="P17" s="122">
        <v>2247.6347890000002</v>
      </c>
      <c r="Q17" s="122">
        <v>2165.2215900000001</v>
      </c>
      <c r="R17" s="122">
        <v>1537.0019299999999</v>
      </c>
      <c r="S17" s="122">
        <v>2469.1102620000001</v>
      </c>
      <c r="T17" s="122">
        <v>2888.7177889999998</v>
      </c>
      <c r="U17" s="122">
        <f>'Milho 1a'!E16</f>
        <v>4453.5193529999997</v>
      </c>
      <c r="V17" s="122">
        <v>4475.0579980000002</v>
      </c>
      <c r="W17" s="122">
        <f>'Milho 1a'!F16</f>
        <v>4555.2064549999996</v>
      </c>
      <c r="X17" s="121">
        <f t="shared" si="4"/>
        <v>1.8</v>
      </c>
      <c r="Y17" s="121">
        <f t="shared" si="5"/>
        <v>2.2999999999999998</v>
      </c>
      <c r="Z17" s="106"/>
      <c r="AA17" s="120" t="s">
        <v>84</v>
      </c>
      <c r="AB17" s="121">
        <v>4750</v>
      </c>
      <c r="AC17" s="121">
        <v>4452.8999999999996</v>
      </c>
      <c r="AD17" s="121">
        <v>2866.9</v>
      </c>
      <c r="AE17" s="121">
        <v>4460.8</v>
      </c>
      <c r="AF17" s="121">
        <v>5596</v>
      </c>
      <c r="AG17" s="121">
        <f>'Milho 1a'!H16</f>
        <v>5039.6000000000004</v>
      </c>
      <c r="AH17" s="121">
        <v>4621.8</v>
      </c>
      <c r="AI17" s="121">
        <f>'Milho 1a'!I16</f>
        <v>5264.5</v>
      </c>
      <c r="AJ17" s="121">
        <f t="shared" si="6"/>
        <v>13.9</v>
      </c>
      <c r="AK17" s="121">
        <f t="shared" si="7"/>
        <v>4.5</v>
      </c>
      <c r="AL17" s="121">
        <f t="shared" si="8"/>
        <v>642.69999999999982</v>
      </c>
      <c r="AM17" s="121">
        <f t="shared" si="9"/>
        <v>224.89999999999964</v>
      </c>
      <c r="AN17" s="380"/>
      <c r="AO17" s="380"/>
      <c r="AP17" s="380"/>
      <c r="AQ17" s="380"/>
      <c r="AR17" s="23"/>
    </row>
    <row r="18" spans="1:44" ht="15.6" customHeight="1" x14ac:dyDescent="0.2">
      <c r="A18" s="67" t="s">
        <v>85</v>
      </c>
      <c r="B18" s="8">
        <v>379</v>
      </c>
      <c r="C18" s="8">
        <v>380.1</v>
      </c>
      <c r="D18" s="97">
        <v>268.39999999999998</v>
      </c>
      <c r="E18" s="8">
        <v>292.8</v>
      </c>
      <c r="F18" s="8">
        <v>311</v>
      </c>
      <c r="G18" s="8">
        <f>'Milho 1a'!B17</f>
        <v>271.10000000000002</v>
      </c>
      <c r="H18" s="8">
        <v>271.10000000000002</v>
      </c>
      <c r="I18" s="97">
        <f>'Milho 1a'!C17</f>
        <v>272.7</v>
      </c>
      <c r="J18" s="97">
        <f t="shared" si="0"/>
        <v>0.6</v>
      </c>
      <c r="K18" s="97">
        <f t="shared" si="1"/>
        <v>0.6</v>
      </c>
      <c r="L18" s="97">
        <f t="shared" si="2"/>
        <v>1.5999999999999659</v>
      </c>
      <c r="M18" s="97">
        <f t="shared" si="3"/>
        <v>1.5999999999999659</v>
      </c>
      <c r="N18" s="382"/>
      <c r="O18" s="67" t="s">
        <v>85</v>
      </c>
      <c r="P18" s="25">
        <v>2266</v>
      </c>
      <c r="Q18" s="25">
        <v>2500</v>
      </c>
      <c r="R18" s="108">
        <v>2687</v>
      </c>
      <c r="S18" s="25">
        <v>4240</v>
      </c>
      <c r="T18" s="25">
        <v>4854</v>
      </c>
      <c r="U18" s="25">
        <f>'Milho 1a'!E17</f>
        <v>4900</v>
      </c>
      <c r="V18" s="25">
        <v>4549</v>
      </c>
      <c r="W18" s="108">
        <f>'Milho 1a'!F17</f>
        <v>4788</v>
      </c>
      <c r="X18" s="97">
        <f t="shared" si="4"/>
        <v>5.3</v>
      </c>
      <c r="Y18" s="97">
        <f t="shared" si="5"/>
        <v>-2.2999999999999998</v>
      </c>
      <c r="Z18" s="109"/>
      <c r="AA18" s="67" t="s">
        <v>85</v>
      </c>
      <c r="AB18" s="8">
        <v>858.8</v>
      </c>
      <c r="AC18" s="8">
        <v>950.3</v>
      </c>
      <c r="AD18" s="97">
        <v>721.2</v>
      </c>
      <c r="AE18" s="8">
        <v>1241.5</v>
      </c>
      <c r="AF18" s="8">
        <v>1509.6</v>
      </c>
      <c r="AG18" s="8">
        <f>'Milho 1a'!H17</f>
        <v>1328.4</v>
      </c>
      <c r="AH18" s="8">
        <v>1233.2</v>
      </c>
      <c r="AI18" s="97">
        <f>'Milho 1a'!I17</f>
        <v>1305.7</v>
      </c>
      <c r="AJ18" s="97">
        <f t="shared" si="6"/>
        <v>5.9</v>
      </c>
      <c r="AK18" s="97">
        <f t="shared" si="7"/>
        <v>-1.7</v>
      </c>
      <c r="AL18" s="97">
        <f t="shared" si="8"/>
        <v>72.5</v>
      </c>
      <c r="AM18" s="97">
        <f t="shared" si="9"/>
        <v>-22.700000000000045</v>
      </c>
      <c r="AN18" s="380"/>
      <c r="AO18" s="380"/>
      <c r="AP18" s="380"/>
      <c r="AQ18" s="380"/>
      <c r="AR18" s="23"/>
    </row>
    <row r="19" spans="1:44" ht="15.6" customHeight="1" x14ac:dyDescent="0.2">
      <c r="A19" s="67" t="s">
        <v>86</v>
      </c>
      <c r="B19" s="8">
        <v>371.6</v>
      </c>
      <c r="C19" s="8">
        <v>380.5</v>
      </c>
      <c r="D19" s="97">
        <v>471</v>
      </c>
      <c r="E19" s="8">
        <v>418.2</v>
      </c>
      <c r="F19" s="8">
        <v>425.3</v>
      </c>
      <c r="G19" s="8">
        <f>'Milho 1a'!B18</f>
        <v>428.5</v>
      </c>
      <c r="H19" s="8">
        <v>399.8</v>
      </c>
      <c r="I19" s="97">
        <f>'Milho 1a'!C18</f>
        <v>428.5</v>
      </c>
      <c r="J19" s="97">
        <f t="shared" si="0"/>
        <v>7.2</v>
      </c>
      <c r="K19" s="97">
        <f t="shared" si="1"/>
        <v>0</v>
      </c>
      <c r="L19" s="97">
        <f t="shared" si="2"/>
        <v>28.699999999999989</v>
      </c>
      <c r="M19" s="97">
        <f t="shared" si="3"/>
        <v>0</v>
      </c>
      <c r="N19" s="382"/>
      <c r="O19" s="67" t="s">
        <v>86</v>
      </c>
      <c r="P19" s="25">
        <v>2321</v>
      </c>
      <c r="Q19" s="25">
        <v>2495</v>
      </c>
      <c r="R19" s="108">
        <v>1490</v>
      </c>
      <c r="S19" s="25">
        <v>3037</v>
      </c>
      <c r="T19" s="25">
        <v>3309</v>
      </c>
      <c r="U19" s="25">
        <f>'Milho 1a'!E18</f>
        <v>4225</v>
      </c>
      <c r="V19" s="25">
        <v>3995</v>
      </c>
      <c r="W19" s="108">
        <f>'Milho 1a'!F18</f>
        <v>4385</v>
      </c>
      <c r="X19" s="97">
        <f t="shared" si="4"/>
        <v>9.8000000000000007</v>
      </c>
      <c r="Y19" s="97">
        <f t="shared" si="5"/>
        <v>3.8</v>
      </c>
      <c r="Z19" s="109"/>
      <c r="AA19" s="67" t="s">
        <v>86</v>
      </c>
      <c r="AB19" s="8">
        <v>862.5</v>
      </c>
      <c r="AC19" s="8">
        <v>949.3</v>
      </c>
      <c r="AD19" s="97">
        <v>701.8</v>
      </c>
      <c r="AE19" s="8">
        <v>1270.0999999999999</v>
      </c>
      <c r="AF19" s="8">
        <v>1407.3</v>
      </c>
      <c r="AG19" s="8">
        <f>'Milho 1a'!H18</f>
        <v>1810.4</v>
      </c>
      <c r="AH19" s="8">
        <v>1597.2</v>
      </c>
      <c r="AI19" s="97">
        <f>'Milho 1a'!I18</f>
        <v>1879</v>
      </c>
      <c r="AJ19" s="97">
        <f t="shared" si="6"/>
        <v>17.600000000000001</v>
      </c>
      <c r="AK19" s="97">
        <f t="shared" si="7"/>
        <v>3.8</v>
      </c>
      <c r="AL19" s="97">
        <f t="shared" si="8"/>
        <v>281.79999999999995</v>
      </c>
      <c r="AM19" s="97">
        <f t="shared" si="9"/>
        <v>68.599999999999909</v>
      </c>
      <c r="AN19" s="380"/>
      <c r="AO19" s="380"/>
      <c r="AP19" s="380"/>
      <c r="AQ19" s="380"/>
      <c r="AR19" s="23"/>
    </row>
    <row r="20" spans="1:44" ht="15.6" customHeight="1" x14ac:dyDescent="0.2">
      <c r="A20" s="67" t="s">
        <v>87</v>
      </c>
      <c r="B20" s="8">
        <v>480.6</v>
      </c>
      <c r="C20" s="8">
        <v>480.6</v>
      </c>
      <c r="D20" s="97">
        <v>460.2</v>
      </c>
      <c r="E20" s="8">
        <v>514</v>
      </c>
      <c r="F20" s="8">
        <v>535.1</v>
      </c>
      <c r="G20" s="8">
        <f>'Milho 1a'!B19</f>
        <v>0</v>
      </c>
      <c r="H20" s="8">
        <v>0</v>
      </c>
      <c r="I20" s="97">
        <f>'Milho 1a'!C19</f>
        <v>0</v>
      </c>
      <c r="J20" s="97">
        <f t="shared" si="0"/>
        <v>0</v>
      </c>
      <c r="K20" s="97">
        <f t="shared" si="1"/>
        <v>0</v>
      </c>
      <c r="L20" s="97">
        <f t="shared" si="2"/>
        <v>0</v>
      </c>
      <c r="M20" s="97">
        <f t="shared" si="3"/>
        <v>0</v>
      </c>
      <c r="N20" s="382"/>
      <c r="O20" s="67" t="s">
        <v>87</v>
      </c>
      <c r="P20" s="25">
        <v>835</v>
      </c>
      <c r="Q20" s="25">
        <v>315</v>
      </c>
      <c r="R20" s="108">
        <v>356</v>
      </c>
      <c r="S20" s="25">
        <v>815</v>
      </c>
      <c r="T20" s="25">
        <v>778</v>
      </c>
      <c r="U20" s="25">
        <f>'Milho 1a'!E19</f>
        <v>0</v>
      </c>
      <c r="V20" s="25">
        <v>0</v>
      </c>
      <c r="W20" s="108">
        <f>'Milho 1a'!F19</f>
        <v>0</v>
      </c>
      <c r="X20" s="97">
        <f t="shared" si="4"/>
        <v>0</v>
      </c>
      <c r="Y20" s="97">
        <f t="shared" si="5"/>
        <v>0</v>
      </c>
      <c r="Z20" s="109"/>
      <c r="AA20" s="67" t="s">
        <v>87</v>
      </c>
      <c r="AB20" s="8">
        <v>401.3</v>
      </c>
      <c r="AC20" s="8">
        <v>151.4</v>
      </c>
      <c r="AD20" s="97">
        <v>163.80000000000001</v>
      </c>
      <c r="AE20" s="8">
        <v>418.9</v>
      </c>
      <c r="AF20" s="8">
        <v>416.3</v>
      </c>
      <c r="AG20" s="8">
        <f>'Milho 1a'!H19</f>
        <v>0</v>
      </c>
      <c r="AH20" s="8">
        <v>0</v>
      </c>
      <c r="AI20" s="97">
        <f>'Milho 1a'!I19</f>
        <v>0</v>
      </c>
      <c r="AJ20" s="97">
        <f t="shared" si="6"/>
        <v>0</v>
      </c>
      <c r="AK20" s="97">
        <f t="shared" si="7"/>
        <v>0</v>
      </c>
      <c r="AL20" s="97">
        <f t="shared" si="8"/>
        <v>0</v>
      </c>
      <c r="AM20" s="97">
        <f t="shared" si="9"/>
        <v>0</v>
      </c>
      <c r="AN20" s="380"/>
      <c r="AO20" s="380"/>
      <c r="AP20" s="380"/>
      <c r="AQ20" s="380"/>
      <c r="AR20" s="23"/>
    </row>
    <row r="21" spans="1:44" ht="15.6" customHeight="1" x14ac:dyDescent="0.2">
      <c r="A21" s="67" t="s">
        <v>88</v>
      </c>
      <c r="B21" s="8">
        <v>32.4</v>
      </c>
      <c r="C21" s="8">
        <v>25.9</v>
      </c>
      <c r="D21" s="97">
        <v>25</v>
      </c>
      <c r="E21" s="8">
        <v>29.2</v>
      </c>
      <c r="F21" s="8">
        <v>40.9</v>
      </c>
      <c r="G21" s="8">
        <f>'Milho 1a'!B20</f>
        <v>0</v>
      </c>
      <c r="H21" s="8">
        <v>0</v>
      </c>
      <c r="I21" s="97">
        <f>'Milho 1a'!C20</f>
        <v>0</v>
      </c>
      <c r="J21" s="97">
        <f t="shared" si="0"/>
        <v>0</v>
      </c>
      <c r="K21" s="97">
        <f t="shared" si="1"/>
        <v>0</v>
      </c>
      <c r="L21" s="97">
        <f t="shared" si="2"/>
        <v>0</v>
      </c>
      <c r="M21" s="97">
        <f t="shared" si="3"/>
        <v>0</v>
      </c>
      <c r="N21" s="382"/>
      <c r="O21" s="67" t="s">
        <v>88</v>
      </c>
      <c r="P21" s="25">
        <v>633</v>
      </c>
      <c r="Q21" s="25">
        <v>288</v>
      </c>
      <c r="R21" s="108">
        <v>309</v>
      </c>
      <c r="S21" s="25">
        <v>348</v>
      </c>
      <c r="T21" s="25">
        <v>473</v>
      </c>
      <c r="U21" s="25">
        <f>'Milho 1a'!E20</f>
        <v>0</v>
      </c>
      <c r="V21" s="25">
        <v>0</v>
      </c>
      <c r="W21" s="108">
        <f>'Milho 1a'!F20</f>
        <v>0</v>
      </c>
      <c r="X21" s="97">
        <f t="shared" si="4"/>
        <v>0</v>
      </c>
      <c r="Y21" s="97">
        <f t="shared" si="5"/>
        <v>0</v>
      </c>
      <c r="Z21" s="109"/>
      <c r="AA21" s="67" t="s">
        <v>88</v>
      </c>
      <c r="AB21" s="8">
        <v>20.5</v>
      </c>
      <c r="AC21" s="8">
        <v>7.5</v>
      </c>
      <c r="AD21" s="97">
        <v>7.7</v>
      </c>
      <c r="AE21" s="8">
        <v>10.199999999999999</v>
      </c>
      <c r="AF21" s="8">
        <v>19.3</v>
      </c>
      <c r="AG21" s="8">
        <f>'Milho 1a'!H20</f>
        <v>0</v>
      </c>
      <c r="AH21" s="8">
        <v>0</v>
      </c>
      <c r="AI21" s="97">
        <f>'Milho 1a'!I20</f>
        <v>0</v>
      </c>
      <c r="AJ21" s="97">
        <f t="shared" si="6"/>
        <v>0</v>
      </c>
      <c r="AK21" s="97">
        <f t="shared" si="7"/>
        <v>0</v>
      </c>
      <c r="AL21" s="97">
        <f t="shared" si="8"/>
        <v>0</v>
      </c>
      <c r="AM21" s="97">
        <f t="shared" si="9"/>
        <v>0</v>
      </c>
      <c r="AN21" s="380"/>
      <c r="AO21" s="380"/>
      <c r="AP21" s="380"/>
      <c r="AQ21" s="380"/>
      <c r="AR21" s="23"/>
    </row>
    <row r="22" spans="1:44" ht="15.6" customHeight="1" x14ac:dyDescent="0.2">
      <c r="A22" s="67" t="s">
        <v>89</v>
      </c>
      <c r="B22" s="8">
        <v>76.599999999999994</v>
      </c>
      <c r="C22" s="8">
        <v>62.9</v>
      </c>
      <c r="D22" s="97">
        <v>84.6</v>
      </c>
      <c r="E22" s="8">
        <v>86.5</v>
      </c>
      <c r="F22" s="8">
        <v>108.6</v>
      </c>
      <c r="G22" s="8">
        <f>'Milho 1a'!B21</f>
        <v>0</v>
      </c>
      <c r="H22" s="8">
        <v>0</v>
      </c>
      <c r="I22" s="97">
        <f>'Milho 1a'!C21</f>
        <v>0</v>
      </c>
      <c r="J22" s="97">
        <f t="shared" si="0"/>
        <v>0</v>
      </c>
      <c r="K22" s="97">
        <f t="shared" si="1"/>
        <v>0</v>
      </c>
      <c r="L22" s="97">
        <f t="shared" si="2"/>
        <v>0</v>
      </c>
      <c r="M22" s="97">
        <f t="shared" si="3"/>
        <v>0</v>
      </c>
      <c r="N22" s="382"/>
      <c r="O22" s="67" t="s">
        <v>89</v>
      </c>
      <c r="P22" s="25">
        <v>462</v>
      </c>
      <c r="Q22" s="25">
        <v>322</v>
      </c>
      <c r="R22" s="108">
        <v>237</v>
      </c>
      <c r="S22" s="25">
        <v>446</v>
      </c>
      <c r="T22" s="25">
        <v>780</v>
      </c>
      <c r="U22" s="25">
        <f>'Milho 1a'!E21</f>
        <v>0</v>
      </c>
      <c r="V22" s="25">
        <v>0</v>
      </c>
      <c r="W22" s="108">
        <f>'Milho 1a'!F21</f>
        <v>0</v>
      </c>
      <c r="X22" s="97">
        <f t="shared" si="4"/>
        <v>0</v>
      </c>
      <c r="Y22" s="97">
        <f t="shared" si="5"/>
        <v>0</v>
      </c>
      <c r="Z22" s="109"/>
      <c r="AA22" s="67" t="s">
        <v>89</v>
      </c>
      <c r="AB22" s="8">
        <v>35.4</v>
      </c>
      <c r="AC22" s="8">
        <v>20.3</v>
      </c>
      <c r="AD22" s="97">
        <v>20.100000000000001</v>
      </c>
      <c r="AE22" s="8">
        <v>38.6</v>
      </c>
      <c r="AF22" s="8">
        <v>84.7</v>
      </c>
      <c r="AG22" s="8">
        <f>'Milho 1a'!H21</f>
        <v>0</v>
      </c>
      <c r="AH22" s="8">
        <v>0</v>
      </c>
      <c r="AI22" s="97">
        <f>'Milho 1a'!I21</f>
        <v>0</v>
      </c>
      <c r="AJ22" s="97">
        <f t="shared" si="6"/>
        <v>0</v>
      </c>
      <c r="AK22" s="97">
        <f t="shared" si="7"/>
        <v>0</v>
      </c>
      <c r="AL22" s="97">
        <f t="shared" si="8"/>
        <v>0</v>
      </c>
      <c r="AM22" s="97">
        <f t="shared" si="9"/>
        <v>0</v>
      </c>
      <c r="AN22" s="380"/>
      <c r="AO22" s="380"/>
      <c r="AP22" s="380"/>
      <c r="AQ22" s="380"/>
      <c r="AR22" s="23"/>
    </row>
    <row r="23" spans="1:44" ht="15.6" customHeight="1" x14ac:dyDescent="0.2">
      <c r="A23" s="67" t="s">
        <v>90</v>
      </c>
      <c r="B23" s="8">
        <v>228.6</v>
      </c>
      <c r="C23" s="8">
        <v>214.7</v>
      </c>
      <c r="D23" s="97">
        <v>184.6</v>
      </c>
      <c r="E23" s="8">
        <v>84.1</v>
      </c>
      <c r="F23" s="8">
        <v>136</v>
      </c>
      <c r="G23" s="8">
        <f>'Milho 1a'!B22</f>
        <v>0</v>
      </c>
      <c r="H23" s="8">
        <v>0</v>
      </c>
      <c r="I23" s="97">
        <f>'Milho 1a'!C22</f>
        <v>0</v>
      </c>
      <c r="J23" s="97">
        <f t="shared" si="0"/>
        <v>0</v>
      </c>
      <c r="K23" s="97">
        <f t="shared" si="1"/>
        <v>0</v>
      </c>
      <c r="L23" s="97">
        <f t="shared" si="2"/>
        <v>0</v>
      </c>
      <c r="M23" s="97">
        <f t="shared" si="3"/>
        <v>0</v>
      </c>
      <c r="N23" s="382"/>
      <c r="O23" s="67" t="s">
        <v>90</v>
      </c>
      <c r="P23" s="25">
        <v>411</v>
      </c>
      <c r="Q23" s="25">
        <v>271</v>
      </c>
      <c r="R23" s="108">
        <v>120</v>
      </c>
      <c r="S23" s="25">
        <v>74</v>
      </c>
      <c r="T23" s="25">
        <v>485</v>
      </c>
      <c r="U23" s="25">
        <f>'Milho 1a'!E22</f>
        <v>0</v>
      </c>
      <c r="V23" s="25">
        <v>0</v>
      </c>
      <c r="W23" s="108">
        <f>'Milho 1a'!F22</f>
        <v>0</v>
      </c>
      <c r="X23" s="97">
        <f t="shared" si="4"/>
        <v>0</v>
      </c>
      <c r="Y23" s="97">
        <f t="shared" si="5"/>
        <v>0</v>
      </c>
      <c r="Z23" s="109"/>
      <c r="AA23" s="67" t="s">
        <v>90</v>
      </c>
      <c r="AB23" s="8">
        <v>94</v>
      </c>
      <c r="AC23" s="8">
        <v>58.2</v>
      </c>
      <c r="AD23" s="97">
        <v>22.2</v>
      </c>
      <c r="AE23" s="8">
        <v>6.2</v>
      </c>
      <c r="AF23" s="8">
        <v>66</v>
      </c>
      <c r="AG23" s="8">
        <f>'Milho 1a'!H22</f>
        <v>0</v>
      </c>
      <c r="AH23" s="8">
        <v>0</v>
      </c>
      <c r="AI23" s="97">
        <f>'Milho 1a'!I22</f>
        <v>0</v>
      </c>
      <c r="AJ23" s="97">
        <f t="shared" si="6"/>
        <v>0</v>
      </c>
      <c r="AK23" s="97">
        <f t="shared" si="7"/>
        <v>0</v>
      </c>
      <c r="AL23" s="97">
        <f t="shared" si="8"/>
        <v>0</v>
      </c>
      <c r="AM23" s="97">
        <f t="shared" si="9"/>
        <v>0</v>
      </c>
      <c r="AN23" s="380"/>
      <c r="AO23" s="380"/>
      <c r="AP23" s="380"/>
      <c r="AQ23" s="380"/>
      <c r="AR23" s="23"/>
    </row>
    <row r="24" spans="1:44" ht="15.6" hidden="1" customHeight="1" x14ac:dyDescent="0.2">
      <c r="A24" s="67" t="s">
        <v>91</v>
      </c>
      <c r="B24" s="8">
        <v>0</v>
      </c>
      <c r="C24" s="8">
        <v>0</v>
      </c>
      <c r="D24" s="97">
        <v>0</v>
      </c>
      <c r="E24" s="8">
        <v>0</v>
      </c>
      <c r="F24" s="8">
        <v>0</v>
      </c>
      <c r="G24" s="8">
        <f>'Milho 1a'!B23</f>
        <v>0</v>
      </c>
      <c r="H24" s="8">
        <v>0</v>
      </c>
      <c r="I24" s="97">
        <f>'Milho 1a'!C23</f>
        <v>0</v>
      </c>
      <c r="J24" s="97">
        <f t="shared" si="0"/>
        <v>0</v>
      </c>
      <c r="K24" s="97">
        <f t="shared" si="1"/>
        <v>0</v>
      </c>
      <c r="L24" s="97">
        <f t="shared" si="2"/>
        <v>0</v>
      </c>
      <c r="M24" s="97">
        <f t="shared" si="3"/>
        <v>0</v>
      </c>
      <c r="N24" s="382"/>
      <c r="O24" s="67" t="s">
        <v>91</v>
      </c>
      <c r="P24" s="25">
        <v>0</v>
      </c>
      <c r="Q24" s="25">
        <v>0</v>
      </c>
      <c r="R24" s="108">
        <v>0</v>
      </c>
      <c r="S24" s="25">
        <v>0</v>
      </c>
      <c r="T24" s="25">
        <v>0</v>
      </c>
      <c r="U24" s="25">
        <f>'Milho 1a'!E23</f>
        <v>0</v>
      </c>
      <c r="V24" s="25">
        <v>0</v>
      </c>
      <c r="W24" s="108">
        <f>'Milho 1a'!F23</f>
        <v>0</v>
      </c>
      <c r="X24" s="97">
        <f t="shared" si="4"/>
        <v>0</v>
      </c>
      <c r="Y24" s="97">
        <f t="shared" si="5"/>
        <v>0</v>
      </c>
      <c r="Z24" s="109"/>
      <c r="AA24" s="67" t="s">
        <v>91</v>
      </c>
      <c r="AB24" s="8">
        <v>0</v>
      </c>
      <c r="AC24" s="8">
        <v>0</v>
      </c>
      <c r="AD24" s="97">
        <v>0</v>
      </c>
      <c r="AE24" s="8">
        <v>0</v>
      </c>
      <c r="AF24" s="8">
        <v>0</v>
      </c>
      <c r="AG24" s="8">
        <f>'Milho 1a'!H23</f>
        <v>0</v>
      </c>
      <c r="AH24" s="8">
        <v>0</v>
      </c>
      <c r="AI24" s="97">
        <f>'Milho 1a'!I23</f>
        <v>0</v>
      </c>
      <c r="AJ24" s="97">
        <f t="shared" si="6"/>
        <v>0</v>
      </c>
      <c r="AK24" s="97">
        <f t="shared" si="7"/>
        <v>0</v>
      </c>
      <c r="AL24" s="97">
        <f t="shared" si="8"/>
        <v>0</v>
      </c>
      <c r="AM24" s="97">
        <f t="shared" si="9"/>
        <v>0</v>
      </c>
      <c r="AN24" s="380"/>
      <c r="AO24" s="380"/>
      <c r="AP24" s="380"/>
      <c r="AQ24" s="380"/>
      <c r="AR24" s="23"/>
    </row>
    <row r="25" spans="1:44" ht="15.6" hidden="1" customHeight="1" x14ac:dyDescent="0.2">
      <c r="A25" s="67" t="s">
        <v>92</v>
      </c>
      <c r="B25" s="8">
        <v>0</v>
      </c>
      <c r="C25" s="8">
        <v>0</v>
      </c>
      <c r="D25" s="97">
        <v>0</v>
      </c>
      <c r="E25" s="8">
        <v>0</v>
      </c>
      <c r="F25" s="8">
        <v>0</v>
      </c>
      <c r="G25" s="8">
        <f>'Milho 1a'!B24</f>
        <v>0</v>
      </c>
      <c r="H25" s="8">
        <v>0</v>
      </c>
      <c r="I25" s="97">
        <f>'Milho 1a'!C24</f>
        <v>0</v>
      </c>
      <c r="J25" s="97">
        <f t="shared" si="0"/>
        <v>0</v>
      </c>
      <c r="K25" s="97">
        <f t="shared" si="1"/>
        <v>0</v>
      </c>
      <c r="L25" s="97">
        <f t="shared" si="2"/>
        <v>0</v>
      </c>
      <c r="M25" s="97">
        <f t="shared" si="3"/>
        <v>0</v>
      </c>
      <c r="N25" s="382"/>
      <c r="O25" s="67" t="s">
        <v>92</v>
      </c>
      <c r="P25" s="25">
        <v>0</v>
      </c>
      <c r="Q25" s="25">
        <v>0</v>
      </c>
      <c r="R25" s="108">
        <v>0</v>
      </c>
      <c r="S25" s="25">
        <v>0</v>
      </c>
      <c r="T25" s="25">
        <v>0</v>
      </c>
      <c r="U25" s="25">
        <f>'Milho 1a'!E24</f>
        <v>0</v>
      </c>
      <c r="V25" s="25">
        <v>0</v>
      </c>
      <c r="W25" s="108">
        <f>'Milho 1a'!F24</f>
        <v>0</v>
      </c>
      <c r="X25" s="97">
        <f t="shared" si="4"/>
        <v>0</v>
      </c>
      <c r="Y25" s="97">
        <f t="shared" si="5"/>
        <v>0</v>
      </c>
      <c r="Z25" s="109"/>
      <c r="AA25" s="67" t="s">
        <v>92</v>
      </c>
      <c r="AB25" s="8">
        <v>0</v>
      </c>
      <c r="AC25" s="8">
        <v>0</v>
      </c>
      <c r="AD25" s="97">
        <v>0</v>
      </c>
      <c r="AE25" s="8">
        <v>0</v>
      </c>
      <c r="AF25" s="8">
        <v>0</v>
      </c>
      <c r="AG25" s="8">
        <f>'Milho 1a'!H24</f>
        <v>0</v>
      </c>
      <c r="AH25" s="8">
        <v>0</v>
      </c>
      <c r="AI25" s="97">
        <f>'Milho 1a'!I24</f>
        <v>0</v>
      </c>
      <c r="AJ25" s="97">
        <f t="shared" si="6"/>
        <v>0</v>
      </c>
      <c r="AK25" s="97">
        <f t="shared" si="7"/>
        <v>0</v>
      </c>
      <c r="AL25" s="97">
        <f t="shared" si="8"/>
        <v>0</v>
      </c>
      <c r="AM25" s="97">
        <f t="shared" si="9"/>
        <v>0</v>
      </c>
      <c r="AN25" s="380"/>
      <c r="AO25" s="380"/>
      <c r="AP25" s="380"/>
      <c r="AQ25" s="380"/>
      <c r="AR25" s="23"/>
    </row>
    <row r="26" spans="1:44" ht="15.6" customHeight="1" x14ac:dyDescent="0.2">
      <c r="A26" s="67" t="s">
        <v>93</v>
      </c>
      <c r="B26" s="8">
        <v>544.5</v>
      </c>
      <c r="C26" s="8">
        <v>511.8</v>
      </c>
      <c r="D26" s="97">
        <v>371.4</v>
      </c>
      <c r="E26" s="8">
        <v>381.8</v>
      </c>
      <c r="F26" s="8">
        <v>380.3</v>
      </c>
      <c r="G26" s="8">
        <f>'Milho 1a'!B25</f>
        <v>432</v>
      </c>
      <c r="H26" s="8">
        <v>361.9</v>
      </c>
      <c r="I26" s="97">
        <f>'Milho 1a'!C25</f>
        <v>454.5</v>
      </c>
      <c r="J26" s="97">
        <f t="shared" si="0"/>
        <v>25.6</v>
      </c>
      <c r="K26" s="97">
        <f t="shared" si="1"/>
        <v>5.2</v>
      </c>
      <c r="L26" s="97">
        <f t="shared" si="2"/>
        <v>92.600000000000023</v>
      </c>
      <c r="M26" s="97">
        <f t="shared" si="3"/>
        <v>22.5</v>
      </c>
      <c r="N26" s="382"/>
      <c r="O26" s="67" t="s">
        <v>93</v>
      </c>
      <c r="P26" s="25">
        <v>4550</v>
      </c>
      <c r="Q26" s="25">
        <v>4525</v>
      </c>
      <c r="R26" s="108">
        <v>3312</v>
      </c>
      <c r="S26" s="25">
        <v>3864</v>
      </c>
      <c r="T26" s="25">
        <v>5503</v>
      </c>
      <c r="U26" s="25">
        <f>'Milho 1a'!E25</f>
        <v>4400</v>
      </c>
      <c r="V26" s="25">
        <v>4950</v>
      </c>
      <c r="W26" s="108">
        <f>'Milho 1a'!F25</f>
        <v>4576</v>
      </c>
      <c r="X26" s="97">
        <f t="shared" si="4"/>
        <v>-7.6</v>
      </c>
      <c r="Y26" s="97">
        <f t="shared" si="5"/>
        <v>4</v>
      </c>
      <c r="Z26" s="109"/>
      <c r="AA26" s="67" t="s">
        <v>93</v>
      </c>
      <c r="AB26" s="8">
        <v>2477.5</v>
      </c>
      <c r="AC26" s="8">
        <v>2315.9</v>
      </c>
      <c r="AD26" s="97">
        <v>1230.0999999999999</v>
      </c>
      <c r="AE26" s="8">
        <v>1475.3</v>
      </c>
      <c r="AF26" s="8">
        <v>2092.8000000000002</v>
      </c>
      <c r="AG26" s="8">
        <f>'Milho 1a'!H25</f>
        <v>1900.8</v>
      </c>
      <c r="AH26" s="8">
        <v>1791.4</v>
      </c>
      <c r="AI26" s="97">
        <f>'Milho 1a'!I25</f>
        <v>2079.8000000000002</v>
      </c>
      <c r="AJ26" s="97">
        <f t="shared" si="6"/>
        <v>16.100000000000001</v>
      </c>
      <c r="AK26" s="97">
        <f t="shared" si="7"/>
        <v>9.4</v>
      </c>
      <c r="AL26" s="97">
        <f t="shared" si="8"/>
        <v>288.40000000000009</v>
      </c>
      <c r="AM26" s="97">
        <f t="shared" si="9"/>
        <v>179.00000000000023</v>
      </c>
      <c r="AN26" s="380"/>
      <c r="AO26" s="380"/>
      <c r="AP26" s="380"/>
      <c r="AQ26" s="380"/>
      <c r="AR26" s="23"/>
    </row>
    <row r="27" spans="1:44" ht="15.6" customHeight="1" x14ac:dyDescent="0.2">
      <c r="A27" s="120" t="s">
        <v>94</v>
      </c>
      <c r="B27" s="121">
        <v>422.2</v>
      </c>
      <c r="C27" s="121">
        <v>361.6</v>
      </c>
      <c r="D27" s="121">
        <v>320.3</v>
      </c>
      <c r="E27" s="121">
        <v>350</v>
      </c>
      <c r="F27" s="121">
        <v>284.7</v>
      </c>
      <c r="G27" s="121">
        <f>'Milho 1a'!B26</f>
        <v>267.8</v>
      </c>
      <c r="H27" s="121">
        <v>265.60000000000002</v>
      </c>
      <c r="I27" s="121">
        <f>'Milho 1a'!C26</f>
        <v>269.60000000000002</v>
      </c>
      <c r="J27" s="121">
        <f t="shared" si="0"/>
        <v>1.5</v>
      </c>
      <c r="K27" s="121">
        <f t="shared" si="1"/>
        <v>0.7</v>
      </c>
      <c r="L27" s="121">
        <f t="shared" si="2"/>
        <v>4</v>
      </c>
      <c r="M27" s="121">
        <f t="shared" si="3"/>
        <v>1.8000000000000114</v>
      </c>
      <c r="N27" s="379"/>
      <c r="O27" s="120" t="s">
        <v>94</v>
      </c>
      <c r="P27" s="122">
        <v>7543.5528190000005</v>
      </c>
      <c r="Q27" s="122">
        <v>6930.3313049999997</v>
      </c>
      <c r="R27" s="122">
        <v>7636.4820479999998</v>
      </c>
      <c r="S27" s="122">
        <v>8059.9382859999996</v>
      </c>
      <c r="T27" s="122">
        <v>8011.8342110000003</v>
      </c>
      <c r="U27" s="122">
        <f>'Milho 1a'!E26</f>
        <v>8997.3876029999992</v>
      </c>
      <c r="V27" s="122">
        <v>8046.9487950000002</v>
      </c>
      <c r="W27" s="122">
        <f>'Milho 1a'!F26</f>
        <v>8927.5853119999992</v>
      </c>
      <c r="X27" s="121">
        <f t="shared" si="4"/>
        <v>10.9</v>
      </c>
      <c r="Y27" s="121">
        <f t="shared" si="5"/>
        <v>-0.8</v>
      </c>
      <c r="Z27" s="106"/>
      <c r="AA27" s="120" t="s">
        <v>94</v>
      </c>
      <c r="AB27" s="121">
        <v>3184.9</v>
      </c>
      <c r="AC27" s="121">
        <v>2506</v>
      </c>
      <c r="AD27" s="121">
        <v>2445.9</v>
      </c>
      <c r="AE27" s="121">
        <v>2821</v>
      </c>
      <c r="AF27" s="121">
        <v>2281</v>
      </c>
      <c r="AG27" s="121">
        <f>'Milho 1a'!H26</f>
        <v>2409.5</v>
      </c>
      <c r="AH27" s="121">
        <v>2137.3000000000002</v>
      </c>
      <c r="AI27" s="121">
        <f>'Milho 1a'!I26</f>
        <v>2406.9</v>
      </c>
      <c r="AJ27" s="121">
        <f t="shared" si="6"/>
        <v>12.6</v>
      </c>
      <c r="AK27" s="121">
        <f t="shared" si="7"/>
        <v>-0.1</v>
      </c>
      <c r="AL27" s="121">
        <f t="shared" si="8"/>
        <v>269.59999999999991</v>
      </c>
      <c r="AM27" s="121">
        <f t="shared" si="9"/>
        <v>-2.5999999999999091</v>
      </c>
      <c r="AN27" s="380"/>
      <c r="AO27" s="380"/>
      <c r="AP27" s="380"/>
      <c r="AQ27" s="380"/>
      <c r="AR27" s="23"/>
    </row>
    <row r="28" spans="1:44" ht="15.6" customHeight="1" x14ac:dyDescent="0.2">
      <c r="A28" s="67" t="s">
        <v>95</v>
      </c>
      <c r="B28" s="8">
        <v>68</v>
      </c>
      <c r="C28" s="8">
        <v>63.6</v>
      </c>
      <c r="D28" s="97">
        <v>31.1</v>
      </c>
      <c r="E28" s="8">
        <v>33.4</v>
      </c>
      <c r="F28" s="8">
        <v>27.2</v>
      </c>
      <c r="G28" s="8">
        <f>'Milho 1a'!B27</f>
        <v>52.2</v>
      </c>
      <c r="H28" s="8">
        <v>42.9</v>
      </c>
      <c r="I28" s="97">
        <f>'Milho 1a'!C27</f>
        <v>52.2</v>
      </c>
      <c r="J28" s="97">
        <f t="shared" si="0"/>
        <v>21.7</v>
      </c>
      <c r="K28" s="97">
        <f t="shared" si="1"/>
        <v>0</v>
      </c>
      <c r="L28" s="97">
        <f t="shared" si="2"/>
        <v>9.3000000000000043</v>
      </c>
      <c r="M28" s="97">
        <f t="shared" si="3"/>
        <v>0</v>
      </c>
      <c r="N28" s="381"/>
      <c r="O28" s="67" t="s">
        <v>95</v>
      </c>
      <c r="P28" s="25">
        <v>6209</v>
      </c>
      <c r="Q28" s="25">
        <v>7205</v>
      </c>
      <c r="R28" s="108">
        <v>6412</v>
      </c>
      <c r="S28" s="25">
        <v>7676</v>
      </c>
      <c r="T28" s="25">
        <v>7331</v>
      </c>
      <c r="U28" s="25">
        <f>'Milho 1a'!E27</f>
        <v>8398</v>
      </c>
      <c r="V28" s="25">
        <v>7643</v>
      </c>
      <c r="W28" s="108">
        <f>'Milho 1a'!F27</f>
        <v>8207</v>
      </c>
      <c r="X28" s="97">
        <f t="shared" si="4"/>
        <v>7.4</v>
      </c>
      <c r="Y28" s="97">
        <f t="shared" si="5"/>
        <v>-2.2999999999999998</v>
      </c>
      <c r="Z28" s="109"/>
      <c r="AA28" s="67" t="s">
        <v>95</v>
      </c>
      <c r="AB28" s="8">
        <v>422.2</v>
      </c>
      <c r="AC28" s="8">
        <v>458.2</v>
      </c>
      <c r="AD28" s="97">
        <v>199.4</v>
      </c>
      <c r="AE28" s="8">
        <v>256.39999999999998</v>
      </c>
      <c r="AF28" s="8">
        <v>199.4</v>
      </c>
      <c r="AG28" s="8">
        <f>'Milho 1a'!H27</f>
        <v>438.4</v>
      </c>
      <c r="AH28" s="8">
        <v>327.9</v>
      </c>
      <c r="AI28" s="97">
        <f>'Milho 1a'!I27</f>
        <v>428.4</v>
      </c>
      <c r="AJ28" s="97">
        <f t="shared" si="6"/>
        <v>30.6</v>
      </c>
      <c r="AK28" s="97">
        <f t="shared" si="7"/>
        <v>-2.2999999999999998</v>
      </c>
      <c r="AL28" s="97">
        <f t="shared" si="8"/>
        <v>100.5</v>
      </c>
      <c r="AM28" s="97">
        <f t="shared" si="9"/>
        <v>-10</v>
      </c>
      <c r="AN28" s="380"/>
      <c r="AO28" s="380"/>
      <c r="AP28" s="380"/>
      <c r="AQ28" s="380"/>
      <c r="AR28" s="23"/>
    </row>
    <row r="29" spans="1:44" ht="15.6" customHeight="1" x14ac:dyDescent="0.2">
      <c r="A29" s="67" t="s">
        <v>96</v>
      </c>
      <c r="B29" s="8">
        <v>27</v>
      </c>
      <c r="C29" s="8">
        <v>20.5</v>
      </c>
      <c r="D29" s="97">
        <v>16</v>
      </c>
      <c r="E29" s="8">
        <v>28</v>
      </c>
      <c r="F29" s="8">
        <v>15.5</v>
      </c>
      <c r="G29" s="8">
        <f>'Milho 1a'!B28</f>
        <v>11.7</v>
      </c>
      <c r="H29" s="8">
        <v>15</v>
      </c>
      <c r="I29" s="97">
        <f>'Milho 1a'!C28</f>
        <v>15</v>
      </c>
      <c r="J29" s="97">
        <f t="shared" si="0"/>
        <v>0</v>
      </c>
      <c r="K29" s="97">
        <f t="shared" si="1"/>
        <v>28.2</v>
      </c>
      <c r="L29" s="97">
        <f t="shared" si="2"/>
        <v>0</v>
      </c>
      <c r="M29" s="97">
        <f t="shared" si="3"/>
        <v>3.3000000000000007</v>
      </c>
      <c r="N29" s="381"/>
      <c r="O29" s="67" t="s">
        <v>96</v>
      </c>
      <c r="P29" s="25">
        <v>8350</v>
      </c>
      <c r="Q29" s="25">
        <v>8500</v>
      </c>
      <c r="R29" s="108">
        <v>9000</v>
      </c>
      <c r="S29" s="25">
        <v>9340</v>
      </c>
      <c r="T29" s="25">
        <v>9212</v>
      </c>
      <c r="U29" s="25">
        <f>'Milho 1a'!E28</f>
        <v>11000</v>
      </c>
      <c r="V29" s="25">
        <v>9168</v>
      </c>
      <c r="W29" s="108">
        <f>'Milho 1a'!F28</f>
        <v>11052</v>
      </c>
      <c r="X29" s="97">
        <f t="shared" si="4"/>
        <v>20.5</v>
      </c>
      <c r="Y29" s="97">
        <f t="shared" si="5"/>
        <v>0.5</v>
      </c>
      <c r="Z29" s="109"/>
      <c r="AA29" s="67" t="s">
        <v>96</v>
      </c>
      <c r="AB29" s="8">
        <v>225.5</v>
      </c>
      <c r="AC29" s="8">
        <v>174.3</v>
      </c>
      <c r="AD29" s="97">
        <v>144</v>
      </c>
      <c r="AE29" s="8">
        <v>261.5</v>
      </c>
      <c r="AF29" s="8">
        <v>142.80000000000001</v>
      </c>
      <c r="AG29" s="8">
        <f>'Milho 1a'!H28</f>
        <v>128.69999999999999</v>
      </c>
      <c r="AH29" s="8">
        <v>137.5</v>
      </c>
      <c r="AI29" s="97">
        <f>'Milho 1a'!I28</f>
        <v>165.8</v>
      </c>
      <c r="AJ29" s="97">
        <f t="shared" si="6"/>
        <v>20.6</v>
      </c>
      <c r="AK29" s="97">
        <f t="shared" si="7"/>
        <v>28.8</v>
      </c>
      <c r="AL29" s="97">
        <f t="shared" si="8"/>
        <v>28.300000000000011</v>
      </c>
      <c r="AM29" s="97">
        <f t="shared" si="9"/>
        <v>37.100000000000023</v>
      </c>
      <c r="AN29" s="380"/>
      <c r="AO29" s="380"/>
      <c r="AP29" s="380"/>
      <c r="AQ29" s="380"/>
      <c r="AR29" s="23"/>
    </row>
    <row r="30" spans="1:44" ht="15.6" customHeight="1" x14ac:dyDescent="0.2">
      <c r="A30" s="67" t="s">
        <v>97</v>
      </c>
      <c r="B30" s="8">
        <v>288.2</v>
      </c>
      <c r="C30" s="8">
        <v>250.7</v>
      </c>
      <c r="D30" s="97">
        <v>246.4</v>
      </c>
      <c r="E30" s="8">
        <v>260</v>
      </c>
      <c r="F30" s="8">
        <v>214.2</v>
      </c>
      <c r="G30" s="8">
        <f>'Milho 1a'!B29</f>
        <v>182.1</v>
      </c>
      <c r="H30" s="8">
        <v>185.7</v>
      </c>
      <c r="I30" s="97">
        <f>'Milho 1a'!C29</f>
        <v>182.1</v>
      </c>
      <c r="J30" s="97">
        <f t="shared" si="0"/>
        <v>-1.9</v>
      </c>
      <c r="K30" s="97">
        <f t="shared" si="1"/>
        <v>0</v>
      </c>
      <c r="L30" s="97">
        <f t="shared" si="2"/>
        <v>-3.5999999999999943</v>
      </c>
      <c r="M30" s="97">
        <f t="shared" si="3"/>
        <v>0</v>
      </c>
      <c r="N30" s="381"/>
      <c r="O30" s="67" t="s">
        <v>97</v>
      </c>
      <c r="P30" s="25">
        <v>7500</v>
      </c>
      <c r="Q30" s="25">
        <v>6690</v>
      </c>
      <c r="R30" s="108">
        <v>7800</v>
      </c>
      <c r="S30" s="25">
        <v>8000</v>
      </c>
      <c r="T30" s="25">
        <v>8000</v>
      </c>
      <c r="U30" s="25">
        <f>'Milho 1a'!E29</f>
        <v>9000</v>
      </c>
      <c r="V30" s="25">
        <v>7897</v>
      </c>
      <c r="W30" s="108">
        <f>'Milho 1a'!F29</f>
        <v>8893</v>
      </c>
      <c r="X30" s="97">
        <f t="shared" si="4"/>
        <v>12.6</v>
      </c>
      <c r="Y30" s="97">
        <f t="shared" si="5"/>
        <v>-1.2</v>
      </c>
      <c r="Z30" s="109"/>
      <c r="AA30" s="67" t="s">
        <v>97</v>
      </c>
      <c r="AB30" s="8">
        <v>2161.5</v>
      </c>
      <c r="AC30" s="8">
        <v>1677.2</v>
      </c>
      <c r="AD30" s="97">
        <v>1921.9</v>
      </c>
      <c r="AE30" s="8">
        <v>2080</v>
      </c>
      <c r="AF30" s="8">
        <v>1713.6</v>
      </c>
      <c r="AG30" s="8">
        <f>'Milho 1a'!H29</f>
        <v>1638.9</v>
      </c>
      <c r="AH30" s="8">
        <v>1466.5</v>
      </c>
      <c r="AI30" s="97">
        <f>'Milho 1a'!I29</f>
        <v>1619.4</v>
      </c>
      <c r="AJ30" s="97">
        <f t="shared" si="6"/>
        <v>10.4</v>
      </c>
      <c r="AK30" s="97">
        <f t="shared" si="7"/>
        <v>-1.2</v>
      </c>
      <c r="AL30" s="97">
        <f t="shared" si="8"/>
        <v>152.90000000000009</v>
      </c>
      <c r="AM30" s="97">
        <f t="shared" si="9"/>
        <v>-19.5</v>
      </c>
      <c r="AN30" s="380"/>
      <c r="AO30" s="380"/>
      <c r="AP30" s="380"/>
      <c r="AQ30" s="380"/>
      <c r="AR30" s="23"/>
    </row>
    <row r="31" spans="1:44" ht="15.6" customHeight="1" x14ac:dyDescent="0.2">
      <c r="A31" s="67" t="s">
        <v>98</v>
      </c>
      <c r="B31" s="8">
        <v>39</v>
      </c>
      <c r="C31" s="8">
        <v>26.8</v>
      </c>
      <c r="D31" s="97">
        <v>26.8</v>
      </c>
      <c r="E31" s="8">
        <v>28.6</v>
      </c>
      <c r="F31" s="8">
        <v>27.8</v>
      </c>
      <c r="G31" s="8">
        <f>'Milho 1a'!B30</f>
        <v>21.8</v>
      </c>
      <c r="H31" s="8">
        <v>22</v>
      </c>
      <c r="I31" s="97">
        <f>'Milho 1a'!C30</f>
        <v>20.3</v>
      </c>
      <c r="J31" s="97">
        <f t="shared" si="0"/>
        <v>-7.7</v>
      </c>
      <c r="K31" s="97">
        <f t="shared" si="1"/>
        <v>-6.9</v>
      </c>
      <c r="L31" s="97">
        <f t="shared" si="2"/>
        <v>-1.6999999999999993</v>
      </c>
      <c r="M31" s="97">
        <f t="shared" si="3"/>
        <v>-1.5</v>
      </c>
      <c r="N31" s="381"/>
      <c r="O31" s="67" t="s">
        <v>98</v>
      </c>
      <c r="P31" s="25">
        <v>9634</v>
      </c>
      <c r="Q31" s="25">
        <v>7326</v>
      </c>
      <c r="R31" s="108">
        <v>6740</v>
      </c>
      <c r="S31" s="25">
        <v>7800</v>
      </c>
      <c r="T31" s="25">
        <v>8100</v>
      </c>
      <c r="U31" s="25">
        <f>'Milho 1a'!E30</f>
        <v>9336</v>
      </c>
      <c r="V31" s="25">
        <v>9336</v>
      </c>
      <c r="W31" s="108">
        <f>'Milho 1a'!F30</f>
        <v>9521</v>
      </c>
      <c r="X31" s="97">
        <f t="shared" si="4"/>
        <v>2</v>
      </c>
      <c r="Y31" s="97">
        <f t="shared" si="5"/>
        <v>2</v>
      </c>
      <c r="Z31" s="109"/>
      <c r="AA31" s="67" t="s">
        <v>98</v>
      </c>
      <c r="AB31" s="8">
        <v>375.7</v>
      </c>
      <c r="AC31" s="8">
        <v>196.3</v>
      </c>
      <c r="AD31" s="97">
        <v>180.6</v>
      </c>
      <c r="AE31" s="8">
        <v>223.1</v>
      </c>
      <c r="AF31" s="8">
        <v>225.2</v>
      </c>
      <c r="AG31" s="8">
        <f>'Milho 1a'!H30</f>
        <v>203.5</v>
      </c>
      <c r="AH31" s="8">
        <v>205.4</v>
      </c>
      <c r="AI31" s="97">
        <f>'Milho 1a'!I30</f>
        <v>193.3</v>
      </c>
      <c r="AJ31" s="97">
        <f t="shared" si="6"/>
        <v>-5.9</v>
      </c>
      <c r="AK31" s="97">
        <f t="shared" si="7"/>
        <v>-5</v>
      </c>
      <c r="AL31" s="97">
        <f t="shared" si="8"/>
        <v>-12.099999999999994</v>
      </c>
      <c r="AM31" s="97">
        <f t="shared" si="9"/>
        <v>-10.199999999999989</v>
      </c>
      <c r="AN31" s="380"/>
      <c r="AO31" s="380"/>
      <c r="AP31" s="380"/>
      <c r="AQ31" s="380"/>
      <c r="AR31" s="23"/>
    </row>
    <row r="32" spans="1:44" ht="15.6" customHeight="1" x14ac:dyDescent="0.2">
      <c r="A32" s="120" t="s">
        <v>99</v>
      </c>
      <c r="B32" s="121">
        <v>1552</v>
      </c>
      <c r="C32" s="121">
        <v>1435.4</v>
      </c>
      <c r="D32" s="121">
        <v>1237</v>
      </c>
      <c r="E32" s="121">
        <v>1301.2</v>
      </c>
      <c r="F32" s="121">
        <v>1191.9000000000001</v>
      </c>
      <c r="G32" s="121">
        <f>'Milho 1a'!B31</f>
        <v>1167.0999999999999</v>
      </c>
      <c r="H32" s="121">
        <v>1079.5999999999999</v>
      </c>
      <c r="I32" s="121">
        <f>'Milho 1a'!C31</f>
        <v>1167.0999999999999</v>
      </c>
      <c r="J32" s="121">
        <f t="shared" si="0"/>
        <v>8.1</v>
      </c>
      <c r="K32" s="121">
        <f t="shared" si="1"/>
        <v>0</v>
      </c>
      <c r="L32" s="121">
        <f t="shared" si="2"/>
        <v>87.5</v>
      </c>
      <c r="M32" s="121">
        <f t="shared" si="3"/>
        <v>0</v>
      </c>
      <c r="N32" s="379"/>
      <c r="O32" s="120" t="s">
        <v>99</v>
      </c>
      <c r="P32" s="122">
        <v>5193.8492910000004</v>
      </c>
      <c r="Q32" s="122">
        <v>5435.5045280000004</v>
      </c>
      <c r="R32" s="122">
        <v>6079.1366209999996</v>
      </c>
      <c r="S32" s="122">
        <v>6295.3034889999999</v>
      </c>
      <c r="T32" s="122">
        <v>6465.4339289999998</v>
      </c>
      <c r="U32" s="122">
        <f>'Milho 1a'!E31</f>
        <v>5940.3997939999999</v>
      </c>
      <c r="V32" s="122">
        <v>6210.0967019999998</v>
      </c>
      <c r="W32" s="122">
        <f>'Milho 1a'!F31</f>
        <v>6105.8462</v>
      </c>
      <c r="X32" s="121">
        <f t="shared" si="4"/>
        <v>-1.7</v>
      </c>
      <c r="Y32" s="121">
        <f t="shared" si="5"/>
        <v>2.8</v>
      </c>
      <c r="Z32" s="106"/>
      <c r="AA32" s="120" t="s">
        <v>99</v>
      </c>
      <c r="AB32" s="121">
        <v>8060.9</v>
      </c>
      <c r="AC32" s="121">
        <v>7802.1</v>
      </c>
      <c r="AD32" s="121">
        <v>7519.9</v>
      </c>
      <c r="AE32" s="121">
        <v>8191.5</v>
      </c>
      <c r="AF32" s="121">
        <v>7706.1</v>
      </c>
      <c r="AG32" s="121">
        <f>'Milho 1a'!H31</f>
        <v>6933</v>
      </c>
      <c r="AH32" s="121">
        <v>6704.4</v>
      </c>
      <c r="AI32" s="121">
        <f>'Milho 1a'!I31</f>
        <v>7126.1</v>
      </c>
      <c r="AJ32" s="121">
        <f t="shared" si="6"/>
        <v>6.3</v>
      </c>
      <c r="AK32" s="121">
        <f t="shared" si="7"/>
        <v>2.8</v>
      </c>
      <c r="AL32" s="121">
        <f t="shared" si="8"/>
        <v>421.70000000000073</v>
      </c>
      <c r="AM32" s="121">
        <f t="shared" si="9"/>
        <v>193.10000000000036</v>
      </c>
      <c r="AN32" s="380"/>
      <c r="AO32" s="380"/>
      <c r="AP32" s="380"/>
      <c r="AQ32" s="380"/>
      <c r="AR32" s="23"/>
    </row>
    <row r="33" spans="1:44" ht="15.6" customHeight="1" x14ac:dyDescent="0.2">
      <c r="A33" s="67" t="s">
        <v>100</v>
      </c>
      <c r="B33" s="8">
        <v>1098</v>
      </c>
      <c r="C33" s="8">
        <v>1022.4</v>
      </c>
      <c r="D33" s="97">
        <v>837.4</v>
      </c>
      <c r="E33" s="8">
        <v>909.4</v>
      </c>
      <c r="F33" s="8">
        <v>825.7</v>
      </c>
      <c r="G33" s="8">
        <f>'Milho 1a'!B32</f>
        <v>819.1</v>
      </c>
      <c r="H33" s="8">
        <v>731.9</v>
      </c>
      <c r="I33" s="97">
        <f>'Milho 1a'!C32</f>
        <v>819.1</v>
      </c>
      <c r="J33" s="97">
        <f t="shared" si="0"/>
        <v>11.9</v>
      </c>
      <c r="K33" s="97">
        <f t="shared" si="1"/>
        <v>0</v>
      </c>
      <c r="L33" s="97">
        <f t="shared" si="2"/>
        <v>87.200000000000045</v>
      </c>
      <c r="M33" s="97">
        <f t="shared" si="3"/>
        <v>0</v>
      </c>
      <c r="N33" s="381"/>
      <c r="O33" s="67" t="s">
        <v>100</v>
      </c>
      <c r="P33" s="25">
        <v>5230</v>
      </c>
      <c r="Q33" s="25">
        <v>5340</v>
      </c>
      <c r="R33" s="108">
        <v>6100</v>
      </c>
      <c r="S33" s="25">
        <v>6374</v>
      </c>
      <c r="T33" s="25">
        <v>6535</v>
      </c>
      <c r="U33" s="25">
        <f>'Milho 1a'!E32</f>
        <v>6172</v>
      </c>
      <c r="V33" s="25">
        <v>6516</v>
      </c>
      <c r="W33" s="108">
        <f>'Milho 1a'!F32</f>
        <v>6401</v>
      </c>
      <c r="X33" s="97">
        <f t="shared" si="4"/>
        <v>-1.8</v>
      </c>
      <c r="Y33" s="97">
        <f t="shared" si="5"/>
        <v>3.7</v>
      </c>
      <c r="Z33" s="109"/>
      <c r="AA33" s="67" t="s">
        <v>100</v>
      </c>
      <c r="AB33" s="8">
        <v>5742.5</v>
      </c>
      <c r="AC33" s="8">
        <v>5459.6</v>
      </c>
      <c r="AD33" s="97">
        <v>5108.1000000000004</v>
      </c>
      <c r="AE33" s="8">
        <v>5796.5</v>
      </c>
      <c r="AF33" s="8">
        <v>5395.9</v>
      </c>
      <c r="AG33" s="8">
        <f>'Milho 1a'!H32</f>
        <v>5055.5</v>
      </c>
      <c r="AH33" s="8">
        <v>4769.1000000000004</v>
      </c>
      <c r="AI33" s="97">
        <f>'Milho 1a'!I32</f>
        <v>5243.1</v>
      </c>
      <c r="AJ33" s="97">
        <f t="shared" si="6"/>
        <v>9.9</v>
      </c>
      <c r="AK33" s="97">
        <f t="shared" si="7"/>
        <v>3.7</v>
      </c>
      <c r="AL33" s="97">
        <f t="shared" si="8"/>
        <v>474</v>
      </c>
      <c r="AM33" s="97">
        <f t="shared" si="9"/>
        <v>187.60000000000036</v>
      </c>
      <c r="AN33" s="380"/>
      <c r="AO33" s="380"/>
      <c r="AP33" s="380"/>
      <c r="AQ33" s="380"/>
      <c r="AR33" s="23"/>
    </row>
    <row r="34" spans="1:44" ht="15.6" customHeight="1" x14ac:dyDescent="0.2">
      <c r="A34" s="67" t="s">
        <v>101</v>
      </c>
      <c r="B34" s="8">
        <v>22.3</v>
      </c>
      <c r="C34" s="8">
        <v>17.8</v>
      </c>
      <c r="D34" s="97">
        <v>13.6</v>
      </c>
      <c r="E34" s="8">
        <v>13.2</v>
      </c>
      <c r="F34" s="8">
        <v>13.4</v>
      </c>
      <c r="G34" s="8">
        <f>'Milho 1a'!B33</f>
        <v>11.9</v>
      </c>
      <c r="H34" s="8">
        <v>11.5</v>
      </c>
      <c r="I34" s="97">
        <f>'Milho 1a'!C33</f>
        <v>11.9</v>
      </c>
      <c r="J34" s="97">
        <f t="shared" si="0"/>
        <v>3.5</v>
      </c>
      <c r="K34" s="97">
        <f t="shared" si="1"/>
        <v>0</v>
      </c>
      <c r="L34" s="97">
        <f t="shared" si="2"/>
        <v>0.40000000000000036</v>
      </c>
      <c r="M34" s="97">
        <f t="shared" si="3"/>
        <v>0</v>
      </c>
      <c r="N34" s="381"/>
      <c r="O34" s="67" t="s">
        <v>101</v>
      </c>
      <c r="P34" s="25">
        <v>2711</v>
      </c>
      <c r="Q34" s="25">
        <v>1363</v>
      </c>
      <c r="R34" s="108">
        <v>2910</v>
      </c>
      <c r="S34" s="25">
        <v>2832</v>
      </c>
      <c r="T34" s="25">
        <v>2995</v>
      </c>
      <c r="U34" s="25">
        <f>'Milho 1a'!E33</f>
        <v>2800</v>
      </c>
      <c r="V34" s="25">
        <v>2843</v>
      </c>
      <c r="W34" s="108">
        <f>'Milho 1a'!F33</f>
        <v>2868</v>
      </c>
      <c r="X34" s="97">
        <f t="shared" si="4"/>
        <v>0.9</v>
      </c>
      <c r="Y34" s="97">
        <f t="shared" si="5"/>
        <v>2.4</v>
      </c>
      <c r="Z34" s="109"/>
      <c r="AA34" s="67" t="s">
        <v>101</v>
      </c>
      <c r="AB34" s="8">
        <v>60.5</v>
      </c>
      <c r="AC34" s="8">
        <v>24.3</v>
      </c>
      <c r="AD34" s="97">
        <v>39.6</v>
      </c>
      <c r="AE34" s="8">
        <v>37.4</v>
      </c>
      <c r="AF34" s="8">
        <v>40.1</v>
      </c>
      <c r="AG34" s="8">
        <f>'Milho 1a'!H33</f>
        <v>33.299999999999997</v>
      </c>
      <c r="AH34" s="8">
        <v>32.700000000000003</v>
      </c>
      <c r="AI34" s="97">
        <f>'Milho 1a'!I33</f>
        <v>34.1</v>
      </c>
      <c r="AJ34" s="97">
        <f t="shared" si="6"/>
        <v>4.3</v>
      </c>
      <c r="AK34" s="97">
        <f t="shared" si="7"/>
        <v>2.4</v>
      </c>
      <c r="AL34" s="97">
        <f t="shared" si="8"/>
        <v>1.3999999999999986</v>
      </c>
      <c r="AM34" s="97">
        <f t="shared" si="9"/>
        <v>0.80000000000000426</v>
      </c>
      <c r="AN34" s="380"/>
      <c r="AO34" s="380"/>
      <c r="AP34" s="380"/>
      <c r="AQ34" s="380"/>
      <c r="AR34" s="23"/>
    </row>
    <row r="35" spans="1:44" ht="15.6" customHeight="1" x14ac:dyDescent="0.2">
      <c r="A35" s="67" t="s">
        <v>102</v>
      </c>
      <c r="B35" s="8">
        <v>4.4000000000000004</v>
      </c>
      <c r="C35" s="8">
        <v>2.6</v>
      </c>
      <c r="D35" s="97">
        <v>2</v>
      </c>
      <c r="E35" s="8">
        <v>2.7</v>
      </c>
      <c r="F35" s="8">
        <v>1</v>
      </c>
      <c r="G35" s="8">
        <f>'Milho 1a'!B34</f>
        <v>1</v>
      </c>
      <c r="H35" s="8">
        <v>1.1000000000000001</v>
      </c>
      <c r="I35" s="97">
        <f>'Milho 1a'!C34</f>
        <v>1</v>
      </c>
      <c r="J35" s="97">
        <f t="shared" si="0"/>
        <v>-9.1</v>
      </c>
      <c r="K35" s="97">
        <f t="shared" si="1"/>
        <v>0</v>
      </c>
      <c r="L35" s="97">
        <f t="shared" si="2"/>
        <v>-0.10000000000000009</v>
      </c>
      <c r="M35" s="97">
        <f t="shared" si="3"/>
        <v>0</v>
      </c>
      <c r="N35" s="381"/>
      <c r="O35" s="67" t="s">
        <v>102</v>
      </c>
      <c r="P35" s="25">
        <v>2332</v>
      </c>
      <c r="Q35" s="25">
        <v>2394</v>
      </c>
      <c r="R35" s="108">
        <v>2600</v>
      </c>
      <c r="S35" s="25">
        <v>2332</v>
      </c>
      <c r="T35" s="25">
        <v>3069</v>
      </c>
      <c r="U35" s="25">
        <f>'Milho 1a'!E34</f>
        <v>3196</v>
      </c>
      <c r="V35" s="25">
        <v>3017</v>
      </c>
      <c r="W35" s="108">
        <f>'Milho 1a'!F34</f>
        <v>3214</v>
      </c>
      <c r="X35" s="97">
        <f t="shared" si="4"/>
        <v>6.5</v>
      </c>
      <c r="Y35" s="97">
        <f t="shared" si="5"/>
        <v>0.6</v>
      </c>
      <c r="Z35" s="109"/>
      <c r="AA35" s="67" t="s">
        <v>102</v>
      </c>
      <c r="AB35" s="8">
        <v>10.3</v>
      </c>
      <c r="AC35" s="8">
        <v>6.2</v>
      </c>
      <c r="AD35" s="97">
        <v>5.2</v>
      </c>
      <c r="AE35" s="8">
        <v>6.3</v>
      </c>
      <c r="AF35" s="8">
        <v>3.1</v>
      </c>
      <c r="AG35" s="8">
        <f>'Milho 1a'!H34</f>
        <v>3.2</v>
      </c>
      <c r="AH35" s="8">
        <v>3.3</v>
      </c>
      <c r="AI35" s="97">
        <f>'Milho 1a'!I34</f>
        <v>3.2</v>
      </c>
      <c r="AJ35" s="97">
        <f t="shared" si="6"/>
        <v>-3</v>
      </c>
      <c r="AK35" s="97">
        <f t="shared" si="7"/>
        <v>0</v>
      </c>
      <c r="AL35" s="97">
        <f t="shared" si="8"/>
        <v>-9.9999999999999645E-2</v>
      </c>
      <c r="AM35" s="97">
        <f t="shared" si="9"/>
        <v>0</v>
      </c>
      <c r="AN35" s="380"/>
      <c r="AO35" s="380"/>
      <c r="AP35" s="380"/>
      <c r="AQ35" s="380"/>
      <c r="AR35" s="23"/>
    </row>
    <row r="36" spans="1:44" ht="15.6" customHeight="1" x14ac:dyDescent="0.2">
      <c r="A36" s="67" t="s">
        <v>103</v>
      </c>
      <c r="B36" s="8">
        <v>427.3</v>
      </c>
      <c r="C36" s="8">
        <v>392.6</v>
      </c>
      <c r="D36" s="97">
        <v>384</v>
      </c>
      <c r="E36" s="8">
        <v>375.9</v>
      </c>
      <c r="F36" s="8">
        <v>351.8</v>
      </c>
      <c r="G36" s="8">
        <f>'Milho 1a'!B35</f>
        <v>335.1</v>
      </c>
      <c r="H36" s="8">
        <v>335.1</v>
      </c>
      <c r="I36" s="97">
        <f>'Milho 1a'!C35</f>
        <v>335.1</v>
      </c>
      <c r="J36" s="97">
        <f t="shared" si="0"/>
        <v>0</v>
      </c>
      <c r="K36" s="97">
        <f t="shared" si="1"/>
        <v>0</v>
      </c>
      <c r="L36" s="97">
        <f t="shared" si="2"/>
        <v>0</v>
      </c>
      <c r="M36" s="97">
        <f t="shared" si="3"/>
        <v>0</v>
      </c>
      <c r="N36" s="381"/>
      <c r="O36" s="67" t="s">
        <v>103</v>
      </c>
      <c r="P36" s="25">
        <v>5260</v>
      </c>
      <c r="Q36" s="25">
        <v>5889</v>
      </c>
      <c r="R36" s="108">
        <v>6164</v>
      </c>
      <c r="S36" s="25">
        <v>6255</v>
      </c>
      <c r="T36" s="25">
        <v>6444</v>
      </c>
      <c r="U36" s="25">
        <f>'Milho 1a'!E35</f>
        <v>5494</v>
      </c>
      <c r="V36" s="25">
        <v>5668</v>
      </c>
      <c r="W36" s="108">
        <f>'Milho 1a'!F35</f>
        <v>5508</v>
      </c>
      <c r="X36" s="97">
        <f t="shared" si="4"/>
        <v>-2.8</v>
      </c>
      <c r="Y36" s="97">
        <f t="shared" si="5"/>
        <v>0.3</v>
      </c>
      <c r="Z36" s="109"/>
      <c r="AA36" s="67" t="s">
        <v>103</v>
      </c>
      <c r="AB36" s="8">
        <v>2247.6</v>
      </c>
      <c r="AC36" s="8">
        <v>2312</v>
      </c>
      <c r="AD36" s="97">
        <v>2367</v>
      </c>
      <c r="AE36" s="8">
        <v>2351.3000000000002</v>
      </c>
      <c r="AF36" s="8">
        <v>2267</v>
      </c>
      <c r="AG36" s="8">
        <f>'Milho 1a'!H35</f>
        <v>1841</v>
      </c>
      <c r="AH36" s="8">
        <v>1899.3</v>
      </c>
      <c r="AI36" s="97">
        <f>'Milho 1a'!I35</f>
        <v>1845.7</v>
      </c>
      <c r="AJ36" s="97">
        <f t="shared" si="6"/>
        <v>-2.8</v>
      </c>
      <c r="AK36" s="97">
        <f t="shared" si="7"/>
        <v>0.3</v>
      </c>
      <c r="AL36" s="97">
        <f t="shared" si="8"/>
        <v>-53.599999999999909</v>
      </c>
      <c r="AM36" s="97">
        <f t="shared" si="9"/>
        <v>4.7000000000000455</v>
      </c>
      <c r="AN36" s="380"/>
      <c r="AO36" s="380"/>
      <c r="AP36" s="380"/>
      <c r="AQ36" s="380"/>
      <c r="AR36" s="23"/>
    </row>
    <row r="37" spans="1:44" ht="15.6" customHeight="1" x14ac:dyDescent="0.2">
      <c r="A37" s="120" t="s">
        <v>104</v>
      </c>
      <c r="B37" s="121">
        <v>2168.3000000000002</v>
      </c>
      <c r="C37" s="121">
        <v>1895</v>
      </c>
      <c r="D37" s="121">
        <v>1607.1</v>
      </c>
      <c r="E37" s="121">
        <v>1712.9</v>
      </c>
      <c r="F37" s="121">
        <v>1377.4</v>
      </c>
      <c r="G37" s="121">
        <f>'Milho 1a'!B36</f>
        <v>1520.9</v>
      </c>
      <c r="H37" s="121">
        <v>1517.8</v>
      </c>
      <c r="I37" s="121">
        <f>'Milho 1a'!C36</f>
        <v>1565.8</v>
      </c>
      <c r="J37" s="121">
        <f t="shared" si="0"/>
        <v>3.2</v>
      </c>
      <c r="K37" s="121">
        <f t="shared" si="1"/>
        <v>3</v>
      </c>
      <c r="L37" s="121">
        <f t="shared" si="2"/>
        <v>48</v>
      </c>
      <c r="M37" s="121">
        <f t="shared" si="3"/>
        <v>44.899999999999864</v>
      </c>
      <c r="N37" s="379"/>
      <c r="O37" s="120" t="s">
        <v>104</v>
      </c>
      <c r="P37" s="122">
        <v>6745.9878710000003</v>
      </c>
      <c r="Q37" s="122">
        <v>7411.866755</v>
      </c>
      <c r="R37" s="122">
        <v>7403.470413</v>
      </c>
      <c r="S37" s="122">
        <v>8168.9921770000001</v>
      </c>
      <c r="T37" s="122">
        <v>7452.9680559999997</v>
      </c>
      <c r="U37" s="122">
        <f>'Milho 1a'!E36</f>
        <v>6242.6587550000004</v>
      </c>
      <c r="V37" s="122">
        <v>7773.2943729999997</v>
      </c>
      <c r="W37" s="122">
        <f>'Milho 1a'!F36</f>
        <v>8080.6090180000001</v>
      </c>
      <c r="X37" s="121">
        <f t="shared" si="4"/>
        <v>4</v>
      </c>
      <c r="Y37" s="121">
        <f t="shared" si="5"/>
        <v>29.4</v>
      </c>
      <c r="Z37" s="106"/>
      <c r="AA37" s="120" t="s">
        <v>104</v>
      </c>
      <c r="AB37" s="121">
        <v>14627.4</v>
      </c>
      <c r="AC37" s="121">
        <v>14045.5</v>
      </c>
      <c r="AD37" s="121">
        <v>11898.1</v>
      </c>
      <c r="AE37" s="121">
        <v>13992.7</v>
      </c>
      <c r="AF37" s="121">
        <v>10265.6</v>
      </c>
      <c r="AG37" s="121">
        <f>'Milho 1a'!H36</f>
        <v>9494.5</v>
      </c>
      <c r="AH37" s="121">
        <v>11798.3</v>
      </c>
      <c r="AI37" s="121">
        <f>'Milho 1a'!I36</f>
        <v>12652.6</v>
      </c>
      <c r="AJ37" s="121">
        <f t="shared" si="6"/>
        <v>7.2</v>
      </c>
      <c r="AK37" s="121">
        <f t="shared" si="7"/>
        <v>33.299999999999997</v>
      </c>
      <c r="AL37" s="121">
        <f t="shared" si="8"/>
        <v>854.30000000000109</v>
      </c>
      <c r="AM37" s="121">
        <f t="shared" si="9"/>
        <v>3158.1000000000004</v>
      </c>
      <c r="AN37" s="380"/>
      <c r="AO37" s="380"/>
      <c r="AP37" s="380"/>
      <c r="AQ37" s="380"/>
      <c r="AR37" s="23"/>
    </row>
    <row r="38" spans="1:44" ht="15.6" customHeight="1" x14ac:dyDescent="0.2">
      <c r="A38" s="67" t="s">
        <v>105</v>
      </c>
      <c r="B38" s="8">
        <v>665.2</v>
      </c>
      <c r="C38" s="8">
        <v>542.5</v>
      </c>
      <c r="D38" s="97">
        <v>414.1</v>
      </c>
      <c r="E38" s="8">
        <v>507.7</v>
      </c>
      <c r="F38" s="8">
        <v>330</v>
      </c>
      <c r="G38" s="8">
        <f>'Milho 1a'!B37</f>
        <v>373.1</v>
      </c>
      <c r="H38" s="8">
        <v>360.4</v>
      </c>
      <c r="I38" s="97">
        <f>'Milho 1a'!C37</f>
        <v>420.1</v>
      </c>
      <c r="J38" s="97">
        <f t="shared" si="0"/>
        <v>16.600000000000001</v>
      </c>
      <c r="K38" s="97">
        <f t="shared" si="1"/>
        <v>12.6</v>
      </c>
      <c r="L38" s="97">
        <f t="shared" si="2"/>
        <v>59.700000000000045</v>
      </c>
      <c r="M38" s="97">
        <f t="shared" si="3"/>
        <v>47</v>
      </c>
      <c r="N38" s="381"/>
      <c r="O38" s="67" t="s">
        <v>105</v>
      </c>
      <c r="P38" s="25">
        <v>8156</v>
      </c>
      <c r="Q38" s="25">
        <v>8633</v>
      </c>
      <c r="R38" s="108">
        <v>7953</v>
      </c>
      <c r="S38" s="25">
        <v>9243</v>
      </c>
      <c r="T38" s="25">
        <v>8748</v>
      </c>
      <c r="U38" s="25">
        <f>'Milho 1a'!E37</f>
        <v>8373</v>
      </c>
      <c r="V38" s="25">
        <v>8948</v>
      </c>
      <c r="W38" s="108">
        <f>'Milho 1a'!F37</f>
        <v>9711</v>
      </c>
      <c r="X38" s="97">
        <f t="shared" si="4"/>
        <v>8.5</v>
      </c>
      <c r="Y38" s="97">
        <f t="shared" si="5"/>
        <v>16</v>
      </c>
      <c r="Z38" s="109"/>
      <c r="AA38" s="67" t="s">
        <v>105</v>
      </c>
      <c r="AB38" s="8">
        <v>5425.4</v>
      </c>
      <c r="AC38" s="8">
        <v>4683.3999999999996</v>
      </c>
      <c r="AD38" s="97">
        <v>3293.3</v>
      </c>
      <c r="AE38" s="8">
        <v>4692.7</v>
      </c>
      <c r="AF38" s="8">
        <v>2886.8</v>
      </c>
      <c r="AG38" s="8">
        <f>'Milho 1a'!H37</f>
        <v>3124</v>
      </c>
      <c r="AH38" s="8">
        <v>3224.9</v>
      </c>
      <c r="AI38" s="97">
        <f>'Milho 1a'!I37</f>
        <v>4079.6</v>
      </c>
      <c r="AJ38" s="97">
        <f t="shared" si="6"/>
        <v>26.5</v>
      </c>
      <c r="AK38" s="97">
        <f t="shared" si="7"/>
        <v>30.6</v>
      </c>
      <c r="AL38" s="97">
        <f t="shared" si="8"/>
        <v>854.69999999999982</v>
      </c>
      <c r="AM38" s="97">
        <f t="shared" si="9"/>
        <v>955.59999999999991</v>
      </c>
      <c r="AN38" s="380"/>
      <c r="AO38" s="380"/>
      <c r="AP38" s="380"/>
      <c r="AQ38" s="380"/>
      <c r="AR38" s="23"/>
    </row>
    <row r="39" spans="1:44" ht="15.6" customHeight="1" x14ac:dyDescent="0.2">
      <c r="A39" s="67" t="s">
        <v>106</v>
      </c>
      <c r="B39" s="8">
        <v>471.9</v>
      </c>
      <c r="C39" s="8">
        <v>411.5</v>
      </c>
      <c r="D39" s="97">
        <v>370</v>
      </c>
      <c r="E39" s="8">
        <v>400.3</v>
      </c>
      <c r="F39" s="8">
        <v>319</v>
      </c>
      <c r="G39" s="8">
        <f>'Milho 1a'!B38</f>
        <v>346.1</v>
      </c>
      <c r="H39" s="8">
        <v>349.4</v>
      </c>
      <c r="I39" s="97">
        <f>'Milho 1a'!C38</f>
        <v>344</v>
      </c>
      <c r="J39" s="97">
        <f t="shared" si="0"/>
        <v>-1.5</v>
      </c>
      <c r="K39" s="97">
        <f t="shared" si="1"/>
        <v>-0.6</v>
      </c>
      <c r="L39" s="97">
        <f t="shared" si="2"/>
        <v>-5.3999999999999773</v>
      </c>
      <c r="M39" s="97">
        <f t="shared" si="3"/>
        <v>-2.1000000000000227</v>
      </c>
      <c r="N39" s="381"/>
      <c r="O39" s="67" t="s">
        <v>106</v>
      </c>
      <c r="P39" s="25">
        <v>7385</v>
      </c>
      <c r="Q39" s="25">
        <v>7750</v>
      </c>
      <c r="R39" s="108">
        <v>7330</v>
      </c>
      <c r="S39" s="25">
        <v>8152</v>
      </c>
      <c r="T39" s="25">
        <v>7997</v>
      </c>
      <c r="U39" s="25">
        <f>'Milho 1a'!E38</f>
        <v>5722</v>
      </c>
      <c r="V39" s="25">
        <v>8225</v>
      </c>
      <c r="W39" s="108">
        <f>'Milho 1a'!F38</f>
        <v>8270</v>
      </c>
      <c r="X39" s="97">
        <f t="shared" si="4"/>
        <v>0.5</v>
      </c>
      <c r="Y39" s="97">
        <f t="shared" si="5"/>
        <v>44.5</v>
      </c>
      <c r="Z39" s="109"/>
      <c r="AA39" s="67" t="s">
        <v>106</v>
      </c>
      <c r="AB39" s="8">
        <v>3485</v>
      </c>
      <c r="AC39" s="8">
        <v>3189.1</v>
      </c>
      <c r="AD39" s="97">
        <v>2712.1</v>
      </c>
      <c r="AE39" s="8">
        <v>3263.2</v>
      </c>
      <c r="AF39" s="8">
        <v>2551</v>
      </c>
      <c r="AG39" s="8">
        <f>'Milho 1a'!H38</f>
        <v>1980.4</v>
      </c>
      <c r="AH39" s="8">
        <v>2873.8</v>
      </c>
      <c r="AI39" s="97">
        <f>'Milho 1a'!I38</f>
        <v>2844.9</v>
      </c>
      <c r="AJ39" s="97">
        <f t="shared" si="6"/>
        <v>-1</v>
      </c>
      <c r="AK39" s="97">
        <f t="shared" si="7"/>
        <v>43.7</v>
      </c>
      <c r="AL39" s="97">
        <f t="shared" si="8"/>
        <v>-28.900000000000091</v>
      </c>
      <c r="AM39" s="97">
        <f t="shared" si="9"/>
        <v>864.5</v>
      </c>
      <c r="AN39" s="380"/>
      <c r="AO39" s="380"/>
      <c r="AP39" s="380"/>
      <c r="AQ39" s="380"/>
      <c r="AR39" s="23"/>
    </row>
    <row r="40" spans="1:44" ht="15.6" customHeight="1" x14ac:dyDescent="0.2">
      <c r="A40" s="67" t="s">
        <v>107</v>
      </c>
      <c r="B40" s="8">
        <v>1031.2</v>
      </c>
      <c r="C40" s="8">
        <v>941</v>
      </c>
      <c r="D40" s="97">
        <v>823</v>
      </c>
      <c r="E40" s="8">
        <v>804.9</v>
      </c>
      <c r="F40" s="8">
        <v>728.4</v>
      </c>
      <c r="G40" s="8">
        <f>'Milho 1a'!B39</f>
        <v>801.7</v>
      </c>
      <c r="H40" s="8">
        <v>808</v>
      </c>
      <c r="I40" s="97">
        <f>'Milho 1a'!C39</f>
        <v>801.7</v>
      </c>
      <c r="J40" s="97">
        <f t="shared" si="0"/>
        <v>-0.8</v>
      </c>
      <c r="K40" s="97">
        <f t="shared" si="1"/>
        <v>0</v>
      </c>
      <c r="L40" s="97">
        <f t="shared" si="2"/>
        <v>-6.2999999999999545</v>
      </c>
      <c r="M40" s="97">
        <f t="shared" si="3"/>
        <v>0</v>
      </c>
      <c r="N40" s="381"/>
      <c r="O40" s="67" t="s">
        <v>107</v>
      </c>
      <c r="P40" s="25">
        <v>5544</v>
      </c>
      <c r="Q40" s="25">
        <v>6560</v>
      </c>
      <c r="R40" s="108">
        <v>7160</v>
      </c>
      <c r="S40" s="25">
        <v>7500</v>
      </c>
      <c r="T40" s="25">
        <v>6628</v>
      </c>
      <c r="U40" s="25">
        <f>'Milho 1a'!E39</f>
        <v>5476</v>
      </c>
      <c r="V40" s="25">
        <v>7054</v>
      </c>
      <c r="W40" s="108">
        <f>'Milho 1a'!F39</f>
        <v>7145</v>
      </c>
      <c r="X40" s="97">
        <f t="shared" si="4"/>
        <v>1.3</v>
      </c>
      <c r="Y40" s="97">
        <f t="shared" si="5"/>
        <v>30.5</v>
      </c>
      <c r="Z40" s="109"/>
      <c r="AA40" s="67" t="s">
        <v>107</v>
      </c>
      <c r="AB40" s="8">
        <v>5717</v>
      </c>
      <c r="AC40" s="8">
        <v>6173</v>
      </c>
      <c r="AD40" s="97">
        <v>5892.7</v>
      </c>
      <c r="AE40" s="8">
        <v>6036.8</v>
      </c>
      <c r="AF40" s="8">
        <v>4827.8</v>
      </c>
      <c r="AG40" s="8">
        <f>'Milho 1a'!H39</f>
        <v>4390.1000000000004</v>
      </c>
      <c r="AH40" s="8">
        <v>5699.6</v>
      </c>
      <c r="AI40" s="97">
        <f>'Milho 1a'!I39</f>
        <v>5728.1</v>
      </c>
      <c r="AJ40" s="97">
        <f t="shared" si="6"/>
        <v>0.5</v>
      </c>
      <c r="AK40" s="97">
        <f t="shared" si="7"/>
        <v>30.5</v>
      </c>
      <c r="AL40" s="97">
        <f t="shared" si="8"/>
        <v>28.5</v>
      </c>
      <c r="AM40" s="97">
        <f t="shared" si="9"/>
        <v>1338</v>
      </c>
      <c r="AN40" s="380"/>
      <c r="AO40" s="380"/>
      <c r="AP40" s="380"/>
      <c r="AQ40" s="380"/>
      <c r="AR40" s="23"/>
    </row>
    <row r="41" spans="1:44" ht="15.6" customHeight="1" x14ac:dyDescent="0.2">
      <c r="A41" s="120" t="s">
        <v>108</v>
      </c>
      <c r="B41" s="121">
        <v>2475.1999999999998</v>
      </c>
      <c r="C41" s="121">
        <v>2450.3000000000002</v>
      </c>
      <c r="D41" s="121">
        <v>2192.1999999999998</v>
      </c>
      <c r="E41" s="121">
        <v>2118.4</v>
      </c>
      <c r="F41" s="121">
        <v>2228.1</v>
      </c>
      <c r="G41" s="121">
        <f>'Milho 1a'!B40</f>
        <v>1391.6</v>
      </c>
      <c r="H41" s="121">
        <v>1287.7</v>
      </c>
      <c r="I41" s="121">
        <f>'Milho 1a'!C40</f>
        <v>1412.3</v>
      </c>
      <c r="J41" s="121">
        <f t="shared" si="0"/>
        <v>9.6999999999999993</v>
      </c>
      <c r="K41" s="121">
        <f t="shared" si="1"/>
        <v>1.5</v>
      </c>
      <c r="L41" s="121">
        <f t="shared" si="2"/>
        <v>124.59999999999991</v>
      </c>
      <c r="M41" s="121">
        <f t="shared" si="3"/>
        <v>20.700000000000045</v>
      </c>
      <c r="N41" s="379"/>
      <c r="O41" s="120" t="s">
        <v>108</v>
      </c>
      <c r="P41" s="122">
        <v>2334.9335409999999</v>
      </c>
      <c r="Q41" s="122">
        <v>2337.7952089999999</v>
      </c>
      <c r="R41" s="122">
        <v>1776.353617</v>
      </c>
      <c r="S41" s="122">
        <v>2575.8655589999998</v>
      </c>
      <c r="T41" s="122">
        <v>2943.0093270000002</v>
      </c>
      <c r="U41" s="122">
        <f>'Milho 1a'!E40</f>
        <v>4244.8233689999997</v>
      </c>
      <c r="V41" s="122">
        <v>4542.272113</v>
      </c>
      <c r="W41" s="122">
        <f>'Milho 1a'!F40</f>
        <v>4348.7520359999999</v>
      </c>
      <c r="X41" s="121">
        <f t="shared" si="4"/>
        <v>-4.3</v>
      </c>
      <c r="Y41" s="121">
        <f t="shared" si="5"/>
        <v>2.4</v>
      </c>
      <c r="Z41" s="106"/>
      <c r="AA41" s="120" t="s">
        <v>108</v>
      </c>
      <c r="AB41" s="121">
        <v>5779.41</v>
      </c>
      <c r="AC41" s="121">
        <v>5728.4116000000004</v>
      </c>
      <c r="AD41" s="121">
        <v>3894.2031999999999</v>
      </c>
      <c r="AE41" s="121">
        <v>5456.8149999999996</v>
      </c>
      <c r="AF41" s="121">
        <v>6557.9960000000001</v>
      </c>
      <c r="AG41" s="121">
        <f>'Milho 1a'!H40</f>
        <v>5907.2</v>
      </c>
      <c r="AH41" s="121">
        <v>5849</v>
      </c>
      <c r="AI41" s="121">
        <f>'Milho 1a'!I40</f>
        <v>6141.8</v>
      </c>
      <c r="AJ41" s="121">
        <f t="shared" si="6"/>
        <v>5</v>
      </c>
      <c r="AK41" s="121">
        <f t="shared" si="7"/>
        <v>4</v>
      </c>
      <c r="AL41" s="121">
        <f t="shared" si="8"/>
        <v>292.80000000000018</v>
      </c>
      <c r="AM41" s="121">
        <f t="shared" si="9"/>
        <v>234.60000000000036</v>
      </c>
      <c r="AN41" s="380"/>
      <c r="AO41" s="380"/>
      <c r="AP41" s="380"/>
      <c r="AQ41" s="380"/>
      <c r="AR41" s="23"/>
    </row>
    <row r="42" spans="1:44" ht="15.6" customHeight="1" x14ac:dyDescent="0.2">
      <c r="A42" s="123" t="s">
        <v>109</v>
      </c>
      <c r="B42" s="124">
        <v>4142.5</v>
      </c>
      <c r="C42" s="124">
        <v>3692</v>
      </c>
      <c r="D42" s="124">
        <v>3164.4</v>
      </c>
      <c r="E42" s="124">
        <v>3364.1</v>
      </c>
      <c r="F42" s="124">
        <v>2854</v>
      </c>
      <c r="G42" s="124">
        <f>'Milho 1a'!B41</f>
        <v>2955.8</v>
      </c>
      <c r="H42" s="124">
        <v>2863</v>
      </c>
      <c r="I42" s="124">
        <f>'Milho 1a'!C41</f>
        <v>3002.5</v>
      </c>
      <c r="J42" s="124">
        <f t="shared" si="0"/>
        <v>4.9000000000000004</v>
      </c>
      <c r="K42" s="124">
        <f t="shared" si="1"/>
        <v>1.6</v>
      </c>
      <c r="L42" s="124">
        <f t="shared" si="2"/>
        <v>139.5</v>
      </c>
      <c r="M42" s="124">
        <f t="shared" si="3"/>
        <v>46.699999999999818</v>
      </c>
      <c r="N42" s="379"/>
      <c r="O42" s="123" t="s">
        <v>109</v>
      </c>
      <c r="P42" s="125">
        <v>6245.7616420000004</v>
      </c>
      <c r="Q42" s="125">
        <v>6596.321371</v>
      </c>
      <c r="R42" s="125">
        <v>6909.3586459999997</v>
      </c>
      <c r="S42" s="125">
        <v>7432.9223270000002</v>
      </c>
      <c r="T42" s="125">
        <v>7096.2992640000002</v>
      </c>
      <c r="U42" s="125">
        <f>'Milho 1a'!E41</f>
        <v>6372.8942079999997</v>
      </c>
      <c r="V42" s="125">
        <v>7209.2197690000003</v>
      </c>
      <c r="W42" s="125">
        <f>'Milho 1a'!F41</f>
        <v>7389.0516900000002</v>
      </c>
      <c r="X42" s="124">
        <f t="shared" si="4"/>
        <v>2.5</v>
      </c>
      <c r="Y42" s="124">
        <f t="shared" si="5"/>
        <v>15.9</v>
      </c>
      <c r="Z42" s="106"/>
      <c r="AA42" s="123" t="s">
        <v>109</v>
      </c>
      <c r="AB42" s="124">
        <v>25873.200000000001</v>
      </c>
      <c r="AC42" s="124">
        <v>24353.599999999999</v>
      </c>
      <c r="AD42" s="124">
        <v>21863.9</v>
      </c>
      <c r="AE42" s="124">
        <v>25005.200000000001</v>
      </c>
      <c r="AF42" s="124">
        <v>20252.7</v>
      </c>
      <c r="AG42" s="124">
        <f>'Milho 1a'!H41</f>
        <v>18837</v>
      </c>
      <c r="AH42" s="124">
        <v>20640</v>
      </c>
      <c r="AI42" s="124">
        <f>'Milho 1a'!I41</f>
        <v>22185.599999999999</v>
      </c>
      <c r="AJ42" s="124">
        <f t="shared" si="6"/>
        <v>7.5</v>
      </c>
      <c r="AK42" s="121">
        <f t="shared" si="7"/>
        <v>17.8</v>
      </c>
      <c r="AL42" s="121">
        <f t="shared" si="8"/>
        <v>1545.5999999999985</v>
      </c>
      <c r="AM42" s="121">
        <f t="shared" si="9"/>
        <v>3348.5999999999985</v>
      </c>
      <c r="AN42" s="380"/>
      <c r="AO42" s="380"/>
      <c r="AP42" s="380"/>
      <c r="AQ42" s="380"/>
      <c r="AR42" s="23"/>
    </row>
    <row r="43" spans="1:44" ht="15.6" customHeight="1" x14ac:dyDescent="0.2">
      <c r="A43" s="117" t="s">
        <v>51</v>
      </c>
      <c r="B43" s="87">
        <v>6617.7</v>
      </c>
      <c r="C43" s="87">
        <v>6142.3</v>
      </c>
      <c r="D43" s="87">
        <v>5356.6</v>
      </c>
      <c r="E43" s="87">
        <v>5482.5</v>
      </c>
      <c r="F43" s="87">
        <v>5082.1000000000004</v>
      </c>
      <c r="G43" s="87">
        <f>'Milho 1a'!B42</f>
        <v>4347.3999999999996</v>
      </c>
      <c r="H43" s="87">
        <v>4150.7</v>
      </c>
      <c r="I43" s="87">
        <f>'Milho 1a'!C42</f>
        <v>4414.8</v>
      </c>
      <c r="J43" s="87">
        <f t="shared" si="0"/>
        <v>6.4</v>
      </c>
      <c r="K43" s="87">
        <f t="shared" si="1"/>
        <v>1.6</v>
      </c>
      <c r="L43" s="87">
        <f t="shared" si="2"/>
        <v>264.10000000000036</v>
      </c>
      <c r="M43" s="87">
        <f t="shared" si="3"/>
        <v>67.400000000000546</v>
      </c>
      <c r="N43" s="379"/>
      <c r="O43" s="117" t="s">
        <v>51</v>
      </c>
      <c r="P43" s="118">
        <v>4783.0054399999999</v>
      </c>
      <c r="Q43" s="118">
        <v>4897.5006270000003</v>
      </c>
      <c r="R43" s="118">
        <v>4808.6653660000002</v>
      </c>
      <c r="S43" s="118">
        <v>5556.189257</v>
      </c>
      <c r="T43" s="118">
        <v>5274.5375489999997</v>
      </c>
      <c r="U43" s="118">
        <f>'Milho 1a'!E42</f>
        <v>5691.7000740000003</v>
      </c>
      <c r="V43" s="118">
        <v>6381.8343889999996</v>
      </c>
      <c r="W43" s="118">
        <f>'Milho 1a'!F42</f>
        <v>6416.4560570000003</v>
      </c>
      <c r="X43" s="87">
        <f t="shared" si="4"/>
        <v>0.5</v>
      </c>
      <c r="Y43" s="87">
        <f t="shared" si="5"/>
        <v>12.7</v>
      </c>
      <c r="Z43" s="106"/>
      <c r="AA43" s="117" t="s">
        <v>51</v>
      </c>
      <c r="AB43" s="87">
        <v>31652.61</v>
      </c>
      <c r="AC43" s="87">
        <v>30082.011600000002</v>
      </c>
      <c r="AD43" s="87">
        <v>25758.103200000001</v>
      </c>
      <c r="AE43" s="87">
        <v>30462.014999999999</v>
      </c>
      <c r="AF43" s="87">
        <v>26810.696</v>
      </c>
      <c r="AG43" s="87">
        <f>'Milho 1a'!H42</f>
        <v>24744.2</v>
      </c>
      <c r="AH43" s="87">
        <v>26489</v>
      </c>
      <c r="AI43" s="87">
        <f>'Milho 1a'!I42</f>
        <v>28327.4</v>
      </c>
      <c r="AJ43" s="87">
        <f t="shared" si="6"/>
        <v>6.9</v>
      </c>
      <c r="AK43" s="383">
        <f t="shared" si="7"/>
        <v>14.5</v>
      </c>
      <c r="AL43" s="121">
        <f t="shared" si="8"/>
        <v>1838.4000000000015</v>
      </c>
      <c r="AM43" s="121">
        <f t="shared" si="9"/>
        <v>3583.2000000000007</v>
      </c>
      <c r="AN43" s="380"/>
      <c r="AO43" s="380"/>
      <c r="AP43" s="380"/>
      <c r="AQ43" s="380"/>
      <c r="AR43" s="23"/>
    </row>
    <row r="44" spans="1:44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" customHeight="1" x14ac:dyDescent="0.2"/>
    <row r="56" spans="1:41" ht="15" customHeight="1" x14ac:dyDescent="0.2"/>
    <row r="57" spans="1:41" ht="19.5" customHeight="1" x14ac:dyDescent="0.2"/>
    <row r="58" spans="1:41" ht="19.5" customHeight="1" x14ac:dyDescent="0.2"/>
    <row r="59" spans="1:41" ht="19.5" customHeight="1" x14ac:dyDescent="0.2"/>
    <row r="60" spans="1:41" ht="15" customHeight="1" x14ac:dyDescent="0.2"/>
    <row r="61" spans="1:41" ht="15" customHeight="1" x14ac:dyDescent="0.2"/>
    <row r="62" spans="1:41" ht="15" customHeight="1" x14ac:dyDescent="0.2"/>
    <row r="63" spans="1:41" ht="15" customHeight="1" x14ac:dyDescent="0.2"/>
    <row r="64" spans="1:4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8" activePane="bottomRight" state="frozen"/>
      <selection activeCell="A37" activeCellId="4" sqref="A10:A15 A17:A25 A27:A30 A32:A35 A37"/>
      <selection pane="topRight"/>
      <selection pane="bottomLeft"/>
      <selection pane="bottomRight" activeCell="Q5" sqref="Q5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8.5703125" style="129" customWidth="1"/>
    <col min="5" max="6" width="11.28515625" style="129" customWidth="1"/>
    <col min="7" max="7" width="8.42578125" style="129" customWidth="1"/>
    <col min="8" max="9" width="11.28515625" style="129" customWidth="1"/>
    <col min="10" max="10" width="8.42578125" style="129" customWidth="1"/>
    <col min="11" max="11" width="8.42578125" style="129" hidden="1" customWidth="1"/>
    <col min="12" max="12" width="7.42578125" style="129" hidden="1" customWidth="1"/>
    <col min="13" max="14" width="9.42578125" style="129" hidden="1" customWidth="1"/>
    <col min="15" max="28" width="9.42578125" style="129" customWidth="1"/>
    <col min="29" max="31" width="9.42578125" style="129" hidden="1" customWidth="1"/>
    <col min="32" max="33" width="7.85546875" style="129" customWidth="1"/>
    <col min="34" max="257" width="11.42578125" style="129" customWidth="1"/>
  </cols>
  <sheetData>
    <row r="1" spans="1:33" ht="33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pans="1:33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ht="20.100000000000001" customHeight="1" x14ac:dyDescent="0.2">
      <c r="A5" s="579" t="s">
        <v>60</v>
      </c>
      <c r="B5" s="578" t="s">
        <v>61</v>
      </c>
      <c r="C5" s="578"/>
      <c r="D5" s="578"/>
      <c r="E5" s="579" t="s">
        <v>62</v>
      </c>
      <c r="F5" s="579"/>
      <c r="G5" s="579"/>
      <c r="H5" s="578" t="s">
        <v>63</v>
      </c>
      <c r="I5" s="578"/>
      <c r="J5" s="578"/>
      <c r="K5" s="354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ht="20.100000000000001" customHeight="1" x14ac:dyDescent="0.2">
      <c r="A6" s="579"/>
      <c r="B6" s="353" t="s">
        <v>64</v>
      </c>
      <c r="C6" s="353" t="s">
        <v>65</v>
      </c>
      <c r="D6" s="353" t="s">
        <v>66</v>
      </c>
      <c r="E6" s="353" t="s">
        <v>64</v>
      </c>
      <c r="F6" s="353" t="s">
        <v>65</v>
      </c>
      <c r="G6" s="353" t="s">
        <v>66</v>
      </c>
      <c r="H6" s="353" t="s">
        <v>64</v>
      </c>
      <c r="I6" s="353" t="s">
        <v>65</v>
      </c>
      <c r="J6" s="353" t="s">
        <v>66</v>
      </c>
      <c r="K6" s="355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</row>
    <row r="7" spans="1:33" ht="20.100000000000001" customHeight="1" x14ac:dyDescent="0.2">
      <c r="A7" s="579"/>
      <c r="B7" s="353" t="s">
        <v>67</v>
      </c>
      <c r="C7" s="353" t="s">
        <v>68</v>
      </c>
      <c r="D7" s="353" t="s">
        <v>69</v>
      </c>
      <c r="E7" s="353" t="s">
        <v>70</v>
      </c>
      <c r="F7" s="353" t="s">
        <v>71</v>
      </c>
      <c r="G7" s="353" t="s">
        <v>72</v>
      </c>
      <c r="H7" s="353" t="s">
        <v>73</v>
      </c>
      <c r="I7" s="353" t="s">
        <v>74</v>
      </c>
      <c r="J7" s="353" t="s">
        <v>75</v>
      </c>
      <c r="K7" s="355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ht="15.6" customHeight="1" x14ac:dyDescent="0.2">
      <c r="A8" s="98" t="s">
        <v>76</v>
      </c>
      <c r="B8" s="261">
        <v>618.9</v>
      </c>
      <c r="C8" s="261">
        <v>696.45</v>
      </c>
      <c r="D8" s="261">
        <v>12.5</v>
      </c>
      <c r="E8" s="384">
        <v>4131.6424299999999</v>
      </c>
      <c r="F8" s="384">
        <v>4380.7767970000004</v>
      </c>
      <c r="G8" s="385">
        <v>6</v>
      </c>
      <c r="H8" s="261">
        <v>2557.1999999999998</v>
      </c>
      <c r="I8" s="261">
        <v>3051</v>
      </c>
      <c r="J8" s="261">
        <v>19.3</v>
      </c>
      <c r="K8" s="13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</row>
    <row r="9" spans="1:33" ht="15.6" hidden="1" customHeight="1" x14ac:dyDescent="0.2">
      <c r="A9" s="386" t="s">
        <v>77</v>
      </c>
      <c r="B9" s="387">
        <v>0</v>
      </c>
      <c r="C9" s="387">
        <v>0</v>
      </c>
      <c r="D9" s="388">
        <v>0</v>
      </c>
      <c r="E9" s="389">
        <v>0</v>
      </c>
      <c r="F9" s="390">
        <v>0</v>
      </c>
      <c r="G9" s="391">
        <v>0</v>
      </c>
      <c r="H9" s="387">
        <v>0</v>
      </c>
      <c r="I9" s="387">
        <v>0</v>
      </c>
      <c r="J9" s="387">
        <v>0</v>
      </c>
      <c r="K9" s="109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</row>
    <row r="10" spans="1:33" ht="14.25" customHeight="1" x14ac:dyDescent="0.2">
      <c r="A10" s="392" t="s">
        <v>78</v>
      </c>
      <c r="B10" s="387">
        <v>200</v>
      </c>
      <c r="C10" s="387">
        <v>218</v>
      </c>
      <c r="D10" s="388">
        <v>9</v>
      </c>
      <c r="E10" s="389">
        <v>5190</v>
      </c>
      <c r="F10" s="393">
        <v>5066</v>
      </c>
      <c r="G10" s="391">
        <v>-2.4</v>
      </c>
      <c r="H10" s="387">
        <v>1038</v>
      </c>
      <c r="I10" s="387">
        <v>1104.4000000000001</v>
      </c>
      <c r="J10" s="387">
        <v>6.4</v>
      </c>
      <c r="K10" s="109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</row>
    <row r="11" spans="1:33" ht="14.25" customHeight="1" x14ac:dyDescent="0.2">
      <c r="A11" s="386" t="s">
        <v>79</v>
      </c>
      <c r="B11" s="387">
        <v>5.0999999999999996</v>
      </c>
      <c r="C11" s="387">
        <v>5.6</v>
      </c>
      <c r="D11" s="388">
        <v>10</v>
      </c>
      <c r="E11" s="389">
        <v>2600</v>
      </c>
      <c r="F11" s="393">
        <v>2394</v>
      </c>
      <c r="G11" s="391">
        <v>-7.9</v>
      </c>
      <c r="H11" s="387">
        <v>13.3</v>
      </c>
      <c r="I11" s="387">
        <v>13.4</v>
      </c>
      <c r="J11" s="387">
        <v>0.8</v>
      </c>
      <c r="K11" s="109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</row>
    <row r="12" spans="1:33" ht="14.25" hidden="1" customHeight="1" x14ac:dyDescent="0.2">
      <c r="A12" s="386" t="s">
        <v>80</v>
      </c>
      <c r="B12" s="387">
        <v>0</v>
      </c>
      <c r="C12" s="387">
        <v>0</v>
      </c>
      <c r="D12" s="388">
        <v>0</v>
      </c>
      <c r="E12" s="389"/>
      <c r="F12" s="393"/>
      <c r="G12" s="391">
        <v>0</v>
      </c>
      <c r="H12" s="387">
        <v>0</v>
      </c>
      <c r="I12" s="387">
        <v>0</v>
      </c>
      <c r="J12" s="387">
        <v>0</v>
      </c>
      <c r="K12" s="109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</row>
    <row r="13" spans="1:33" ht="14.25" hidden="1" customHeight="1" x14ac:dyDescent="0.2">
      <c r="A13" s="386" t="s">
        <v>81</v>
      </c>
      <c r="B13" s="387">
        <v>0</v>
      </c>
      <c r="C13" s="387">
        <v>0</v>
      </c>
      <c r="D13" s="388">
        <v>0</v>
      </c>
      <c r="E13" s="389">
        <v>0</v>
      </c>
      <c r="F13" s="393">
        <v>0</v>
      </c>
      <c r="G13" s="391">
        <v>0</v>
      </c>
      <c r="H13" s="387">
        <v>0</v>
      </c>
      <c r="I13" s="387">
        <v>0</v>
      </c>
      <c r="J13" s="387">
        <v>0</v>
      </c>
      <c r="K13" s="109"/>
      <c r="L13" s="145"/>
      <c r="M13" s="145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45"/>
      <c r="AG13" s="145"/>
    </row>
    <row r="14" spans="1:33" ht="14.25" customHeight="1" x14ac:dyDescent="0.2">
      <c r="A14" s="392" t="s">
        <v>82</v>
      </c>
      <c r="B14" s="387">
        <v>188.5</v>
      </c>
      <c r="C14" s="394">
        <v>207.35</v>
      </c>
      <c r="D14" s="388">
        <v>10</v>
      </c>
      <c r="E14" s="389">
        <v>3082</v>
      </c>
      <c r="F14" s="393">
        <v>3336</v>
      </c>
      <c r="G14" s="391">
        <v>8.1999999999999993</v>
      </c>
      <c r="H14" s="387">
        <v>581</v>
      </c>
      <c r="I14" s="387">
        <v>691.7</v>
      </c>
      <c r="J14" s="387">
        <v>19.100000000000001</v>
      </c>
      <c r="K14" s="109"/>
      <c r="L14" s="145"/>
      <c r="M14" s="145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45"/>
      <c r="AG14" s="145"/>
    </row>
    <row r="15" spans="1:33" ht="15.6" customHeight="1" x14ac:dyDescent="0.2">
      <c r="A15" s="392" t="s">
        <v>83</v>
      </c>
      <c r="B15" s="387">
        <v>225.3</v>
      </c>
      <c r="C15" s="387">
        <v>265.5</v>
      </c>
      <c r="D15" s="388">
        <v>18</v>
      </c>
      <c r="E15" s="389">
        <v>4105</v>
      </c>
      <c r="F15" s="393">
        <v>4676</v>
      </c>
      <c r="G15" s="391">
        <v>13.9</v>
      </c>
      <c r="H15" s="387">
        <v>924.9</v>
      </c>
      <c r="I15" s="387">
        <v>1241.5</v>
      </c>
      <c r="J15" s="387">
        <v>34.200000000000003</v>
      </c>
      <c r="K15" s="109"/>
      <c r="L15" s="145"/>
      <c r="M15" s="14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145"/>
      <c r="AG15" s="145"/>
    </row>
    <row r="16" spans="1:33" ht="15.6" customHeight="1" x14ac:dyDescent="0.2">
      <c r="A16" s="117" t="s">
        <v>84</v>
      </c>
      <c r="B16" s="87">
        <v>1189</v>
      </c>
      <c r="C16" s="87">
        <v>1188.2</v>
      </c>
      <c r="D16" s="87">
        <v>-0.1</v>
      </c>
      <c r="E16" s="88">
        <v>1686.0332149999999</v>
      </c>
      <c r="F16" s="396">
        <v>1938.461875</v>
      </c>
      <c r="G16" s="397">
        <v>15</v>
      </c>
      <c r="H16" s="87">
        <v>2211.9</v>
      </c>
      <c r="I16" s="87">
        <v>2303.1999999999998</v>
      </c>
      <c r="J16" s="87">
        <v>4.0999999999999996</v>
      </c>
      <c r="K16" s="106"/>
      <c r="L16" s="140"/>
      <c r="M16" s="140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40"/>
      <c r="AG16" s="140"/>
    </row>
    <row r="17" spans="1:33" ht="15.6" customHeight="1" x14ac:dyDescent="0.2">
      <c r="A17" s="392" t="s">
        <v>85</v>
      </c>
      <c r="B17" s="387">
        <v>200.8</v>
      </c>
      <c r="C17" s="387">
        <v>200.8</v>
      </c>
      <c r="D17" s="388">
        <v>0</v>
      </c>
      <c r="E17" s="389">
        <v>5358</v>
      </c>
      <c r="F17" s="393">
        <v>4873</v>
      </c>
      <c r="G17" s="391">
        <v>-9.1</v>
      </c>
      <c r="H17" s="387">
        <v>1075.9000000000001</v>
      </c>
      <c r="I17" s="387">
        <v>978.5</v>
      </c>
      <c r="J17" s="387">
        <v>-9.1</v>
      </c>
      <c r="K17" s="109"/>
      <c r="L17" s="154"/>
      <c r="M17" s="154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45"/>
      <c r="AG17" s="145"/>
    </row>
    <row r="18" spans="1:33" ht="15.6" customHeight="1" x14ac:dyDescent="0.2">
      <c r="A18" s="392" t="s">
        <v>86</v>
      </c>
      <c r="B18" s="387">
        <v>94.9</v>
      </c>
      <c r="C18" s="387">
        <v>94.1</v>
      </c>
      <c r="D18" s="388">
        <v>0</v>
      </c>
      <c r="E18" s="389">
        <v>3009</v>
      </c>
      <c r="F18" s="393">
        <v>4079</v>
      </c>
      <c r="G18" s="391">
        <v>35.6</v>
      </c>
      <c r="H18" s="387">
        <v>285.60000000000002</v>
      </c>
      <c r="I18" s="387">
        <v>383.8</v>
      </c>
      <c r="J18" s="387">
        <v>34.4</v>
      </c>
      <c r="K18" s="109"/>
      <c r="M18" s="154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145"/>
      <c r="AG18" s="145"/>
    </row>
    <row r="19" spans="1:33" ht="15.6" customHeight="1" x14ac:dyDescent="0.2">
      <c r="A19" s="386" t="s">
        <v>87</v>
      </c>
      <c r="B19" s="387">
        <v>543.9</v>
      </c>
      <c r="C19" s="387">
        <v>543.9</v>
      </c>
      <c r="D19" s="388">
        <v>0</v>
      </c>
      <c r="E19" s="389">
        <v>842</v>
      </c>
      <c r="F19" s="393">
        <v>955</v>
      </c>
      <c r="G19" s="391">
        <v>13.4</v>
      </c>
      <c r="H19" s="387">
        <v>458</v>
      </c>
      <c r="I19" s="387">
        <v>519.4</v>
      </c>
      <c r="J19" s="387">
        <v>13.4</v>
      </c>
      <c r="K19" s="109"/>
      <c r="M19" s="145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45"/>
      <c r="AG19" s="145"/>
    </row>
    <row r="20" spans="1:33" ht="15.6" customHeight="1" x14ac:dyDescent="0.2">
      <c r="A20" s="392" t="s">
        <v>88</v>
      </c>
      <c r="B20" s="387">
        <v>52.9</v>
      </c>
      <c r="C20" s="387">
        <v>52.9</v>
      </c>
      <c r="D20" s="388">
        <v>0</v>
      </c>
      <c r="E20" s="33">
        <v>523</v>
      </c>
      <c r="F20" s="393">
        <v>581</v>
      </c>
      <c r="G20" s="391">
        <v>11.1</v>
      </c>
      <c r="H20" s="387">
        <v>27.7</v>
      </c>
      <c r="I20" s="387">
        <v>30.7</v>
      </c>
      <c r="J20" s="387">
        <v>10.8</v>
      </c>
      <c r="K20" s="109"/>
      <c r="L20" s="227"/>
      <c r="M20" s="218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45"/>
      <c r="AG20" s="145"/>
    </row>
    <row r="21" spans="1:33" ht="15.6" customHeight="1" x14ac:dyDescent="0.2">
      <c r="A21" s="392" t="s">
        <v>89</v>
      </c>
      <c r="B21" s="387">
        <v>96.3</v>
      </c>
      <c r="C21" s="387">
        <v>96.3</v>
      </c>
      <c r="D21" s="388">
        <v>0</v>
      </c>
      <c r="E21" s="389">
        <v>515</v>
      </c>
      <c r="F21" s="393">
        <v>607</v>
      </c>
      <c r="G21" s="391">
        <v>17.899999999999999</v>
      </c>
      <c r="H21" s="387">
        <v>49.6</v>
      </c>
      <c r="I21" s="387">
        <v>58.5</v>
      </c>
      <c r="J21" s="387">
        <v>17.899999999999999</v>
      </c>
      <c r="K21" s="109"/>
      <c r="L21" s="154"/>
      <c r="M21" s="145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45"/>
      <c r="AG21" s="145"/>
    </row>
    <row r="22" spans="1:33" ht="15.6" customHeight="1" x14ac:dyDescent="0.2">
      <c r="A22" s="392" t="s">
        <v>90</v>
      </c>
      <c r="B22" s="387">
        <v>140.19999999999999</v>
      </c>
      <c r="C22" s="387">
        <v>140.19999999999999</v>
      </c>
      <c r="D22" s="388">
        <v>0</v>
      </c>
      <c r="E22" s="389">
        <v>450</v>
      </c>
      <c r="F22" s="393">
        <v>573</v>
      </c>
      <c r="G22" s="391">
        <v>27.3</v>
      </c>
      <c r="H22" s="387">
        <v>63.1</v>
      </c>
      <c r="I22" s="387">
        <v>80.3</v>
      </c>
      <c r="J22" s="387">
        <v>27.3</v>
      </c>
      <c r="K22" s="109"/>
      <c r="L22" s="145"/>
      <c r="M22" s="145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45"/>
      <c r="AG22" s="145"/>
    </row>
    <row r="23" spans="1:33" ht="15.6" hidden="1" customHeight="1" x14ac:dyDescent="0.2">
      <c r="A23" s="386" t="s">
        <v>91</v>
      </c>
      <c r="B23" s="387">
        <v>0</v>
      </c>
      <c r="C23" s="387">
        <v>0</v>
      </c>
      <c r="D23" s="388">
        <v>0</v>
      </c>
      <c r="E23" s="389">
        <v>0</v>
      </c>
      <c r="F23" s="393">
        <v>0</v>
      </c>
      <c r="G23" s="391">
        <v>0</v>
      </c>
      <c r="H23" s="387">
        <v>0</v>
      </c>
      <c r="I23" s="387">
        <v>0</v>
      </c>
      <c r="J23" s="387">
        <v>0</v>
      </c>
      <c r="K23" s="109"/>
      <c r="L23" s="145"/>
      <c r="M23" s="145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45"/>
      <c r="AG23" s="145"/>
    </row>
    <row r="24" spans="1:33" ht="15.6" hidden="1" customHeight="1" x14ac:dyDescent="0.2">
      <c r="A24" s="398" t="s">
        <v>92</v>
      </c>
      <c r="B24" s="387">
        <v>0</v>
      </c>
      <c r="C24" s="387">
        <v>0</v>
      </c>
      <c r="D24" s="388">
        <v>0</v>
      </c>
      <c r="E24" s="389">
        <v>0</v>
      </c>
      <c r="F24" s="393">
        <v>0</v>
      </c>
      <c r="G24" s="391">
        <v>0</v>
      </c>
      <c r="H24" s="387">
        <v>0</v>
      </c>
      <c r="I24" s="387">
        <v>0</v>
      </c>
      <c r="J24" s="387">
        <v>0</v>
      </c>
      <c r="K24" s="109"/>
      <c r="L24" s="145"/>
      <c r="M24" s="145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45"/>
      <c r="AG24" s="145"/>
    </row>
    <row r="25" spans="1:33" ht="15.6" customHeight="1" x14ac:dyDescent="0.2">
      <c r="A25" s="398" t="s">
        <v>93</v>
      </c>
      <c r="B25" s="387">
        <v>60</v>
      </c>
      <c r="C25" s="387">
        <v>60</v>
      </c>
      <c r="D25" s="388">
        <v>0</v>
      </c>
      <c r="E25" s="389">
        <v>4200</v>
      </c>
      <c r="F25" s="393">
        <v>4200</v>
      </c>
      <c r="G25" s="391">
        <v>0</v>
      </c>
      <c r="H25" s="387">
        <v>252</v>
      </c>
      <c r="I25" s="387">
        <v>252</v>
      </c>
      <c r="J25" s="387">
        <v>0</v>
      </c>
      <c r="K25" s="109"/>
      <c r="L25" s="145"/>
      <c r="M25" s="145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45"/>
      <c r="AG25" s="145"/>
    </row>
    <row r="26" spans="1:33" ht="15.6" customHeight="1" x14ac:dyDescent="0.2">
      <c r="A26" s="117" t="s">
        <v>94</v>
      </c>
      <c r="B26" s="87">
        <v>9641</v>
      </c>
      <c r="C26" s="87">
        <v>10242.200000000001</v>
      </c>
      <c r="D26" s="87">
        <v>6.2</v>
      </c>
      <c r="E26" s="396">
        <v>4777.577585</v>
      </c>
      <c r="F26" s="396">
        <v>6027.6769439999998</v>
      </c>
      <c r="G26" s="397">
        <v>26.2</v>
      </c>
      <c r="H26" s="87">
        <v>46060.6</v>
      </c>
      <c r="I26" s="87">
        <v>61736.7</v>
      </c>
      <c r="J26" s="87">
        <v>34</v>
      </c>
      <c r="K26" s="106"/>
      <c r="L26" s="399"/>
      <c r="M26" s="140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140"/>
      <c r="AG26" s="140"/>
    </row>
    <row r="27" spans="1:33" ht="15.6" customHeight="1" x14ac:dyDescent="0.2">
      <c r="A27" s="392" t="s">
        <v>95</v>
      </c>
      <c r="B27" s="387">
        <v>5832.1</v>
      </c>
      <c r="C27" s="387">
        <v>6272.4</v>
      </c>
      <c r="D27" s="388">
        <v>8</v>
      </c>
      <c r="E27" s="389">
        <v>5625</v>
      </c>
      <c r="F27" s="393">
        <v>6298</v>
      </c>
      <c r="G27" s="391">
        <v>12</v>
      </c>
      <c r="H27" s="387">
        <v>32805.599999999999</v>
      </c>
      <c r="I27" s="387">
        <v>39503.599999999999</v>
      </c>
      <c r="J27" s="387">
        <v>20.399999999999999</v>
      </c>
      <c r="K27" s="109"/>
      <c r="M27" s="145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145"/>
      <c r="AG27" s="145"/>
    </row>
    <row r="28" spans="1:33" ht="15.6" customHeight="1" x14ac:dyDescent="0.2">
      <c r="A28" s="392" t="s">
        <v>96</v>
      </c>
      <c r="B28" s="34">
        <v>2114.1999999999998</v>
      </c>
      <c r="C28" s="387">
        <v>2208.8000000000002</v>
      </c>
      <c r="D28" s="388">
        <v>4</v>
      </c>
      <c r="E28" s="389">
        <v>2980</v>
      </c>
      <c r="F28" s="393">
        <v>4898</v>
      </c>
      <c r="G28" s="391">
        <v>64.400000000000006</v>
      </c>
      <c r="H28" s="387">
        <v>6300.3</v>
      </c>
      <c r="I28" s="387">
        <v>10818.7</v>
      </c>
      <c r="J28" s="387">
        <v>71.7</v>
      </c>
      <c r="K28" s="109"/>
      <c r="L28" s="145"/>
      <c r="M28" s="145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145"/>
      <c r="AG28" s="145"/>
    </row>
    <row r="29" spans="1:33" ht="15.6" customHeight="1" x14ac:dyDescent="0.2">
      <c r="A29" s="392" t="s">
        <v>97</v>
      </c>
      <c r="B29" s="387">
        <v>1656.6</v>
      </c>
      <c r="C29" s="387">
        <v>1722.9</v>
      </c>
      <c r="D29" s="388">
        <v>4</v>
      </c>
      <c r="E29" s="389">
        <v>4100</v>
      </c>
      <c r="F29" s="393">
        <v>6488</v>
      </c>
      <c r="G29" s="391">
        <v>58.2</v>
      </c>
      <c r="H29" s="387">
        <v>6792.1</v>
      </c>
      <c r="I29" s="387">
        <v>11178.2</v>
      </c>
      <c r="J29" s="387">
        <v>64.599999999999994</v>
      </c>
      <c r="K29" s="109"/>
      <c r="L29" s="154"/>
      <c r="M29" s="145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45"/>
      <c r="AG29" s="145"/>
    </row>
    <row r="30" spans="1:33" ht="15.6" customHeight="1" x14ac:dyDescent="0.2">
      <c r="A30" s="386" t="s">
        <v>98</v>
      </c>
      <c r="B30" s="387">
        <v>38.1</v>
      </c>
      <c r="C30" s="387">
        <v>38.1</v>
      </c>
      <c r="D30" s="388">
        <v>0</v>
      </c>
      <c r="E30" s="389">
        <v>4270</v>
      </c>
      <c r="F30" s="393">
        <v>6200</v>
      </c>
      <c r="G30" s="391">
        <v>45.2</v>
      </c>
      <c r="H30" s="387">
        <v>162.69999999999999</v>
      </c>
      <c r="I30" s="387">
        <v>236.2</v>
      </c>
      <c r="J30" s="387">
        <v>45.2</v>
      </c>
      <c r="K30" s="109"/>
      <c r="L30" s="145"/>
      <c r="M30" s="14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45"/>
      <c r="AG30" s="145"/>
    </row>
    <row r="31" spans="1:33" ht="15.6" customHeight="1" x14ac:dyDescent="0.2">
      <c r="A31" s="117" t="s">
        <v>99</v>
      </c>
      <c r="B31" s="87">
        <v>1045.4000000000001</v>
      </c>
      <c r="C31" s="87">
        <v>1088.2</v>
      </c>
      <c r="D31" s="87">
        <v>4.0999999999999996</v>
      </c>
      <c r="E31" s="88">
        <v>3251.250239</v>
      </c>
      <c r="F31" s="88">
        <v>5364.7836790000001</v>
      </c>
      <c r="G31" s="87">
        <v>65</v>
      </c>
      <c r="H31" s="87">
        <v>3398.8</v>
      </c>
      <c r="I31" s="87">
        <v>5837.9</v>
      </c>
      <c r="J31" s="87">
        <v>71.8</v>
      </c>
      <c r="K31" s="106"/>
      <c r="L31" s="140"/>
      <c r="M31" s="140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140"/>
      <c r="AG31" s="140"/>
    </row>
    <row r="32" spans="1:33" ht="15.6" customHeight="1" x14ac:dyDescent="0.2">
      <c r="A32" s="392" t="s">
        <v>100</v>
      </c>
      <c r="B32" s="394">
        <v>495.5</v>
      </c>
      <c r="C32" s="394">
        <v>517.4</v>
      </c>
      <c r="D32" s="391">
        <v>7</v>
      </c>
      <c r="E32" s="390">
        <v>3974</v>
      </c>
      <c r="F32" s="393">
        <v>5968</v>
      </c>
      <c r="G32" s="391">
        <v>50.2</v>
      </c>
      <c r="H32" s="387">
        <v>1969.1</v>
      </c>
      <c r="I32" s="387">
        <v>3087.8</v>
      </c>
      <c r="J32" s="387">
        <v>56.8</v>
      </c>
      <c r="K32" s="109"/>
      <c r="L32" s="154" t="s">
        <v>147</v>
      </c>
      <c r="M32" s="145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45"/>
      <c r="AG32" s="145"/>
    </row>
    <row r="33" spans="1:33" ht="15.6" hidden="1" customHeight="1" x14ac:dyDescent="0.2">
      <c r="A33" s="386" t="s">
        <v>101</v>
      </c>
      <c r="B33" s="387">
        <v>0</v>
      </c>
      <c r="C33" s="387">
        <v>0</v>
      </c>
      <c r="D33" s="391">
        <v>0</v>
      </c>
      <c r="E33" s="389"/>
      <c r="F33" s="33"/>
      <c r="G33" s="388">
        <v>0</v>
      </c>
      <c r="H33" s="387">
        <v>0</v>
      </c>
      <c r="I33" s="387">
        <v>0</v>
      </c>
      <c r="J33" s="387">
        <v>0</v>
      </c>
      <c r="K33" s="109"/>
      <c r="L33" s="145"/>
      <c r="M33" s="145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45"/>
      <c r="AG33" s="145"/>
    </row>
    <row r="34" spans="1:33" ht="15.6" hidden="1" customHeight="1" x14ac:dyDescent="0.2">
      <c r="A34" s="386" t="s">
        <v>102</v>
      </c>
      <c r="B34" s="387">
        <v>0</v>
      </c>
      <c r="C34" s="387">
        <v>0</v>
      </c>
      <c r="D34" s="391">
        <v>0</v>
      </c>
      <c r="E34" s="389"/>
      <c r="F34" s="33"/>
      <c r="G34" s="388">
        <v>0</v>
      </c>
      <c r="H34" s="387">
        <v>0</v>
      </c>
      <c r="I34" s="387">
        <v>0</v>
      </c>
      <c r="J34" s="387">
        <v>0</v>
      </c>
      <c r="K34" s="109"/>
      <c r="L34" s="145"/>
      <c r="M34" s="145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45"/>
      <c r="AG34" s="145"/>
    </row>
    <row r="35" spans="1:33" ht="15.6" customHeight="1" x14ac:dyDescent="0.2">
      <c r="A35" s="392" t="s">
        <v>103</v>
      </c>
      <c r="B35" s="387">
        <v>549.9</v>
      </c>
      <c r="C35" s="394">
        <v>570.79999999999995</v>
      </c>
      <c r="D35" s="391">
        <v>4</v>
      </c>
      <c r="E35" s="389">
        <v>2600</v>
      </c>
      <c r="F35" s="393">
        <v>4818</v>
      </c>
      <c r="G35" s="388">
        <v>85.3</v>
      </c>
      <c r="H35" s="387">
        <v>1429.7</v>
      </c>
      <c r="I35" s="387">
        <v>2750.1</v>
      </c>
      <c r="J35" s="387">
        <v>92.4</v>
      </c>
      <c r="K35" s="109"/>
      <c r="L35" s="154" t="s">
        <v>148</v>
      </c>
      <c r="M35" s="145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45"/>
      <c r="AG35" s="145"/>
    </row>
    <row r="36" spans="1:33" ht="15.6" customHeight="1" x14ac:dyDescent="0.2">
      <c r="A36" s="117" t="s">
        <v>104</v>
      </c>
      <c r="B36" s="87">
        <v>2504.9</v>
      </c>
      <c r="C36" s="87">
        <v>2650.4</v>
      </c>
      <c r="D36" s="87">
        <v>5.8</v>
      </c>
      <c r="E36" s="88">
        <v>2591</v>
      </c>
      <c r="F36" s="88">
        <v>5052</v>
      </c>
      <c r="G36" s="87">
        <v>95</v>
      </c>
      <c r="H36" s="87">
        <v>6490.2</v>
      </c>
      <c r="I36" s="87">
        <v>13389.8</v>
      </c>
      <c r="J36" s="87">
        <v>106.3</v>
      </c>
      <c r="K36" s="106"/>
      <c r="L36" s="140"/>
      <c r="M36" s="140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140"/>
      <c r="AG36" s="140"/>
    </row>
    <row r="37" spans="1:33" ht="15.6" customHeight="1" x14ac:dyDescent="0.2">
      <c r="A37" s="392" t="s">
        <v>105</v>
      </c>
      <c r="B37" s="387">
        <v>2504.9</v>
      </c>
      <c r="C37" s="387">
        <v>2650.4</v>
      </c>
      <c r="D37" s="388">
        <v>5.2</v>
      </c>
      <c r="E37" s="389">
        <v>2591</v>
      </c>
      <c r="F37" s="33">
        <v>5052</v>
      </c>
      <c r="G37" s="388">
        <v>95</v>
      </c>
      <c r="H37" s="387">
        <v>6490.2</v>
      </c>
      <c r="I37" s="387">
        <v>13389.8</v>
      </c>
      <c r="J37" s="387">
        <v>106.3</v>
      </c>
      <c r="K37" s="109"/>
      <c r="L37" s="145"/>
      <c r="M37" s="145">
        <v>14088.3</v>
      </c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45"/>
      <c r="AG37" s="145"/>
    </row>
    <row r="38" spans="1:33" ht="15.6" hidden="1" customHeight="1" x14ac:dyDescent="0.2">
      <c r="A38" s="386" t="s">
        <v>106</v>
      </c>
      <c r="B38" s="387">
        <v>0</v>
      </c>
      <c r="C38" s="387">
        <v>0</v>
      </c>
      <c r="D38" s="388">
        <v>0</v>
      </c>
      <c r="E38" s="389">
        <v>0</v>
      </c>
      <c r="F38" s="33">
        <v>0</v>
      </c>
      <c r="G38" s="388">
        <v>0</v>
      </c>
      <c r="H38" s="387">
        <v>0</v>
      </c>
      <c r="I38" s="387">
        <v>0</v>
      </c>
      <c r="J38" s="387">
        <v>0</v>
      </c>
      <c r="K38" s="109"/>
      <c r="L38" s="145"/>
      <c r="M38" s="145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45"/>
      <c r="AG38" s="145"/>
    </row>
    <row r="39" spans="1:33" ht="15.6" hidden="1" customHeight="1" x14ac:dyDescent="0.2">
      <c r="A39" s="386" t="s">
        <v>107</v>
      </c>
      <c r="B39" s="387">
        <v>0</v>
      </c>
      <c r="C39" s="387">
        <v>0</v>
      </c>
      <c r="D39" s="388">
        <v>0</v>
      </c>
      <c r="E39" s="389">
        <v>0</v>
      </c>
      <c r="F39" s="33">
        <v>0</v>
      </c>
      <c r="G39" s="388">
        <v>0</v>
      </c>
      <c r="H39" s="387">
        <v>0</v>
      </c>
      <c r="I39" s="387">
        <v>0</v>
      </c>
      <c r="J39" s="387">
        <v>0</v>
      </c>
      <c r="K39" s="109"/>
      <c r="L39" s="145"/>
      <c r="M39" s="145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45"/>
      <c r="AG39" s="145"/>
    </row>
    <row r="40" spans="1:33" ht="15.6" customHeight="1" x14ac:dyDescent="0.2">
      <c r="A40" s="117" t="s">
        <v>108</v>
      </c>
      <c r="B40" s="87">
        <v>1807.9</v>
      </c>
      <c r="C40" s="87">
        <v>1884.65</v>
      </c>
      <c r="D40" s="87">
        <v>4.2</v>
      </c>
      <c r="E40" s="39">
        <v>2637.7725540000001</v>
      </c>
      <c r="F40" s="39">
        <v>2840.9903169999998</v>
      </c>
      <c r="G40" s="87">
        <v>7.7</v>
      </c>
      <c r="H40" s="87">
        <v>4768.8</v>
      </c>
      <c r="I40" s="87">
        <v>5354.3</v>
      </c>
      <c r="J40" s="87">
        <v>12.3</v>
      </c>
      <c r="K40" s="106"/>
      <c r="L40" s="140"/>
      <c r="M40" s="140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140"/>
      <c r="AG40" s="140"/>
    </row>
    <row r="41" spans="1:33" ht="15.6" customHeight="1" x14ac:dyDescent="0.2">
      <c r="A41" s="117" t="s">
        <v>109</v>
      </c>
      <c r="B41" s="87">
        <v>13191.3</v>
      </c>
      <c r="C41" s="87">
        <v>13980.8</v>
      </c>
      <c r="D41" s="87">
        <v>6</v>
      </c>
      <c r="E41" s="39">
        <v>4241.4074730000002</v>
      </c>
      <c r="F41" s="39">
        <v>5791.1171889999996</v>
      </c>
      <c r="G41" s="87">
        <v>36.5</v>
      </c>
      <c r="H41" s="87">
        <v>55949.7</v>
      </c>
      <c r="I41" s="87">
        <v>80964.5</v>
      </c>
      <c r="J41" s="87">
        <v>44.7</v>
      </c>
      <c r="K41" s="106"/>
      <c r="L41" s="140"/>
      <c r="M41" s="140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140"/>
      <c r="AG41" s="140"/>
    </row>
    <row r="42" spans="1:33" ht="15.6" customHeight="1" x14ac:dyDescent="0.2">
      <c r="A42" s="117" t="s">
        <v>51</v>
      </c>
      <c r="B42" s="87">
        <v>14999.2</v>
      </c>
      <c r="C42" s="87">
        <v>15865.45</v>
      </c>
      <c r="D42" s="87">
        <v>5.8</v>
      </c>
      <c r="E42" s="39">
        <v>4048.1163929999998</v>
      </c>
      <c r="F42" s="39">
        <v>5440.6728839999996</v>
      </c>
      <c r="G42" s="87">
        <v>34.4</v>
      </c>
      <c r="H42" s="87">
        <v>60718.5</v>
      </c>
      <c r="I42" s="87">
        <v>86318.7</v>
      </c>
      <c r="J42" s="87">
        <v>42.2</v>
      </c>
      <c r="K42" s="106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</row>
    <row r="43" spans="1:33" ht="15.6" customHeight="1" x14ac:dyDescent="0.2">
      <c r="A43" s="164" t="s">
        <v>52</v>
      </c>
    </row>
    <row r="44" spans="1:33" ht="15.6" customHeight="1" x14ac:dyDescent="0.2">
      <c r="A44" s="164" t="s">
        <v>53</v>
      </c>
    </row>
    <row r="45" spans="1:33" ht="20.45" customHeight="1" x14ac:dyDescent="0.2">
      <c r="I45" s="402"/>
      <c r="J45" s="402"/>
    </row>
    <row r="46" spans="1:33" ht="20.100000000000001" customHeight="1" x14ac:dyDescent="0.2">
      <c r="I46" s="374"/>
    </row>
    <row r="52" spans="7:7" ht="20.100000000000001" customHeight="1" x14ac:dyDescent="0.2">
      <c r="G52" s="129" t="s">
        <v>58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1.28515625" style="9" customWidth="1"/>
    <col min="2" max="8" width="11.28515625" style="9" customWidth="1"/>
    <col min="9" max="12" width="11.42578125" style="9" customWidth="1"/>
    <col min="13" max="13" width="10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0" style="9" customWidth="1"/>
    <col min="36" max="36" width="7.85546875" style="9" customWidth="1"/>
    <col min="37" max="38" width="11.42578125" style="9" customWidth="1"/>
    <col min="39" max="39" width="10" style="9" customWidth="1"/>
    <col min="40" max="257" width="11.42578125" style="9" customWidth="1"/>
  </cols>
  <sheetData>
    <row r="1" spans="1:43" ht="33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100"/>
      <c r="K1" s="100"/>
      <c r="L1" s="100"/>
      <c r="M1" s="100"/>
      <c r="N1" s="92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92"/>
      <c r="AA1" s="100"/>
      <c r="AN1" s="23"/>
      <c r="AO1" s="23"/>
      <c r="AP1" s="23"/>
      <c r="AQ1" s="23"/>
    </row>
    <row r="2" spans="1:43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92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92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23"/>
      <c r="AO2" s="23"/>
      <c r="AP2" s="23"/>
      <c r="AQ2" s="23"/>
    </row>
    <row r="3" spans="1:43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92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92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23"/>
      <c r="AO3" s="23"/>
      <c r="AP3" s="23"/>
      <c r="AQ3" s="23"/>
    </row>
    <row r="4" spans="1:43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92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92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23"/>
      <c r="AO4" s="23"/>
      <c r="AP4" s="23"/>
      <c r="AQ4" s="23"/>
    </row>
    <row r="5" spans="1:43" ht="19.5" customHeight="1" x14ac:dyDescent="0.2">
      <c r="A5" s="576" t="s">
        <v>60</v>
      </c>
      <c r="B5" s="580" t="s">
        <v>116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101"/>
      <c r="O5" s="576" t="s">
        <v>60</v>
      </c>
      <c r="P5" s="580" t="s">
        <v>62</v>
      </c>
      <c r="Q5" s="580"/>
      <c r="R5" s="580"/>
      <c r="S5" s="580"/>
      <c r="T5" s="580"/>
      <c r="U5" s="580"/>
      <c r="V5" s="580"/>
      <c r="W5" s="580"/>
      <c r="X5" s="580"/>
      <c r="Y5" s="580"/>
      <c r="Z5" s="101"/>
      <c r="AA5" s="576" t="s">
        <v>60</v>
      </c>
      <c r="AB5" s="580" t="s">
        <v>117</v>
      </c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23"/>
      <c r="AO5" s="23"/>
      <c r="AP5" s="23"/>
      <c r="AQ5" s="23"/>
    </row>
    <row r="6" spans="1:43" ht="20.100000000000001" customHeight="1" x14ac:dyDescent="0.2">
      <c r="A6" s="576"/>
      <c r="B6" s="352" t="s">
        <v>118</v>
      </c>
      <c r="C6" s="352" t="s">
        <v>119</v>
      </c>
      <c r="D6" s="352" t="s">
        <v>120</v>
      </c>
      <c r="E6" s="352" t="s">
        <v>121</v>
      </c>
      <c r="F6" s="352" t="s">
        <v>122</v>
      </c>
      <c r="G6" s="352" t="s">
        <v>123</v>
      </c>
      <c r="H6" s="576" t="s">
        <v>124</v>
      </c>
      <c r="I6" s="576"/>
      <c r="J6" s="576" t="s">
        <v>66</v>
      </c>
      <c r="K6" s="576"/>
      <c r="L6" s="576"/>
      <c r="M6" s="576"/>
      <c r="N6" s="44"/>
      <c r="O6" s="576"/>
      <c r="P6" s="352" t="s">
        <v>118</v>
      </c>
      <c r="Q6" s="352" t="s">
        <v>119</v>
      </c>
      <c r="R6" s="352" t="s">
        <v>120</v>
      </c>
      <c r="S6" s="352" t="s">
        <v>121</v>
      </c>
      <c r="T6" s="352" t="s">
        <v>122</v>
      </c>
      <c r="U6" s="352" t="s">
        <v>123</v>
      </c>
      <c r="V6" s="576" t="s">
        <v>124</v>
      </c>
      <c r="W6" s="576"/>
      <c r="X6" s="576" t="s">
        <v>66</v>
      </c>
      <c r="Y6" s="576"/>
      <c r="Z6" s="44"/>
      <c r="AA6" s="576"/>
      <c r="AB6" s="352" t="s">
        <v>118</v>
      </c>
      <c r="AC6" s="352" t="s">
        <v>119</v>
      </c>
      <c r="AD6" s="352" t="s">
        <v>120</v>
      </c>
      <c r="AE6" s="352" t="s">
        <v>121</v>
      </c>
      <c r="AF6" s="352" t="s">
        <v>122</v>
      </c>
      <c r="AG6" s="352" t="s">
        <v>123</v>
      </c>
      <c r="AH6" s="576" t="s">
        <v>124</v>
      </c>
      <c r="AI6" s="576"/>
      <c r="AJ6" s="576" t="s">
        <v>66</v>
      </c>
      <c r="AK6" s="576"/>
      <c r="AL6" s="576"/>
      <c r="AM6" s="576"/>
      <c r="AN6" s="23"/>
      <c r="AO6" s="23"/>
      <c r="AP6" s="23"/>
      <c r="AQ6" s="23"/>
    </row>
    <row r="7" spans="1:43" ht="20.100000000000001" customHeight="1" x14ac:dyDescent="0.2">
      <c r="A7" s="576"/>
      <c r="B7" s="576" t="s">
        <v>67</v>
      </c>
      <c r="C7" s="576" t="s">
        <v>68</v>
      </c>
      <c r="D7" s="576" t="s">
        <v>70</v>
      </c>
      <c r="E7" s="576" t="s">
        <v>71</v>
      </c>
      <c r="F7" s="576" t="s">
        <v>73</v>
      </c>
      <c r="G7" s="576" t="s">
        <v>74</v>
      </c>
      <c r="H7" s="377" t="s">
        <v>125</v>
      </c>
      <c r="I7" s="377" t="s">
        <v>126</v>
      </c>
      <c r="J7" s="576" t="s">
        <v>6</v>
      </c>
      <c r="K7" s="576"/>
      <c r="L7" s="576" t="s">
        <v>7</v>
      </c>
      <c r="M7" s="576"/>
      <c r="N7" s="44"/>
      <c r="O7" s="576"/>
      <c r="P7" s="576" t="s">
        <v>67</v>
      </c>
      <c r="Q7" s="576" t="s">
        <v>68</v>
      </c>
      <c r="R7" s="576" t="s">
        <v>70</v>
      </c>
      <c r="S7" s="576" t="s">
        <v>71</v>
      </c>
      <c r="T7" s="576" t="s">
        <v>73</v>
      </c>
      <c r="U7" s="576" t="s">
        <v>74</v>
      </c>
      <c r="V7" s="377" t="s">
        <v>125</v>
      </c>
      <c r="W7" s="377" t="s">
        <v>126</v>
      </c>
      <c r="X7" s="576" t="s">
        <v>6</v>
      </c>
      <c r="Y7" s="576"/>
      <c r="Z7" s="44"/>
      <c r="AA7" s="576"/>
      <c r="AB7" s="576" t="s">
        <v>67</v>
      </c>
      <c r="AC7" s="576" t="s">
        <v>68</v>
      </c>
      <c r="AD7" s="576" t="s">
        <v>70</v>
      </c>
      <c r="AE7" s="576" t="s">
        <v>71</v>
      </c>
      <c r="AF7" s="576" t="s">
        <v>73</v>
      </c>
      <c r="AG7" s="576" t="s">
        <v>74</v>
      </c>
      <c r="AH7" s="377" t="s">
        <v>125</v>
      </c>
      <c r="AI7" s="377" t="s">
        <v>126</v>
      </c>
      <c r="AJ7" s="576" t="s">
        <v>6</v>
      </c>
      <c r="AK7" s="576"/>
      <c r="AL7" s="576" t="s">
        <v>7</v>
      </c>
      <c r="AM7" s="576"/>
      <c r="AN7" s="23"/>
      <c r="AO7" s="23"/>
      <c r="AP7" s="23"/>
      <c r="AQ7" s="23"/>
    </row>
    <row r="8" spans="1:43" ht="13.5" customHeight="1" x14ac:dyDescent="0.2">
      <c r="A8" s="577"/>
      <c r="B8" s="577"/>
      <c r="C8" s="577"/>
      <c r="D8" s="577"/>
      <c r="E8" s="577"/>
      <c r="F8" s="577"/>
      <c r="G8" s="577"/>
      <c r="H8" s="378" t="s">
        <v>127</v>
      </c>
      <c r="I8" s="378" t="s">
        <v>128</v>
      </c>
      <c r="J8" s="358" t="s">
        <v>129</v>
      </c>
      <c r="K8" s="358" t="s">
        <v>130</v>
      </c>
      <c r="L8" s="358" t="s">
        <v>131</v>
      </c>
      <c r="M8" s="358" t="s">
        <v>132</v>
      </c>
      <c r="N8" s="44"/>
      <c r="O8" s="577"/>
      <c r="P8" s="577"/>
      <c r="Q8" s="577"/>
      <c r="R8" s="577"/>
      <c r="S8" s="577"/>
      <c r="T8" s="577"/>
      <c r="U8" s="577"/>
      <c r="V8" s="378" t="s">
        <v>127</v>
      </c>
      <c r="W8" s="378" t="s">
        <v>128</v>
      </c>
      <c r="X8" s="358" t="s">
        <v>129</v>
      </c>
      <c r="Y8" s="358" t="s">
        <v>130</v>
      </c>
      <c r="Z8" s="44"/>
      <c r="AA8" s="577"/>
      <c r="AB8" s="577"/>
      <c r="AC8" s="577"/>
      <c r="AD8" s="577"/>
      <c r="AE8" s="577"/>
      <c r="AF8" s="577"/>
      <c r="AG8" s="577"/>
      <c r="AH8" s="378" t="s">
        <v>127</v>
      </c>
      <c r="AI8" s="378" t="s">
        <v>128</v>
      </c>
      <c r="AJ8" s="358" t="s">
        <v>129</v>
      </c>
      <c r="AK8" s="358" t="s">
        <v>130</v>
      </c>
      <c r="AL8" s="358" t="s">
        <v>131</v>
      </c>
      <c r="AM8" s="358" t="s">
        <v>132</v>
      </c>
      <c r="AN8" s="23"/>
      <c r="AO8" s="23"/>
      <c r="AP8" s="23"/>
      <c r="AQ8" s="23"/>
    </row>
    <row r="9" spans="1:43" ht="15.6" customHeight="1" x14ac:dyDescent="0.2">
      <c r="A9" s="403" t="s">
        <v>76</v>
      </c>
      <c r="B9" s="404">
        <v>189.3</v>
      </c>
      <c r="C9" s="404">
        <v>273.5</v>
      </c>
      <c r="D9" s="404">
        <v>246.2</v>
      </c>
      <c r="E9" s="404">
        <v>401.2</v>
      </c>
      <c r="F9" s="404">
        <v>385.6</v>
      </c>
      <c r="G9" s="404">
        <f>'Milho 2a'!B8</f>
        <v>618.9</v>
      </c>
      <c r="H9" s="404">
        <v>529.79999999999995</v>
      </c>
      <c r="I9" s="404">
        <f>'Milho 2a'!C8</f>
        <v>696.45</v>
      </c>
      <c r="J9" s="404">
        <f t="shared" ref="J9:J43" si="0">IF($H9=0,0,ROUND((I9/$H9-1)*100,1))</f>
        <v>31.5</v>
      </c>
      <c r="K9" s="404">
        <f t="shared" ref="K9:K43" si="1">IF($G9=0,0,ROUND((I9/$G9-1)*100,1))</f>
        <v>12.5</v>
      </c>
      <c r="L9" s="404">
        <f t="shared" ref="L9:L43" si="2">I9-H9</f>
        <v>166.65000000000009</v>
      </c>
      <c r="M9" s="404">
        <f t="shared" ref="M9:M43" si="3">I9-G9</f>
        <v>77.550000000000068</v>
      </c>
      <c r="N9" s="405"/>
      <c r="O9" s="403" t="s">
        <v>76</v>
      </c>
      <c r="P9" s="406">
        <v>4182.7432650000001</v>
      </c>
      <c r="Q9" s="406">
        <v>4700.2760509999998</v>
      </c>
      <c r="R9" s="406">
        <v>3815.7997559999999</v>
      </c>
      <c r="S9" s="406">
        <v>4252.5565800000004</v>
      </c>
      <c r="T9" s="406">
        <v>3850.3410269999999</v>
      </c>
      <c r="U9" s="406">
        <f>'Milho 2a'!E8</f>
        <v>4131.6424299999999</v>
      </c>
      <c r="V9" s="406">
        <v>4569.9937710000004</v>
      </c>
      <c r="W9" s="406">
        <f>'Milho 2a'!F8</f>
        <v>4380.7767970000004</v>
      </c>
      <c r="X9" s="404">
        <f t="shared" ref="X9:X43" si="4">IF($V9=0,0,ROUND((W9/$V9-1)*100,1))</f>
        <v>-4.0999999999999996</v>
      </c>
      <c r="Y9" s="404">
        <f t="shared" ref="Y9:Y43" si="5">IF($U9=0,0,ROUND((W9/$U9-1)*100,1))</f>
        <v>6</v>
      </c>
      <c r="Z9" s="239"/>
      <c r="AA9" s="403" t="s">
        <v>76</v>
      </c>
      <c r="AB9" s="404">
        <v>791.8</v>
      </c>
      <c r="AC9" s="404">
        <v>1285.5999999999999</v>
      </c>
      <c r="AD9" s="404">
        <v>939.5</v>
      </c>
      <c r="AE9" s="404">
        <v>1706.1</v>
      </c>
      <c r="AF9" s="404">
        <v>1484.7</v>
      </c>
      <c r="AG9" s="404">
        <f>'Milho 2a'!H8</f>
        <v>2557.1999999999998</v>
      </c>
      <c r="AH9" s="404">
        <v>2421.1999999999998</v>
      </c>
      <c r="AI9" s="404">
        <f>'Milho 2a'!I8</f>
        <v>3051</v>
      </c>
      <c r="AJ9" s="404">
        <f t="shared" ref="AJ9:AJ43" si="6">IF($AH9=0,0,ROUND((AI9/$AH9-1)*100,1))</f>
        <v>26</v>
      </c>
      <c r="AK9" s="404">
        <f t="shared" ref="AK9:AK43" si="7">IF($AG9=0,0,ROUND((AI9/$AG9-1)*100,1))</f>
        <v>19.3</v>
      </c>
      <c r="AL9" s="404">
        <f t="shared" ref="AL9:AL43" si="8">AI9-AH9</f>
        <v>629.80000000000018</v>
      </c>
      <c r="AM9" s="404">
        <f t="shared" ref="AM9:AM43" si="9">AI9-AG9</f>
        <v>493.80000000000018</v>
      </c>
      <c r="AN9" s="23"/>
      <c r="AO9" s="23"/>
      <c r="AP9" s="23"/>
      <c r="AQ9" s="23"/>
    </row>
    <row r="10" spans="1:43" ht="15.6" customHeight="1" x14ac:dyDescent="0.2">
      <c r="A10" s="407" t="s">
        <v>77</v>
      </c>
      <c r="B10" s="408">
        <v>0</v>
      </c>
      <c r="C10" s="408">
        <v>0</v>
      </c>
      <c r="D10" s="409">
        <v>4.5999999999999996</v>
      </c>
      <c r="E10" s="408">
        <v>7.6</v>
      </c>
      <c r="F10" s="408">
        <v>9.6</v>
      </c>
      <c r="G10" s="408">
        <f>'Milho 2a'!B9</f>
        <v>0</v>
      </c>
      <c r="H10" s="408">
        <v>0</v>
      </c>
      <c r="I10" s="409">
        <f>'Milho 2a'!C9</f>
        <v>0</v>
      </c>
      <c r="J10" s="409">
        <f t="shared" si="0"/>
        <v>0</v>
      </c>
      <c r="K10" s="409">
        <f t="shared" si="1"/>
        <v>0</v>
      </c>
      <c r="L10" s="409">
        <f t="shared" si="2"/>
        <v>0</v>
      </c>
      <c r="M10" s="409">
        <f t="shared" si="3"/>
        <v>0</v>
      </c>
      <c r="N10" s="410"/>
      <c r="O10" s="407" t="s">
        <v>77</v>
      </c>
      <c r="P10" s="411">
        <v>0</v>
      </c>
      <c r="Q10" s="411">
        <v>0</v>
      </c>
      <c r="R10" s="412">
        <v>3036</v>
      </c>
      <c r="S10" s="411">
        <v>6000</v>
      </c>
      <c r="T10" s="411">
        <v>4857</v>
      </c>
      <c r="U10" s="411">
        <f>'Milho 2a'!E9</f>
        <v>0</v>
      </c>
      <c r="V10" s="411">
        <v>0</v>
      </c>
      <c r="W10" s="412">
        <f>'Milho 2a'!F9</f>
        <v>0</v>
      </c>
      <c r="X10" s="409">
        <f t="shared" si="4"/>
        <v>0</v>
      </c>
      <c r="Y10" s="409">
        <f t="shared" si="5"/>
        <v>0</v>
      </c>
      <c r="Z10" s="48"/>
      <c r="AA10" s="407" t="s">
        <v>77</v>
      </c>
      <c r="AB10" s="408">
        <v>0</v>
      </c>
      <c r="AC10" s="408">
        <v>0</v>
      </c>
      <c r="AD10" s="409">
        <v>14</v>
      </c>
      <c r="AE10" s="408">
        <v>45.6</v>
      </c>
      <c r="AF10" s="408">
        <v>46.6</v>
      </c>
      <c r="AG10" s="408">
        <f>'Milho 2a'!H9</f>
        <v>0</v>
      </c>
      <c r="AH10" s="408">
        <v>0</v>
      </c>
      <c r="AI10" s="409">
        <f>'Milho 2a'!I9</f>
        <v>0</v>
      </c>
      <c r="AJ10" s="409">
        <f t="shared" si="6"/>
        <v>0</v>
      </c>
      <c r="AK10" s="409">
        <f t="shared" si="7"/>
        <v>0</v>
      </c>
      <c r="AL10" s="409">
        <f t="shared" si="8"/>
        <v>0</v>
      </c>
      <c r="AM10" s="409">
        <f t="shared" si="9"/>
        <v>0</v>
      </c>
      <c r="AN10" s="23"/>
      <c r="AO10" s="23"/>
      <c r="AP10" s="23"/>
      <c r="AQ10" s="23"/>
    </row>
    <row r="11" spans="1:43" ht="15.6" customHeight="1" x14ac:dyDescent="0.2">
      <c r="A11" s="407" t="s">
        <v>78</v>
      </c>
      <c r="B11" s="408">
        <v>88.4</v>
      </c>
      <c r="C11" s="408">
        <v>119.5</v>
      </c>
      <c r="D11" s="409">
        <v>119.5</v>
      </c>
      <c r="E11" s="408">
        <v>156.9</v>
      </c>
      <c r="F11" s="408">
        <v>149.1</v>
      </c>
      <c r="G11" s="408">
        <f>'Milho 2a'!B10</f>
        <v>200</v>
      </c>
      <c r="H11" s="408">
        <v>186</v>
      </c>
      <c r="I11" s="409">
        <f>'Milho 2a'!C10</f>
        <v>218</v>
      </c>
      <c r="J11" s="409">
        <f t="shared" si="0"/>
        <v>17.2</v>
      </c>
      <c r="K11" s="409">
        <f t="shared" si="1"/>
        <v>9</v>
      </c>
      <c r="L11" s="409">
        <f t="shared" si="2"/>
        <v>32</v>
      </c>
      <c r="M11" s="409">
        <f t="shared" si="3"/>
        <v>18</v>
      </c>
      <c r="N11" s="410"/>
      <c r="O11" s="407" t="s">
        <v>78</v>
      </c>
      <c r="P11" s="411">
        <v>3751</v>
      </c>
      <c r="Q11" s="411">
        <v>4613</v>
      </c>
      <c r="R11" s="412">
        <v>4613</v>
      </c>
      <c r="S11" s="411">
        <v>4385</v>
      </c>
      <c r="T11" s="411">
        <v>4497</v>
      </c>
      <c r="U11" s="411">
        <f>'Milho 2a'!E10</f>
        <v>5190</v>
      </c>
      <c r="V11" s="411">
        <v>4907</v>
      </c>
      <c r="W11" s="412">
        <f>'Milho 2a'!F10</f>
        <v>5066</v>
      </c>
      <c r="X11" s="409">
        <f t="shared" si="4"/>
        <v>3.2</v>
      </c>
      <c r="Y11" s="409">
        <f t="shared" si="5"/>
        <v>-2.4</v>
      </c>
      <c r="Z11" s="48"/>
      <c r="AA11" s="407" t="s">
        <v>78</v>
      </c>
      <c r="AB11" s="408">
        <v>331.6</v>
      </c>
      <c r="AC11" s="408">
        <v>551.29999999999995</v>
      </c>
      <c r="AD11" s="409">
        <v>551.29999999999995</v>
      </c>
      <c r="AE11" s="408">
        <v>688</v>
      </c>
      <c r="AF11" s="408">
        <v>670.5</v>
      </c>
      <c r="AG11" s="408">
        <f>'Milho 2a'!H10</f>
        <v>1038</v>
      </c>
      <c r="AH11" s="408">
        <v>912.7</v>
      </c>
      <c r="AI11" s="409">
        <f>'Milho 2a'!I10</f>
        <v>1104.4000000000001</v>
      </c>
      <c r="AJ11" s="409">
        <f t="shared" si="6"/>
        <v>21</v>
      </c>
      <c r="AK11" s="409">
        <f t="shared" si="7"/>
        <v>6.4</v>
      </c>
      <c r="AL11" s="409">
        <f t="shared" si="8"/>
        <v>191.70000000000005</v>
      </c>
      <c r="AM11" s="409">
        <f t="shared" si="9"/>
        <v>66.400000000000091</v>
      </c>
      <c r="AN11" s="23"/>
      <c r="AO11" s="23"/>
      <c r="AP11" s="23"/>
      <c r="AQ11" s="23"/>
    </row>
    <row r="12" spans="1:43" ht="15.6" hidden="1" customHeight="1" x14ac:dyDescent="0.2">
      <c r="A12" s="407" t="s">
        <v>79</v>
      </c>
      <c r="B12" s="408">
        <v>0</v>
      </c>
      <c r="C12" s="408">
        <v>0</v>
      </c>
      <c r="D12" s="409">
        <v>0</v>
      </c>
      <c r="E12" s="408">
        <v>0</v>
      </c>
      <c r="F12" s="408">
        <v>0</v>
      </c>
      <c r="G12" s="408">
        <f>'Milho 2a'!B11</f>
        <v>5.0999999999999996</v>
      </c>
      <c r="H12" s="408">
        <v>2</v>
      </c>
      <c r="I12" s="409">
        <f>'Milho 2a'!C11</f>
        <v>5.6</v>
      </c>
      <c r="J12" s="409">
        <f t="shared" si="0"/>
        <v>180</v>
      </c>
      <c r="K12" s="409">
        <f t="shared" si="1"/>
        <v>9.8000000000000007</v>
      </c>
      <c r="L12" s="409">
        <f t="shared" si="2"/>
        <v>3.5999999999999996</v>
      </c>
      <c r="M12" s="409">
        <f t="shared" si="3"/>
        <v>0.5</v>
      </c>
      <c r="N12" s="410"/>
      <c r="O12" s="407" t="s">
        <v>79</v>
      </c>
      <c r="P12" s="411">
        <v>0</v>
      </c>
      <c r="Q12" s="411">
        <v>0</v>
      </c>
      <c r="R12" s="412">
        <v>0</v>
      </c>
      <c r="S12" s="411">
        <v>0</v>
      </c>
      <c r="T12" s="411">
        <v>0</v>
      </c>
      <c r="U12" s="411">
        <f>'Milho 2a'!E11</f>
        <v>2600</v>
      </c>
      <c r="V12" s="411">
        <v>2050</v>
      </c>
      <c r="W12" s="412">
        <f>'Milho 2a'!F11</f>
        <v>2394</v>
      </c>
      <c r="X12" s="409">
        <f t="shared" si="4"/>
        <v>16.8</v>
      </c>
      <c r="Y12" s="409">
        <f t="shared" si="5"/>
        <v>-7.9</v>
      </c>
      <c r="Z12" s="48"/>
      <c r="AA12" s="407" t="s">
        <v>79</v>
      </c>
      <c r="AB12" s="408">
        <v>0</v>
      </c>
      <c r="AC12" s="408">
        <v>0</v>
      </c>
      <c r="AD12" s="409">
        <v>0</v>
      </c>
      <c r="AE12" s="408">
        <v>0</v>
      </c>
      <c r="AF12" s="408">
        <v>0</v>
      </c>
      <c r="AG12" s="408">
        <f>'Milho 2a'!H11</f>
        <v>13.3</v>
      </c>
      <c r="AH12" s="408">
        <v>4.0999999999999996</v>
      </c>
      <c r="AI12" s="409">
        <f>'Milho 2a'!I11</f>
        <v>13.4</v>
      </c>
      <c r="AJ12" s="409">
        <f t="shared" si="6"/>
        <v>226.8</v>
      </c>
      <c r="AK12" s="409">
        <f t="shared" si="7"/>
        <v>0.8</v>
      </c>
      <c r="AL12" s="409">
        <f t="shared" si="8"/>
        <v>9.3000000000000007</v>
      </c>
      <c r="AM12" s="409">
        <f t="shared" si="9"/>
        <v>9.9999999999999645E-2</v>
      </c>
      <c r="AN12" s="23"/>
      <c r="AO12" s="23"/>
      <c r="AP12" s="23"/>
      <c r="AQ12" s="23"/>
    </row>
    <row r="13" spans="1:43" ht="15.6" hidden="1" customHeight="1" x14ac:dyDescent="0.2">
      <c r="A13" s="407" t="s">
        <v>80</v>
      </c>
      <c r="B13" s="408">
        <v>0</v>
      </c>
      <c r="C13" s="408">
        <v>0</v>
      </c>
      <c r="D13" s="409">
        <v>0</v>
      </c>
      <c r="E13" s="408">
        <v>0</v>
      </c>
      <c r="F13" s="408">
        <v>0</v>
      </c>
      <c r="G13" s="408">
        <f>'Milho 2a'!B12</f>
        <v>0</v>
      </c>
      <c r="H13" s="408">
        <v>0</v>
      </c>
      <c r="I13" s="409">
        <f>'Milho 2a'!C12</f>
        <v>0</v>
      </c>
      <c r="J13" s="409">
        <f t="shared" si="0"/>
        <v>0</v>
      </c>
      <c r="K13" s="409">
        <f t="shared" si="1"/>
        <v>0</v>
      </c>
      <c r="L13" s="409">
        <f t="shared" si="2"/>
        <v>0</v>
      </c>
      <c r="M13" s="409">
        <f t="shared" si="3"/>
        <v>0</v>
      </c>
      <c r="N13" s="410"/>
      <c r="O13" s="407" t="s">
        <v>80</v>
      </c>
      <c r="P13" s="411">
        <v>0</v>
      </c>
      <c r="Q13" s="411">
        <v>0</v>
      </c>
      <c r="R13" s="412">
        <v>0</v>
      </c>
      <c r="S13" s="411">
        <v>0</v>
      </c>
      <c r="T13" s="411">
        <v>0</v>
      </c>
      <c r="U13" s="411">
        <f>'Milho 2a'!E12</f>
        <v>0</v>
      </c>
      <c r="V13" s="411">
        <v>0</v>
      </c>
      <c r="W13" s="412">
        <f>'Milho 2a'!F12</f>
        <v>0</v>
      </c>
      <c r="X13" s="409">
        <f t="shared" si="4"/>
        <v>0</v>
      </c>
      <c r="Y13" s="409">
        <f t="shared" si="5"/>
        <v>0</v>
      </c>
      <c r="Z13" s="48"/>
      <c r="AA13" s="407" t="s">
        <v>80</v>
      </c>
      <c r="AB13" s="408">
        <v>0</v>
      </c>
      <c r="AC13" s="408">
        <v>0</v>
      </c>
      <c r="AD13" s="409">
        <v>0</v>
      </c>
      <c r="AE13" s="408">
        <v>0</v>
      </c>
      <c r="AF13" s="408">
        <v>0</v>
      </c>
      <c r="AG13" s="408">
        <f>'Milho 2a'!H12</f>
        <v>0</v>
      </c>
      <c r="AH13" s="408">
        <v>0</v>
      </c>
      <c r="AI13" s="409">
        <f>'Milho 2a'!I12</f>
        <v>0</v>
      </c>
      <c r="AJ13" s="409">
        <f t="shared" si="6"/>
        <v>0</v>
      </c>
      <c r="AK13" s="409">
        <f t="shared" si="7"/>
        <v>0</v>
      </c>
      <c r="AL13" s="409">
        <f t="shared" si="8"/>
        <v>0</v>
      </c>
      <c r="AM13" s="409">
        <f t="shared" si="9"/>
        <v>0</v>
      </c>
      <c r="AN13" s="23"/>
      <c r="AO13" s="23"/>
      <c r="AP13" s="23"/>
      <c r="AQ13" s="23"/>
    </row>
    <row r="14" spans="1:43" ht="15.6" hidden="1" customHeight="1" x14ac:dyDescent="0.2">
      <c r="A14" s="407" t="s">
        <v>81</v>
      </c>
      <c r="B14" s="408">
        <v>0</v>
      </c>
      <c r="C14" s="408">
        <v>0</v>
      </c>
      <c r="D14" s="409">
        <v>0</v>
      </c>
      <c r="E14" s="408">
        <v>0</v>
      </c>
      <c r="F14" s="408">
        <v>0</v>
      </c>
      <c r="G14" s="408">
        <f>'Milho 2a'!B13</f>
        <v>0</v>
      </c>
      <c r="H14" s="408">
        <v>0</v>
      </c>
      <c r="I14" s="409">
        <f>'Milho 2a'!C13</f>
        <v>0</v>
      </c>
      <c r="J14" s="409">
        <f t="shared" si="0"/>
        <v>0</v>
      </c>
      <c r="K14" s="409">
        <f t="shared" si="1"/>
        <v>0</v>
      </c>
      <c r="L14" s="409">
        <f t="shared" si="2"/>
        <v>0</v>
      </c>
      <c r="M14" s="409">
        <f t="shared" si="3"/>
        <v>0</v>
      </c>
      <c r="N14" s="410"/>
      <c r="O14" s="407" t="s">
        <v>81</v>
      </c>
      <c r="P14" s="411">
        <v>0</v>
      </c>
      <c r="Q14" s="411">
        <v>0</v>
      </c>
      <c r="R14" s="412">
        <v>0</v>
      </c>
      <c r="S14" s="411">
        <v>0</v>
      </c>
      <c r="T14" s="411">
        <v>0</v>
      </c>
      <c r="U14" s="411">
        <f>'Milho 2a'!E13</f>
        <v>0</v>
      </c>
      <c r="V14" s="411">
        <v>0</v>
      </c>
      <c r="W14" s="412">
        <f>'Milho 2a'!F13</f>
        <v>0</v>
      </c>
      <c r="X14" s="409">
        <f t="shared" si="4"/>
        <v>0</v>
      </c>
      <c r="Y14" s="409">
        <f t="shared" si="5"/>
        <v>0</v>
      </c>
      <c r="Z14" s="48"/>
      <c r="AA14" s="407" t="s">
        <v>81</v>
      </c>
      <c r="AB14" s="408">
        <v>0</v>
      </c>
      <c r="AC14" s="408">
        <v>0</v>
      </c>
      <c r="AD14" s="409">
        <v>0</v>
      </c>
      <c r="AE14" s="408">
        <v>0</v>
      </c>
      <c r="AF14" s="408">
        <v>0</v>
      </c>
      <c r="AG14" s="408">
        <f>'Milho 2a'!H13</f>
        <v>0</v>
      </c>
      <c r="AH14" s="408">
        <v>0</v>
      </c>
      <c r="AI14" s="409">
        <f>'Milho 2a'!I13</f>
        <v>0</v>
      </c>
      <c r="AJ14" s="409">
        <f t="shared" si="6"/>
        <v>0</v>
      </c>
      <c r="AK14" s="409">
        <f t="shared" si="7"/>
        <v>0</v>
      </c>
      <c r="AL14" s="409">
        <f t="shared" si="8"/>
        <v>0</v>
      </c>
      <c r="AM14" s="409">
        <f t="shared" si="9"/>
        <v>0</v>
      </c>
      <c r="AN14" s="23"/>
      <c r="AO14" s="23"/>
      <c r="AP14" s="23"/>
      <c r="AQ14" s="23"/>
    </row>
    <row r="15" spans="1:43" ht="15.6" customHeight="1" x14ac:dyDescent="0.2">
      <c r="A15" s="407" t="s">
        <v>82</v>
      </c>
      <c r="B15" s="408">
        <v>0</v>
      </c>
      <c r="C15" s="408">
        <v>0</v>
      </c>
      <c r="D15" s="409">
        <v>26.5</v>
      </c>
      <c r="E15" s="408">
        <v>81.400000000000006</v>
      </c>
      <c r="F15" s="408">
        <v>69</v>
      </c>
      <c r="G15" s="408">
        <f>'Milho 2a'!B14</f>
        <v>188.5</v>
      </c>
      <c r="H15" s="408">
        <v>101.1</v>
      </c>
      <c r="I15" s="409">
        <f>'Milho 2a'!C14</f>
        <v>207.35</v>
      </c>
      <c r="J15" s="409">
        <f t="shared" si="0"/>
        <v>105.1</v>
      </c>
      <c r="K15" s="409">
        <f t="shared" si="1"/>
        <v>10</v>
      </c>
      <c r="L15" s="409">
        <f t="shared" si="2"/>
        <v>106.25</v>
      </c>
      <c r="M15" s="409">
        <f t="shared" si="3"/>
        <v>18.849999999999994</v>
      </c>
      <c r="N15" s="410"/>
      <c r="O15" s="407" t="s">
        <v>82</v>
      </c>
      <c r="P15" s="411">
        <v>0</v>
      </c>
      <c r="Q15" s="411">
        <v>0</v>
      </c>
      <c r="R15" s="412">
        <v>3072</v>
      </c>
      <c r="S15" s="411">
        <v>3549</v>
      </c>
      <c r="T15" s="411">
        <v>3403</v>
      </c>
      <c r="U15" s="411">
        <f>'Milho 2a'!E14</f>
        <v>3082</v>
      </c>
      <c r="V15" s="411">
        <v>3357</v>
      </c>
      <c r="W15" s="412">
        <f>'Milho 2a'!F14</f>
        <v>3336</v>
      </c>
      <c r="X15" s="409">
        <f t="shared" si="4"/>
        <v>-0.6</v>
      </c>
      <c r="Y15" s="409">
        <f t="shared" si="5"/>
        <v>8.1999999999999993</v>
      </c>
      <c r="Z15" s="48"/>
      <c r="AA15" s="407" t="s">
        <v>82</v>
      </c>
      <c r="AB15" s="408">
        <v>0</v>
      </c>
      <c r="AC15" s="408">
        <v>0</v>
      </c>
      <c r="AD15" s="409">
        <v>81.400000000000006</v>
      </c>
      <c r="AE15" s="408">
        <v>288.89999999999998</v>
      </c>
      <c r="AF15" s="408">
        <v>234.8</v>
      </c>
      <c r="AG15" s="408">
        <f>'Milho 2a'!H14</f>
        <v>581</v>
      </c>
      <c r="AH15" s="408">
        <v>339.4</v>
      </c>
      <c r="AI15" s="409">
        <f>'Milho 2a'!I14</f>
        <v>691.7</v>
      </c>
      <c r="AJ15" s="409">
        <f t="shared" si="6"/>
        <v>103.8</v>
      </c>
      <c r="AK15" s="409">
        <f t="shared" si="7"/>
        <v>19.100000000000001</v>
      </c>
      <c r="AL15" s="409">
        <f t="shared" si="8"/>
        <v>352.30000000000007</v>
      </c>
      <c r="AM15" s="409">
        <f t="shared" si="9"/>
        <v>110.70000000000005</v>
      </c>
      <c r="AN15" s="23"/>
      <c r="AO15" s="23"/>
      <c r="AP15" s="23"/>
      <c r="AQ15" s="23"/>
    </row>
    <row r="16" spans="1:43" ht="15.6" customHeight="1" x14ac:dyDescent="0.2">
      <c r="A16" s="407" t="s">
        <v>83</v>
      </c>
      <c r="B16" s="408">
        <v>100.9</v>
      </c>
      <c r="C16" s="408">
        <v>154</v>
      </c>
      <c r="D16" s="409">
        <v>95.6</v>
      </c>
      <c r="E16" s="408">
        <v>155.30000000000001</v>
      </c>
      <c r="F16" s="408">
        <v>157.9</v>
      </c>
      <c r="G16" s="408">
        <f>'Milho 2a'!B15</f>
        <v>225.3</v>
      </c>
      <c r="H16" s="408">
        <v>240.7</v>
      </c>
      <c r="I16" s="409">
        <f>'Milho 2a'!C15</f>
        <v>265.5</v>
      </c>
      <c r="J16" s="409">
        <f t="shared" si="0"/>
        <v>10.3</v>
      </c>
      <c r="K16" s="409">
        <f t="shared" si="1"/>
        <v>17.8</v>
      </c>
      <c r="L16" s="409">
        <f t="shared" si="2"/>
        <v>24.800000000000011</v>
      </c>
      <c r="M16" s="409">
        <f t="shared" si="3"/>
        <v>40.199999999999989</v>
      </c>
      <c r="N16" s="42"/>
      <c r="O16" s="407" t="s">
        <v>83</v>
      </c>
      <c r="P16" s="411">
        <v>4561</v>
      </c>
      <c r="Q16" s="411">
        <v>4768</v>
      </c>
      <c r="R16" s="412">
        <v>3063</v>
      </c>
      <c r="S16" s="411">
        <v>4402</v>
      </c>
      <c r="T16" s="411">
        <v>3374</v>
      </c>
      <c r="U16" s="411">
        <f>'Milho 2a'!E15</f>
        <v>4105</v>
      </c>
      <c r="V16" s="411">
        <v>4840</v>
      </c>
      <c r="W16" s="412">
        <f>'Milho 2a'!F15</f>
        <v>4676</v>
      </c>
      <c r="X16" s="409">
        <f t="shared" si="4"/>
        <v>-3.4</v>
      </c>
      <c r="Y16" s="409">
        <f t="shared" si="5"/>
        <v>13.9</v>
      </c>
      <c r="Z16" s="48"/>
      <c r="AA16" s="407" t="s">
        <v>83</v>
      </c>
      <c r="AB16" s="408">
        <v>460.2</v>
      </c>
      <c r="AC16" s="408">
        <v>734.3</v>
      </c>
      <c r="AD16" s="409">
        <v>292.8</v>
      </c>
      <c r="AE16" s="408">
        <v>683.6</v>
      </c>
      <c r="AF16" s="408">
        <v>532.79999999999995</v>
      </c>
      <c r="AG16" s="408">
        <f>'Milho 2a'!H15</f>
        <v>924.9</v>
      </c>
      <c r="AH16" s="408">
        <v>1165</v>
      </c>
      <c r="AI16" s="409">
        <f>'Milho 2a'!I15</f>
        <v>1241.5</v>
      </c>
      <c r="AJ16" s="409">
        <f t="shared" si="6"/>
        <v>6.6</v>
      </c>
      <c r="AK16" s="409">
        <f t="shared" si="7"/>
        <v>34.200000000000003</v>
      </c>
      <c r="AL16" s="409">
        <f t="shared" si="8"/>
        <v>76.5</v>
      </c>
      <c r="AM16" s="409">
        <f t="shared" si="9"/>
        <v>316.60000000000002</v>
      </c>
      <c r="AN16" s="23"/>
      <c r="AO16" s="23"/>
      <c r="AP16" s="23"/>
      <c r="AQ16" s="23"/>
    </row>
    <row r="17" spans="1:43" ht="15.6" customHeight="1" x14ac:dyDescent="0.2">
      <c r="A17" s="403" t="s">
        <v>84</v>
      </c>
      <c r="B17" s="404">
        <v>786.4</v>
      </c>
      <c r="C17" s="404">
        <v>618.9</v>
      </c>
      <c r="D17" s="404">
        <v>560</v>
      </c>
      <c r="E17" s="404">
        <v>796.3</v>
      </c>
      <c r="F17" s="404">
        <v>715.4</v>
      </c>
      <c r="G17" s="404">
        <f>'Milho 2a'!B16</f>
        <v>1189</v>
      </c>
      <c r="H17" s="404">
        <v>1041.0999999999999</v>
      </c>
      <c r="I17" s="404">
        <f>'Milho 2a'!C16</f>
        <v>1188.2</v>
      </c>
      <c r="J17" s="404">
        <f t="shared" si="0"/>
        <v>14.1</v>
      </c>
      <c r="K17" s="404">
        <f t="shared" si="1"/>
        <v>-0.1</v>
      </c>
      <c r="L17" s="404">
        <f t="shared" si="2"/>
        <v>147.10000000000014</v>
      </c>
      <c r="M17" s="404">
        <f t="shared" si="3"/>
        <v>-0.79999999999995453</v>
      </c>
      <c r="N17" s="239"/>
      <c r="O17" s="403" t="s">
        <v>84</v>
      </c>
      <c r="P17" s="406">
        <v>3591.7705999999998</v>
      </c>
      <c r="Q17" s="406">
        <v>2892.5726289999998</v>
      </c>
      <c r="R17" s="406">
        <v>1015.464464</v>
      </c>
      <c r="S17" s="406">
        <v>2788.6570390000002</v>
      </c>
      <c r="T17" s="406">
        <v>1188.0113220000001</v>
      </c>
      <c r="U17" s="406">
        <f>'Milho 2a'!E16</f>
        <v>1686.0332149999999</v>
      </c>
      <c r="V17" s="406">
        <v>1477.097685</v>
      </c>
      <c r="W17" s="406">
        <f>'Milho 2a'!F16</f>
        <v>1938.461875</v>
      </c>
      <c r="X17" s="404">
        <f t="shared" si="4"/>
        <v>31.2</v>
      </c>
      <c r="Y17" s="404">
        <f t="shared" si="5"/>
        <v>15</v>
      </c>
      <c r="Z17" s="239"/>
      <c r="AA17" s="403" t="s">
        <v>84</v>
      </c>
      <c r="AB17" s="404">
        <v>2824.5</v>
      </c>
      <c r="AC17" s="404">
        <v>1790.2</v>
      </c>
      <c r="AD17" s="404">
        <v>568.70000000000005</v>
      </c>
      <c r="AE17" s="404">
        <v>2220.6999999999998</v>
      </c>
      <c r="AF17" s="404">
        <v>849.9</v>
      </c>
      <c r="AG17" s="404">
        <f>'Milho 2a'!H16</f>
        <v>2211.9</v>
      </c>
      <c r="AH17" s="404">
        <v>1537.8</v>
      </c>
      <c r="AI17" s="404">
        <f>'Milho 2a'!I16</f>
        <v>2303.1999999999998</v>
      </c>
      <c r="AJ17" s="404">
        <f t="shared" si="6"/>
        <v>49.8</v>
      </c>
      <c r="AK17" s="404">
        <f t="shared" si="7"/>
        <v>4.0999999999999996</v>
      </c>
      <c r="AL17" s="404">
        <f t="shared" si="8"/>
        <v>765.39999999999986</v>
      </c>
      <c r="AM17" s="404">
        <f t="shared" si="9"/>
        <v>91.299999999999727</v>
      </c>
      <c r="AN17" s="23"/>
      <c r="AO17" s="23"/>
      <c r="AP17" s="23"/>
      <c r="AQ17" s="23"/>
    </row>
    <row r="18" spans="1:43" ht="15.6" customHeight="1" x14ac:dyDescent="0.2">
      <c r="A18" s="407" t="s">
        <v>85</v>
      </c>
      <c r="B18" s="408">
        <v>227.4</v>
      </c>
      <c r="C18" s="408">
        <v>134.19999999999999</v>
      </c>
      <c r="D18" s="409">
        <v>85.9</v>
      </c>
      <c r="E18" s="408">
        <v>198.9</v>
      </c>
      <c r="F18" s="408">
        <v>172.4</v>
      </c>
      <c r="G18" s="408">
        <f>'Milho 2a'!B17</f>
        <v>200.8</v>
      </c>
      <c r="H18" s="408">
        <v>182.4</v>
      </c>
      <c r="I18" s="409">
        <f>'Milho 2a'!C17</f>
        <v>200.8</v>
      </c>
      <c r="J18" s="409">
        <f t="shared" si="0"/>
        <v>10.1</v>
      </c>
      <c r="K18" s="409">
        <f t="shared" si="1"/>
        <v>0</v>
      </c>
      <c r="L18" s="409">
        <f t="shared" si="2"/>
        <v>18.400000000000006</v>
      </c>
      <c r="M18" s="409">
        <f t="shared" si="3"/>
        <v>0</v>
      </c>
      <c r="N18" s="42"/>
      <c r="O18" s="407" t="s">
        <v>85</v>
      </c>
      <c r="P18" s="411">
        <v>3813</v>
      </c>
      <c r="Q18" s="411">
        <v>3867</v>
      </c>
      <c r="R18" s="412">
        <v>1784</v>
      </c>
      <c r="S18" s="411">
        <v>3572</v>
      </c>
      <c r="T18" s="411">
        <v>2172</v>
      </c>
      <c r="U18" s="411">
        <f>'Milho 2a'!E17</f>
        <v>5358</v>
      </c>
      <c r="V18" s="411">
        <v>4019</v>
      </c>
      <c r="W18" s="412">
        <f>'Milho 2a'!F17</f>
        <v>4873</v>
      </c>
      <c r="X18" s="409">
        <f t="shared" si="4"/>
        <v>21.2</v>
      </c>
      <c r="Y18" s="409">
        <f t="shared" si="5"/>
        <v>-9.1</v>
      </c>
      <c r="Z18" s="48"/>
      <c r="AA18" s="407" t="s">
        <v>85</v>
      </c>
      <c r="AB18" s="408">
        <v>867.1</v>
      </c>
      <c r="AC18" s="408">
        <v>519</v>
      </c>
      <c r="AD18" s="409">
        <v>153.19999999999999</v>
      </c>
      <c r="AE18" s="408">
        <v>710.5</v>
      </c>
      <c r="AF18" s="408">
        <v>374.5</v>
      </c>
      <c r="AG18" s="408">
        <f>'Milho 2a'!H17</f>
        <v>1075.9000000000001</v>
      </c>
      <c r="AH18" s="408">
        <v>733.1</v>
      </c>
      <c r="AI18" s="409">
        <f>'Milho 2a'!I17</f>
        <v>978.5</v>
      </c>
      <c r="AJ18" s="409">
        <f t="shared" si="6"/>
        <v>33.5</v>
      </c>
      <c r="AK18" s="409">
        <f t="shared" si="7"/>
        <v>-9.1</v>
      </c>
      <c r="AL18" s="409">
        <f t="shared" si="8"/>
        <v>245.39999999999998</v>
      </c>
      <c r="AM18" s="409">
        <f t="shared" si="9"/>
        <v>-97.400000000000091</v>
      </c>
      <c r="AN18" s="23"/>
      <c r="AO18" s="23"/>
      <c r="AP18" s="23"/>
      <c r="AQ18" s="23"/>
    </row>
    <row r="19" spans="1:43" ht="15.6" customHeight="1" x14ac:dyDescent="0.2">
      <c r="A19" s="407" t="s">
        <v>86</v>
      </c>
      <c r="B19" s="408">
        <v>33.4</v>
      </c>
      <c r="C19" s="408">
        <v>25.9</v>
      </c>
      <c r="D19" s="409">
        <v>21.5</v>
      </c>
      <c r="E19" s="408">
        <v>49.2</v>
      </c>
      <c r="F19" s="408">
        <v>63.2</v>
      </c>
      <c r="G19" s="408">
        <f>'Milho 2a'!B18</f>
        <v>94.9</v>
      </c>
      <c r="H19" s="408">
        <v>32.1</v>
      </c>
      <c r="I19" s="409">
        <f>'Milho 2a'!C18</f>
        <v>94.1</v>
      </c>
      <c r="J19" s="409">
        <f t="shared" si="0"/>
        <v>193.1</v>
      </c>
      <c r="K19" s="409">
        <f t="shared" si="1"/>
        <v>-0.8</v>
      </c>
      <c r="L19" s="409">
        <f t="shared" si="2"/>
        <v>61.999999999999993</v>
      </c>
      <c r="M19" s="409">
        <f t="shared" si="3"/>
        <v>-0.80000000000001137</v>
      </c>
      <c r="N19" s="42"/>
      <c r="O19" s="407" t="s">
        <v>86</v>
      </c>
      <c r="P19" s="411">
        <v>4998</v>
      </c>
      <c r="Q19" s="411">
        <v>4437</v>
      </c>
      <c r="R19" s="412">
        <v>1756</v>
      </c>
      <c r="S19" s="411">
        <v>2363</v>
      </c>
      <c r="T19" s="411">
        <v>1289</v>
      </c>
      <c r="U19" s="411">
        <f>'Milho 2a'!E18</f>
        <v>3009</v>
      </c>
      <c r="V19" s="411">
        <v>4633</v>
      </c>
      <c r="W19" s="412">
        <f>'Milho 2a'!F18</f>
        <v>4079</v>
      </c>
      <c r="X19" s="409">
        <f t="shared" si="4"/>
        <v>-12</v>
      </c>
      <c r="Y19" s="409">
        <f t="shared" si="5"/>
        <v>35.6</v>
      </c>
      <c r="Z19" s="48"/>
      <c r="AA19" s="407" t="s">
        <v>86</v>
      </c>
      <c r="AB19" s="408">
        <v>166.9</v>
      </c>
      <c r="AC19" s="408">
        <v>114.9</v>
      </c>
      <c r="AD19" s="409">
        <v>37.799999999999997</v>
      </c>
      <c r="AE19" s="408">
        <v>116.3</v>
      </c>
      <c r="AF19" s="408">
        <v>81.5</v>
      </c>
      <c r="AG19" s="408">
        <f>'Milho 2a'!H18</f>
        <v>285.60000000000002</v>
      </c>
      <c r="AH19" s="408">
        <v>148.69999999999999</v>
      </c>
      <c r="AI19" s="409">
        <f>'Milho 2a'!I18</f>
        <v>383.8</v>
      </c>
      <c r="AJ19" s="409">
        <f t="shared" si="6"/>
        <v>158.1</v>
      </c>
      <c r="AK19" s="409">
        <f t="shared" si="7"/>
        <v>34.4</v>
      </c>
      <c r="AL19" s="409">
        <f t="shared" si="8"/>
        <v>235.10000000000002</v>
      </c>
      <c r="AM19" s="409">
        <f t="shared" si="9"/>
        <v>98.199999999999989</v>
      </c>
      <c r="AN19" s="23"/>
      <c r="AO19" s="23"/>
      <c r="AP19" s="23"/>
      <c r="AQ19" s="23"/>
    </row>
    <row r="20" spans="1:43" ht="15.6" hidden="1" customHeight="1" x14ac:dyDescent="0.2">
      <c r="A20" s="407" t="s">
        <v>87</v>
      </c>
      <c r="B20" s="408">
        <v>0</v>
      </c>
      <c r="C20" s="408">
        <v>0</v>
      </c>
      <c r="D20" s="409">
        <v>0</v>
      </c>
      <c r="E20" s="408">
        <v>0</v>
      </c>
      <c r="F20" s="408">
        <v>0</v>
      </c>
      <c r="G20" s="408">
        <f>'Milho 2a'!B19</f>
        <v>543.9</v>
      </c>
      <c r="H20" s="408">
        <v>519.5</v>
      </c>
      <c r="I20" s="409">
        <f>'Milho 2a'!C19</f>
        <v>543.9</v>
      </c>
      <c r="J20" s="409">
        <f t="shared" si="0"/>
        <v>4.7</v>
      </c>
      <c r="K20" s="409">
        <f t="shared" si="1"/>
        <v>0</v>
      </c>
      <c r="L20" s="409">
        <f t="shared" si="2"/>
        <v>24.399999999999977</v>
      </c>
      <c r="M20" s="409">
        <f t="shared" si="3"/>
        <v>0</v>
      </c>
      <c r="N20" s="42"/>
      <c r="O20" s="407" t="s">
        <v>87</v>
      </c>
      <c r="P20" s="411">
        <v>0</v>
      </c>
      <c r="Q20" s="411">
        <v>0</v>
      </c>
      <c r="R20" s="412">
        <v>0</v>
      </c>
      <c r="S20" s="411">
        <v>0</v>
      </c>
      <c r="T20" s="411">
        <v>0</v>
      </c>
      <c r="U20" s="411">
        <f>'Milho 2a'!E19</f>
        <v>842</v>
      </c>
      <c r="V20" s="411">
        <v>855</v>
      </c>
      <c r="W20" s="412">
        <f>'Milho 2a'!F19</f>
        <v>955</v>
      </c>
      <c r="X20" s="409">
        <f t="shared" si="4"/>
        <v>11.7</v>
      </c>
      <c r="Y20" s="409">
        <f t="shared" si="5"/>
        <v>13.4</v>
      </c>
      <c r="Z20" s="48"/>
      <c r="AA20" s="407" t="s">
        <v>87</v>
      </c>
      <c r="AB20" s="408">
        <v>0</v>
      </c>
      <c r="AC20" s="408">
        <v>0</v>
      </c>
      <c r="AD20" s="409">
        <v>0</v>
      </c>
      <c r="AE20" s="408">
        <v>0</v>
      </c>
      <c r="AF20" s="408">
        <v>0</v>
      </c>
      <c r="AG20" s="408">
        <f>'Milho 2a'!H19</f>
        <v>458</v>
      </c>
      <c r="AH20" s="408">
        <v>444.2</v>
      </c>
      <c r="AI20" s="409">
        <f>'Milho 2a'!I19</f>
        <v>519.4</v>
      </c>
      <c r="AJ20" s="409">
        <f t="shared" si="6"/>
        <v>16.899999999999999</v>
      </c>
      <c r="AK20" s="409">
        <f t="shared" si="7"/>
        <v>13.4</v>
      </c>
      <c r="AL20" s="409">
        <f t="shared" si="8"/>
        <v>75.199999999999989</v>
      </c>
      <c r="AM20" s="409">
        <f t="shared" si="9"/>
        <v>61.399999999999977</v>
      </c>
      <c r="AN20" s="23"/>
      <c r="AO20" s="23"/>
      <c r="AP20" s="23"/>
      <c r="AQ20" s="23"/>
    </row>
    <row r="21" spans="1:43" ht="15.6" hidden="1" customHeight="1" x14ac:dyDescent="0.2">
      <c r="A21" s="407" t="s">
        <v>88</v>
      </c>
      <c r="B21" s="408">
        <v>0</v>
      </c>
      <c r="C21" s="408">
        <v>0</v>
      </c>
      <c r="D21" s="409">
        <v>0</v>
      </c>
      <c r="E21" s="408">
        <v>0</v>
      </c>
      <c r="F21" s="408">
        <v>0</v>
      </c>
      <c r="G21" s="408">
        <f>'Milho 2a'!B20</f>
        <v>52.9</v>
      </c>
      <c r="H21" s="408">
        <v>59.7</v>
      </c>
      <c r="I21" s="409">
        <f>'Milho 2a'!C20</f>
        <v>52.9</v>
      </c>
      <c r="J21" s="409">
        <f t="shared" si="0"/>
        <v>-11.4</v>
      </c>
      <c r="K21" s="409">
        <f t="shared" si="1"/>
        <v>0</v>
      </c>
      <c r="L21" s="409">
        <f t="shared" si="2"/>
        <v>-6.8000000000000043</v>
      </c>
      <c r="M21" s="409">
        <f t="shared" si="3"/>
        <v>0</v>
      </c>
      <c r="N21" s="42"/>
      <c r="O21" s="407" t="s">
        <v>88</v>
      </c>
      <c r="P21" s="411">
        <v>0</v>
      </c>
      <c r="Q21" s="411">
        <v>0</v>
      </c>
      <c r="R21" s="412">
        <v>0</v>
      </c>
      <c r="S21" s="411">
        <v>0</v>
      </c>
      <c r="T21" s="411">
        <v>0</v>
      </c>
      <c r="U21" s="411">
        <f>'Milho 2a'!E20</f>
        <v>523</v>
      </c>
      <c r="V21" s="411">
        <v>634</v>
      </c>
      <c r="W21" s="412">
        <f>'Milho 2a'!F20</f>
        <v>581</v>
      </c>
      <c r="X21" s="409">
        <f t="shared" si="4"/>
        <v>-8.4</v>
      </c>
      <c r="Y21" s="409">
        <f t="shared" si="5"/>
        <v>11.1</v>
      </c>
      <c r="Z21" s="48"/>
      <c r="AA21" s="407" t="s">
        <v>88</v>
      </c>
      <c r="AB21" s="408">
        <v>0</v>
      </c>
      <c r="AC21" s="408">
        <v>0</v>
      </c>
      <c r="AD21" s="409">
        <v>0</v>
      </c>
      <c r="AE21" s="408">
        <v>0</v>
      </c>
      <c r="AF21" s="408">
        <v>0</v>
      </c>
      <c r="AG21" s="408">
        <f>'Milho 2a'!H20</f>
        <v>27.7</v>
      </c>
      <c r="AH21" s="408">
        <v>37.799999999999997</v>
      </c>
      <c r="AI21" s="409">
        <f>'Milho 2a'!I20</f>
        <v>30.7</v>
      </c>
      <c r="AJ21" s="409">
        <f t="shared" si="6"/>
        <v>-18.8</v>
      </c>
      <c r="AK21" s="409">
        <f t="shared" si="7"/>
        <v>10.8</v>
      </c>
      <c r="AL21" s="409">
        <f t="shared" si="8"/>
        <v>-7.0999999999999979</v>
      </c>
      <c r="AM21" s="409">
        <f t="shared" si="9"/>
        <v>3</v>
      </c>
      <c r="AN21" s="23"/>
      <c r="AO21" s="23"/>
      <c r="AP21" s="23"/>
      <c r="AQ21" s="23"/>
    </row>
    <row r="22" spans="1:43" ht="15.6" hidden="1" customHeight="1" x14ac:dyDescent="0.2">
      <c r="A22" s="407" t="s">
        <v>89</v>
      </c>
      <c r="B22" s="408">
        <v>0</v>
      </c>
      <c r="C22" s="408">
        <v>0</v>
      </c>
      <c r="D22" s="409">
        <v>0</v>
      </c>
      <c r="E22" s="408">
        <v>0</v>
      </c>
      <c r="F22" s="408">
        <v>0</v>
      </c>
      <c r="G22" s="408">
        <f>'Milho 2a'!B21</f>
        <v>96.3</v>
      </c>
      <c r="H22" s="408">
        <v>107.6</v>
      </c>
      <c r="I22" s="409">
        <f>'Milho 2a'!C21</f>
        <v>96.3</v>
      </c>
      <c r="J22" s="409">
        <f t="shared" si="0"/>
        <v>-10.5</v>
      </c>
      <c r="K22" s="409">
        <f t="shared" si="1"/>
        <v>0</v>
      </c>
      <c r="L22" s="409">
        <f t="shared" si="2"/>
        <v>-11.299999999999997</v>
      </c>
      <c r="M22" s="409">
        <f t="shared" si="3"/>
        <v>0</v>
      </c>
      <c r="N22" s="42"/>
      <c r="O22" s="407" t="s">
        <v>89</v>
      </c>
      <c r="P22" s="411">
        <v>0</v>
      </c>
      <c r="Q22" s="411">
        <v>0</v>
      </c>
      <c r="R22" s="412">
        <v>0</v>
      </c>
      <c r="S22" s="411">
        <v>0</v>
      </c>
      <c r="T22" s="411">
        <v>0</v>
      </c>
      <c r="U22" s="411">
        <f>'Milho 2a'!E21</f>
        <v>515</v>
      </c>
      <c r="V22" s="411">
        <v>731</v>
      </c>
      <c r="W22" s="412">
        <f>'Milho 2a'!F21</f>
        <v>607</v>
      </c>
      <c r="X22" s="409">
        <f t="shared" si="4"/>
        <v>-17</v>
      </c>
      <c r="Y22" s="409">
        <f t="shared" si="5"/>
        <v>17.899999999999999</v>
      </c>
      <c r="Z22" s="48"/>
      <c r="AA22" s="407" t="s">
        <v>89</v>
      </c>
      <c r="AB22" s="408">
        <v>0</v>
      </c>
      <c r="AC22" s="408">
        <v>0</v>
      </c>
      <c r="AD22" s="409">
        <v>0</v>
      </c>
      <c r="AE22" s="408">
        <v>0</v>
      </c>
      <c r="AF22" s="408">
        <v>0</v>
      </c>
      <c r="AG22" s="408">
        <f>'Milho 2a'!H21</f>
        <v>49.6</v>
      </c>
      <c r="AH22" s="408">
        <v>78.7</v>
      </c>
      <c r="AI22" s="409">
        <f>'Milho 2a'!I21</f>
        <v>58.5</v>
      </c>
      <c r="AJ22" s="409">
        <f t="shared" si="6"/>
        <v>-25.7</v>
      </c>
      <c r="AK22" s="409">
        <f t="shared" si="7"/>
        <v>17.899999999999999</v>
      </c>
      <c r="AL22" s="409">
        <f t="shared" si="8"/>
        <v>-20.200000000000003</v>
      </c>
      <c r="AM22" s="409">
        <f t="shared" si="9"/>
        <v>8.8999999999999986</v>
      </c>
      <c r="AN22" s="23"/>
      <c r="AO22" s="23"/>
      <c r="AP22" s="23"/>
      <c r="AQ22" s="23"/>
    </row>
    <row r="23" spans="1:43" ht="15.6" customHeight="1" x14ac:dyDescent="0.2">
      <c r="A23" s="407" t="s">
        <v>90</v>
      </c>
      <c r="B23" s="408">
        <v>0</v>
      </c>
      <c r="C23" s="408">
        <v>0</v>
      </c>
      <c r="D23" s="409">
        <v>0</v>
      </c>
      <c r="E23" s="408">
        <v>73.900000000000006</v>
      </c>
      <c r="F23" s="408">
        <v>79.7</v>
      </c>
      <c r="G23" s="408">
        <f>'Milho 2a'!B22</f>
        <v>140.19999999999999</v>
      </c>
      <c r="H23" s="408">
        <v>139.80000000000001</v>
      </c>
      <c r="I23" s="409">
        <f>'Milho 2a'!C22</f>
        <v>140.19999999999999</v>
      </c>
      <c r="J23" s="409">
        <f t="shared" si="0"/>
        <v>0.3</v>
      </c>
      <c r="K23" s="409">
        <f t="shared" si="1"/>
        <v>0</v>
      </c>
      <c r="L23" s="409">
        <f t="shared" si="2"/>
        <v>0.39999999999997726</v>
      </c>
      <c r="M23" s="409">
        <f t="shared" si="3"/>
        <v>0</v>
      </c>
      <c r="N23" s="42"/>
      <c r="O23" s="407" t="s">
        <v>90</v>
      </c>
      <c r="P23" s="411">
        <v>0</v>
      </c>
      <c r="Q23" s="411">
        <v>0</v>
      </c>
      <c r="R23" s="412">
        <v>0</v>
      </c>
      <c r="S23" s="411">
        <v>654</v>
      </c>
      <c r="T23" s="411">
        <v>600</v>
      </c>
      <c r="U23" s="411">
        <f>'Milho 2a'!E22</f>
        <v>450</v>
      </c>
      <c r="V23" s="411">
        <v>682</v>
      </c>
      <c r="W23" s="412">
        <f>'Milho 2a'!F22</f>
        <v>573</v>
      </c>
      <c r="X23" s="409">
        <f t="shared" si="4"/>
        <v>-16</v>
      </c>
      <c r="Y23" s="409">
        <f t="shared" si="5"/>
        <v>27.3</v>
      </c>
      <c r="Z23" s="48"/>
      <c r="AA23" s="407" t="s">
        <v>90</v>
      </c>
      <c r="AB23" s="408">
        <v>0</v>
      </c>
      <c r="AC23" s="408">
        <v>0</v>
      </c>
      <c r="AD23" s="409">
        <v>0</v>
      </c>
      <c r="AE23" s="408">
        <v>48.3</v>
      </c>
      <c r="AF23" s="408">
        <v>47.8</v>
      </c>
      <c r="AG23" s="408">
        <f>'Milho 2a'!H22</f>
        <v>63.1</v>
      </c>
      <c r="AH23" s="408">
        <v>95.3</v>
      </c>
      <c r="AI23" s="409">
        <f>'Milho 2a'!I22</f>
        <v>80.3</v>
      </c>
      <c r="AJ23" s="409">
        <f t="shared" si="6"/>
        <v>-15.7</v>
      </c>
      <c r="AK23" s="409">
        <f t="shared" si="7"/>
        <v>27.3</v>
      </c>
      <c r="AL23" s="409">
        <f t="shared" si="8"/>
        <v>-15</v>
      </c>
      <c r="AM23" s="409">
        <f t="shared" si="9"/>
        <v>17.199999999999996</v>
      </c>
      <c r="AN23" s="23"/>
      <c r="AO23" s="23"/>
      <c r="AP23" s="23"/>
      <c r="AQ23" s="23"/>
    </row>
    <row r="24" spans="1:43" ht="15.6" customHeight="1" x14ac:dyDescent="0.2">
      <c r="A24" s="407" t="s">
        <v>91</v>
      </c>
      <c r="B24" s="408">
        <v>31</v>
      </c>
      <c r="C24" s="408">
        <v>30.1</v>
      </c>
      <c r="D24" s="409">
        <v>28.3</v>
      </c>
      <c r="E24" s="408">
        <v>37.200000000000003</v>
      </c>
      <c r="F24" s="408">
        <v>26.2</v>
      </c>
      <c r="G24" s="408">
        <f>'Milho 2a'!B23</f>
        <v>0</v>
      </c>
      <c r="H24" s="408">
        <v>0</v>
      </c>
      <c r="I24" s="409">
        <f>'Milho 2a'!C23</f>
        <v>0</v>
      </c>
      <c r="J24" s="409">
        <f t="shared" si="0"/>
        <v>0</v>
      </c>
      <c r="K24" s="409">
        <f t="shared" si="1"/>
        <v>0</v>
      </c>
      <c r="L24" s="409">
        <f t="shared" si="2"/>
        <v>0</v>
      </c>
      <c r="M24" s="409">
        <f t="shared" si="3"/>
        <v>0</v>
      </c>
      <c r="N24" s="42"/>
      <c r="O24" s="407" t="s">
        <v>91</v>
      </c>
      <c r="P24" s="411">
        <v>887</v>
      </c>
      <c r="Q24" s="411">
        <v>1007</v>
      </c>
      <c r="R24" s="412">
        <v>674</v>
      </c>
      <c r="S24" s="411">
        <v>674</v>
      </c>
      <c r="T24" s="411">
        <v>1091</v>
      </c>
      <c r="U24" s="411">
        <f>'Milho 2a'!E23</f>
        <v>0</v>
      </c>
      <c r="V24" s="411">
        <v>0</v>
      </c>
      <c r="W24" s="412">
        <f>'Milho 2a'!F23</f>
        <v>0</v>
      </c>
      <c r="X24" s="409">
        <f t="shared" si="4"/>
        <v>0</v>
      </c>
      <c r="Y24" s="409">
        <f t="shared" si="5"/>
        <v>0</v>
      </c>
      <c r="Z24" s="48"/>
      <c r="AA24" s="407" t="s">
        <v>91</v>
      </c>
      <c r="AB24" s="408">
        <v>27.5</v>
      </c>
      <c r="AC24" s="408">
        <v>30.3</v>
      </c>
      <c r="AD24" s="409">
        <v>19.100000000000001</v>
      </c>
      <c r="AE24" s="408">
        <v>25.1</v>
      </c>
      <c r="AF24" s="408">
        <v>28.6</v>
      </c>
      <c r="AG24" s="408">
        <f>'Milho 2a'!H23</f>
        <v>0</v>
      </c>
      <c r="AH24" s="408">
        <v>0</v>
      </c>
      <c r="AI24" s="409">
        <f>'Milho 2a'!I23</f>
        <v>0</v>
      </c>
      <c r="AJ24" s="409">
        <f t="shared" si="6"/>
        <v>0</v>
      </c>
      <c r="AK24" s="409">
        <f t="shared" si="7"/>
        <v>0</v>
      </c>
      <c r="AL24" s="409">
        <f t="shared" si="8"/>
        <v>0</v>
      </c>
      <c r="AM24" s="409">
        <f t="shared" si="9"/>
        <v>0</v>
      </c>
      <c r="AN24" s="23"/>
      <c r="AO24" s="23"/>
      <c r="AP24" s="23"/>
      <c r="AQ24" s="23"/>
    </row>
    <row r="25" spans="1:43" ht="15.6" customHeight="1" x14ac:dyDescent="0.2">
      <c r="A25" s="407" t="s">
        <v>92</v>
      </c>
      <c r="B25" s="408">
        <v>226.6</v>
      </c>
      <c r="C25" s="408">
        <v>176.2</v>
      </c>
      <c r="D25" s="409">
        <v>177</v>
      </c>
      <c r="E25" s="408">
        <v>172</v>
      </c>
      <c r="F25" s="408">
        <v>143</v>
      </c>
      <c r="G25" s="408">
        <f>'Milho 2a'!B24</f>
        <v>0</v>
      </c>
      <c r="H25" s="408">
        <v>0</v>
      </c>
      <c r="I25" s="409">
        <f>'Milho 2a'!C24</f>
        <v>0</v>
      </c>
      <c r="J25" s="409">
        <f t="shared" si="0"/>
        <v>0</v>
      </c>
      <c r="K25" s="409">
        <f t="shared" si="1"/>
        <v>0</v>
      </c>
      <c r="L25" s="409">
        <f t="shared" si="2"/>
        <v>0</v>
      </c>
      <c r="M25" s="409">
        <f t="shared" si="3"/>
        <v>0</v>
      </c>
      <c r="N25" s="42"/>
      <c r="O25" s="407" t="s">
        <v>92</v>
      </c>
      <c r="P25" s="411">
        <v>4670</v>
      </c>
      <c r="Q25" s="411">
        <v>3794</v>
      </c>
      <c r="R25" s="412">
        <v>795</v>
      </c>
      <c r="S25" s="411">
        <v>4721</v>
      </c>
      <c r="T25" s="411">
        <v>808</v>
      </c>
      <c r="U25" s="411">
        <f>'Milho 2a'!E24</f>
        <v>0</v>
      </c>
      <c r="V25" s="411">
        <v>0</v>
      </c>
      <c r="W25" s="412">
        <f>'Milho 2a'!F24</f>
        <v>0</v>
      </c>
      <c r="X25" s="409">
        <f t="shared" si="4"/>
        <v>0</v>
      </c>
      <c r="Y25" s="409">
        <f t="shared" si="5"/>
        <v>0</v>
      </c>
      <c r="Z25" s="48"/>
      <c r="AA25" s="407" t="s">
        <v>92</v>
      </c>
      <c r="AB25" s="408">
        <v>1058.2</v>
      </c>
      <c r="AC25" s="408">
        <v>668.5</v>
      </c>
      <c r="AD25" s="409">
        <v>140.69999999999999</v>
      </c>
      <c r="AE25" s="408">
        <v>812</v>
      </c>
      <c r="AF25" s="408">
        <v>115.5</v>
      </c>
      <c r="AG25" s="408">
        <f>'Milho 2a'!H24</f>
        <v>0</v>
      </c>
      <c r="AH25" s="408">
        <v>0</v>
      </c>
      <c r="AI25" s="409">
        <f>'Milho 2a'!I24</f>
        <v>0</v>
      </c>
      <c r="AJ25" s="409">
        <f t="shared" si="6"/>
        <v>0</v>
      </c>
      <c r="AK25" s="409">
        <f t="shared" si="7"/>
        <v>0</v>
      </c>
      <c r="AL25" s="409">
        <f t="shared" si="8"/>
        <v>0</v>
      </c>
      <c r="AM25" s="409">
        <f t="shared" si="9"/>
        <v>0</v>
      </c>
      <c r="AN25" s="23"/>
      <c r="AO25" s="23"/>
      <c r="AP25" s="23"/>
      <c r="AQ25" s="23"/>
    </row>
    <row r="26" spans="1:43" ht="15.6" customHeight="1" x14ac:dyDescent="0.2">
      <c r="A26" s="407" t="s">
        <v>93</v>
      </c>
      <c r="B26" s="408">
        <v>268</v>
      </c>
      <c r="C26" s="408">
        <v>252.5</v>
      </c>
      <c r="D26" s="409">
        <v>247.3</v>
      </c>
      <c r="E26" s="408">
        <v>265.10000000000002</v>
      </c>
      <c r="F26" s="408">
        <v>230.9</v>
      </c>
      <c r="G26" s="408">
        <f>'Milho 2a'!B25</f>
        <v>60</v>
      </c>
      <c r="H26" s="408">
        <v>0</v>
      </c>
      <c r="I26" s="409">
        <f>'Milho 2a'!C25</f>
        <v>60</v>
      </c>
      <c r="J26" s="409">
        <f t="shared" si="0"/>
        <v>0</v>
      </c>
      <c r="K26" s="409">
        <f t="shared" si="1"/>
        <v>0</v>
      </c>
      <c r="L26" s="409">
        <f t="shared" si="2"/>
        <v>60</v>
      </c>
      <c r="M26" s="409">
        <f t="shared" si="3"/>
        <v>0</v>
      </c>
      <c r="N26" s="42"/>
      <c r="O26" s="407" t="s">
        <v>93</v>
      </c>
      <c r="P26" s="411">
        <v>2630</v>
      </c>
      <c r="Q26" s="411">
        <v>1812</v>
      </c>
      <c r="R26" s="412">
        <v>881</v>
      </c>
      <c r="S26" s="411">
        <v>1918</v>
      </c>
      <c r="T26" s="411">
        <v>875</v>
      </c>
      <c r="U26" s="411">
        <f>'Milho 2a'!E25</f>
        <v>4200</v>
      </c>
      <c r="V26" s="411">
        <v>0</v>
      </c>
      <c r="W26" s="412">
        <f>'Milho 2a'!F25</f>
        <v>4200</v>
      </c>
      <c r="X26" s="409">
        <f t="shared" si="4"/>
        <v>0</v>
      </c>
      <c r="Y26" s="409">
        <f t="shared" si="5"/>
        <v>0</v>
      </c>
      <c r="Z26" s="48"/>
      <c r="AA26" s="407" t="s">
        <v>93</v>
      </c>
      <c r="AB26" s="408">
        <v>704.8</v>
      </c>
      <c r="AC26" s="408">
        <v>457.5</v>
      </c>
      <c r="AD26" s="409">
        <v>217.9</v>
      </c>
      <c r="AE26" s="408">
        <v>508.5</v>
      </c>
      <c r="AF26" s="408">
        <v>202</v>
      </c>
      <c r="AG26" s="408">
        <f>'Milho 2a'!H25</f>
        <v>252</v>
      </c>
      <c r="AH26" s="408">
        <v>0</v>
      </c>
      <c r="AI26" s="409">
        <f>'Milho 2a'!I25</f>
        <v>252</v>
      </c>
      <c r="AJ26" s="409">
        <f t="shared" si="6"/>
        <v>0</v>
      </c>
      <c r="AK26" s="409">
        <f t="shared" si="7"/>
        <v>0</v>
      </c>
      <c r="AL26" s="409">
        <f t="shared" si="8"/>
        <v>252</v>
      </c>
      <c r="AM26" s="409">
        <f t="shared" si="9"/>
        <v>0</v>
      </c>
      <c r="AN26" s="23"/>
      <c r="AO26" s="23"/>
      <c r="AP26" s="23"/>
      <c r="AQ26" s="23"/>
    </row>
    <row r="27" spans="1:43" ht="15.6" customHeight="1" x14ac:dyDescent="0.2">
      <c r="A27" s="403" t="s">
        <v>94</v>
      </c>
      <c r="B27" s="404">
        <v>5780</v>
      </c>
      <c r="C27" s="404">
        <v>6118.6</v>
      </c>
      <c r="D27" s="404">
        <v>6747.1</v>
      </c>
      <c r="E27" s="404">
        <v>7664.7</v>
      </c>
      <c r="F27" s="404">
        <v>7457.4</v>
      </c>
      <c r="G27" s="404">
        <f>'Milho 2a'!B26</f>
        <v>9641</v>
      </c>
      <c r="H27" s="404">
        <v>8926.2000000000007</v>
      </c>
      <c r="I27" s="404">
        <f>'Milho 2a'!C26</f>
        <v>10242.200000000001</v>
      </c>
      <c r="J27" s="404">
        <f t="shared" si="0"/>
        <v>14.7</v>
      </c>
      <c r="K27" s="404">
        <f t="shared" si="1"/>
        <v>6.2</v>
      </c>
      <c r="L27" s="404">
        <f t="shared" si="2"/>
        <v>1316</v>
      </c>
      <c r="M27" s="404">
        <f t="shared" si="3"/>
        <v>601.20000000000073</v>
      </c>
      <c r="N27" s="405"/>
      <c r="O27" s="403" t="s">
        <v>94</v>
      </c>
      <c r="P27" s="406">
        <v>5513.6592389999996</v>
      </c>
      <c r="Q27" s="406">
        <v>6059.5678420000004</v>
      </c>
      <c r="R27" s="406">
        <v>3823.6486639999998</v>
      </c>
      <c r="S27" s="406">
        <v>6008.4102970000004</v>
      </c>
      <c r="T27" s="406">
        <v>5252.5293000000001</v>
      </c>
      <c r="U27" s="406">
        <f>'Milho 2a'!E26</f>
        <v>4777.577585</v>
      </c>
      <c r="V27" s="406">
        <v>6090.5150899999999</v>
      </c>
      <c r="W27" s="406">
        <f>'Milho 2a'!F26</f>
        <v>6027.6769439999998</v>
      </c>
      <c r="X27" s="404">
        <f t="shared" si="4"/>
        <v>-1</v>
      </c>
      <c r="Y27" s="404">
        <f t="shared" si="5"/>
        <v>26.2</v>
      </c>
      <c r="Z27" s="239"/>
      <c r="AA27" s="403" t="s">
        <v>94</v>
      </c>
      <c r="AB27" s="404">
        <v>31869</v>
      </c>
      <c r="AC27" s="404">
        <v>37076.1</v>
      </c>
      <c r="AD27" s="404">
        <v>25798.5</v>
      </c>
      <c r="AE27" s="404">
        <v>46052.7</v>
      </c>
      <c r="AF27" s="404">
        <v>39170.199999999997</v>
      </c>
      <c r="AG27" s="404">
        <f>'Milho 2a'!H26</f>
        <v>46060.6</v>
      </c>
      <c r="AH27" s="404">
        <v>54365.2</v>
      </c>
      <c r="AI27" s="404">
        <f>'Milho 2a'!I26</f>
        <v>61736.7</v>
      </c>
      <c r="AJ27" s="404">
        <f t="shared" si="6"/>
        <v>13.6</v>
      </c>
      <c r="AK27" s="404">
        <f t="shared" si="7"/>
        <v>34</v>
      </c>
      <c r="AL27" s="404">
        <f t="shared" si="8"/>
        <v>7371.5</v>
      </c>
      <c r="AM27" s="404">
        <f t="shared" si="9"/>
        <v>15676.099999999999</v>
      </c>
      <c r="AN27" s="23"/>
      <c r="AO27" s="23"/>
      <c r="AP27" s="23"/>
      <c r="AQ27" s="23"/>
    </row>
    <row r="28" spans="1:43" ht="15.6" customHeight="1" x14ac:dyDescent="0.2">
      <c r="A28" s="407" t="s">
        <v>95</v>
      </c>
      <c r="B28" s="408">
        <v>3230.2</v>
      </c>
      <c r="C28" s="408">
        <v>3352.9</v>
      </c>
      <c r="D28" s="409">
        <v>3769</v>
      </c>
      <c r="E28" s="408">
        <v>4605.7</v>
      </c>
      <c r="F28" s="408">
        <v>4471.2</v>
      </c>
      <c r="G28" s="408">
        <f>'Milho 2a'!B27</f>
        <v>5832.1</v>
      </c>
      <c r="H28" s="408">
        <v>5414.4</v>
      </c>
      <c r="I28" s="409">
        <f>'Milho 2a'!C27</f>
        <v>6272.4</v>
      </c>
      <c r="J28" s="409">
        <f t="shared" si="0"/>
        <v>15.8</v>
      </c>
      <c r="K28" s="409">
        <f t="shared" si="1"/>
        <v>7.5</v>
      </c>
      <c r="L28" s="409">
        <f t="shared" si="2"/>
        <v>858</v>
      </c>
      <c r="M28" s="409">
        <f t="shared" si="3"/>
        <v>440.29999999999927</v>
      </c>
      <c r="N28" s="410"/>
      <c r="O28" s="407" t="s">
        <v>95</v>
      </c>
      <c r="P28" s="411">
        <v>5457</v>
      </c>
      <c r="Q28" s="411">
        <v>6056</v>
      </c>
      <c r="R28" s="412">
        <v>3999</v>
      </c>
      <c r="S28" s="411">
        <v>6212</v>
      </c>
      <c r="T28" s="411">
        <v>5860</v>
      </c>
      <c r="U28" s="411">
        <f>'Milho 2a'!E27</f>
        <v>5625</v>
      </c>
      <c r="V28" s="411">
        <v>6339</v>
      </c>
      <c r="W28" s="412">
        <f>'Milho 2a'!F27</f>
        <v>6298</v>
      </c>
      <c r="X28" s="409">
        <f t="shared" si="4"/>
        <v>-0.6</v>
      </c>
      <c r="Y28" s="409">
        <f t="shared" si="5"/>
        <v>12</v>
      </c>
      <c r="Z28" s="48"/>
      <c r="AA28" s="407" t="s">
        <v>95</v>
      </c>
      <c r="AB28" s="408">
        <v>17627.2</v>
      </c>
      <c r="AC28" s="408">
        <v>20305.2</v>
      </c>
      <c r="AD28" s="409">
        <v>15072.2</v>
      </c>
      <c r="AE28" s="408">
        <v>28610.6</v>
      </c>
      <c r="AF28" s="408">
        <v>26201.200000000001</v>
      </c>
      <c r="AG28" s="408">
        <f>'Milho 2a'!H27</f>
        <v>32805.599999999999</v>
      </c>
      <c r="AH28" s="408">
        <v>34321.9</v>
      </c>
      <c r="AI28" s="409">
        <f>'Milho 2a'!I27</f>
        <v>39503.599999999999</v>
      </c>
      <c r="AJ28" s="409">
        <f t="shared" si="6"/>
        <v>15.1</v>
      </c>
      <c r="AK28" s="409">
        <f t="shared" si="7"/>
        <v>20.399999999999999</v>
      </c>
      <c r="AL28" s="409">
        <f t="shared" si="8"/>
        <v>5181.6999999999971</v>
      </c>
      <c r="AM28" s="409">
        <f t="shared" si="9"/>
        <v>6698</v>
      </c>
      <c r="AN28" s="23"/>
      <c r="AO28" s="23"/>
      <c r="AP28" s="23"/>
      <c r="AQ28" s="23"/>
    </row>
    <row r="29" spans="1:43" ht="15.6" customHeight="1" x14ac:dyDescent="0.2">
      <c r="A29" s="407" t="s">
        <v>96</v>
      </c>
      <c r="B29" s="408">
        <v>1547.5</v>
      </c>
      <c r="C29" s="408">
        <v>1615</v>
      </c>
      <c r="D29" s="409">
        <v>1665</v>
      </c>
      <c r="E29" s="408">
        <v>1759.9</v>
      </c>
      <c r="F29" s="408">
        <v>1720</v>
      </c>
      <c r="G29" s="408">
        <f>'Milho 2a'!B28</f>
        <v>2114.1999999999998</v>
      </c>
      <c r="H29" s="408">
        <v>1840</v>
      </c>
      <c r="I29" s="409">
        <f>'Milho 2a'!C28</f>
        <v>2208.8000000000002</v>
      </c>
      <c r="J29" s="409">
        <f t="shared" si="0"/>
        <v>20</v>
      </c>
      <c r="K29" s="409">
        <f t="shared" si="1"/>
        <v>4.5</v>
      </c>
      <c r="L29" s="409">
        <f t="shared" si="2"/>
        <v>368.80000000000018</v>
      </c>
      <c r="M29" s="409">
        <f t="shared" si="3"/>
        <v>94.600000000000364</v>
      </c>
      <c r="N29" s="410"/>
      <c r="O29" s="407" t="s">
        <v>96</v>
      </c>
      <c r="P29" s="411">
        <v>5140</v>
      </c>
      <c r="Q29" s="411">
        <v>5640</v>
      </c>
      <c r="R29" s="412">
        <v>3679</v>
      </c>
      <c r="S29" s="411">
        <v>5460</v>
      </c>
      <c r="T29" s="411">
        <v>3685</v>
      </c>
      <c r="U29" s="411">
        <f>'Milho 2a'!E28</f>
        <v>2980</v>
      </c>
      <c r="V29" s="411">
        <v>5049</v>
      </c>
      <c r="W29" s="412">
        <f>'Milho 2a'!F28</f>
        <v>4898</v>
      </c>
      <c r="X29" s="409">
        <f t="shared" si="4"/>
        <v>-3</v>
      </c>
      <c r="Y29" s="409">
        <f t="shared" si="5"/>
        <v>64.400000000000006</v>
      </c>
      <c r="Z29" s="48"/>
      <c r="AA29" s="407" t="s">
        <v>96</v>
      </c>
      <c r="AB29" s="408">
        <v>7954.2</v>
      </c>
      <c r="AC29" s="408">
        <v>9108.6</v>
      </c>
      <c r="AD29" s="409">
        <v>6125.5</v>
      </c>
      <c r="AE29" s="408">
        <v>9609.1</v>
      </c>
      <c r="AF29" s="408">
        <v>6338.2</v>
      </c>
      <c r="AG29" s="408">
        <f>'Milho 2a'!H28</f>
        <v>6300.3</v>
      </c>
      <c r="AH29" s="408">
        <v>9290.2000000000007</v>
      </c>
      <c r="AI29" s="409">
        <f>'Milho 2a'!I28</f>
        <v>10818.7</v>
      </c>
      <c r="AJ29" s="409">
        <f t="shared" si="6"/>
        <v>16.5</v>
      </c>
      <c r="AK29" s="409">
        <f t="shared" si="7"/>
        <v>71.7</v>
      </c>
      <c r="AL29" s="409">
        <f t="shared" si="8"/>
        <v>1528.5</v>
      </c>
      <c r="AM29" s="409">
        <f t="shared" si="9"/>
        <v>4518.4000000000005</v>
      </c>
      <c r="AN29" s="23"/>
      <c r="AO29" s="23"/>
      <c r="AP29" s="23"/>
      <c r="AQ29" s="23"/>
    </row>
    <row r="30" spans="1:43" ht="15.6" customHeight="1" x14ac:dyDescent="0.2">
      <c r="A30" s="407" t="s">
        <v>97</v>
      </c>
      <c r="B30" s="408">
        <v>952.3</v>
      </c>
      <c r="C30" s="408">
        <v>1112.3</v>
      </c>
      <c r="D30" s="409">
        <v>1274.7</v>
      </c>
      <c r="E30" s="408">
        <v>1260.7</v>
      </c>
      <c r="F30" s="408">
        <v>1230.4000000000001</v>
      </c>
      <c r="G30" s="408">
        <f>'Milho 2a'!B29</f>
        <v>1656.6</v>
      </c>
      <c r="H30" s="408">
        <v>1633.7</v>
      </c>
      <c r="I30" s="409">
        <f>'Milho 2a'!C29</f>
        <v>1722.9</v>
      </c>
      <c r="J30" s="409">
        <f t="shared" si="0"/>
        <v>5.5</v>
      </c>
      <c r="K30" s="409">
        <f t="shared" si="1"/>
        <v>4</v>
      </c>
      <c r="L30" s="409">
        <f t="shared" si="2"/>
        <v>89.200000000000045</v>
      </c>
      <c r="M30" s="409">
        <f t="shared" si="3"/>
        <v>66.300000000000182</v>
      </c>
      <c r="N30" s="410"/>
      <c r="O30" s="407" t="s">
        <v>97</v>
      </c>
      <c r="P30" s="411">
        <v>6130</v>
      </c>
      <c r="Q30" s="411">
        <v>6578</v>
      </c>
      <c r="R30" s="412">
        <v>3537</v>
      </c>
      <c r="S30" s="411">
        <v>6000</v>
      </c>
      <c r="T30" s="411">
        <v>5200</v>
      </c>
      <c r="U30" s="411">
        <f>'Milho 2a'!E29</f>
        <v>4100</v>
      </c>
      <c r="V30" s="411">
        <v>6411</v>
      </c>
      <c r="W30" s="412">
        <f>'Milho 2a'!F29</f>
        <v>6488</v>
      </c>
      <c r="X30" s="409">
        <f t="shared" si="4"/>
        <v>1.2</v>
      </c>
      <c r="Y30" s="409">
        <f t="shared" si="5"/>
        <v>58.2</v>
      </c>
      <c r="Z30" s="48"/>
      <c r="AA30" s="407" t="s">
        <v>97</v>
      </c>
      <c r="AB30" s="408">
        <v>5837.6</v>
      </c>
      <c r="AC30" s="408">
        <v>7316.7</v>
      </c>
      <c r="AD30" s="409">
        <v>4508.6000000000004</v>
      </c>
      <c r="AE30" s="408">
        <v>7564.2</v>
      </c>
      <c r="AF30" s="408">
        <v>6398.1</v>
      </c>
      <c r="AG30" s="408">
        <f>'Milho 2a'!H29</f>
        <v>6792.1</v>
      </c>
      <c r="AH30" s="408">
        <v>10473.700000000001</v>
      </c>
      <c r="AI30" s="409">
        <f>'Milho 2a'!I29</f>
        <v>11178.2</v>
      </c>
      <c r="AJ30" s="409">
        <f t="shared" si="6"/>
        <v>6.7</v>
      </c>
      <c r="AK30" s="409">
        <f t="shared" si="7"/>
        <v>64.599999999999994</v>
      </c>
      <c r="AL30" s="409">
        <f t="shared" si="8"/>
        <v>704.5</v>
      </c>
      <c r="AM30" s="409">
        <f t="shared" si="9"/>
        <v>4386.1000000000004</v>
      </c>
      <c r="AN30" s="23"/>
      <c r="AO30" s="23"/>
      <c r="AP30" s="23"/>
      <c r="AQ30" s="23"/>
    </row>
    <row r="31" spans="1:43" ht="15.6" customHeight="1" x14ac:dyDescent="0.2">
      <c r="A31" s="407" t="s">
        <v>98</v>
      </c>
      <c r="B31" s="408">
        <v>50</v>
      </c>
      <c r="C31" s="408">
        <v>38.4</v>
      </c>
      <c r="D31" s="409">
        <v>38.4</v>
      </c>
      <c r="E31" s="408">
        <v>38.4</v>
      </c>
      <c r="F31" s="408">
        <v>35.799999999999997</v>
      </c>
      <c r="G31" s="408">
        <f>'Milho 2a'!B30</f>
        <v>38.1</v>
      </c>
      <c r="H31" s="408">
        <v>38.1</v>
      </c>
      <c r="I31" s="409">
        <f>'Milho 2a'!C30</f>
        <v>38.1</v>
      </c>
      <c r="J31" s="409">
        <f t="shared" si="0"/>
        <v>0</v>
      </c>
      <c r="K31" s="409">
        <f t="shared" si="1"/>
        <v>0</v>
      </c>
      <c r="L31" s="409">
        <f t="shared" si="2"/>
        <v>0</v>
      </c>
      <c r="M31" s="409">
        <f t="shared" si="3"/>
        <v>0</v>
      </c>
      <c r="N31" s="410"/>
      <c r="O31" s="407" t="s">
        <v>98</v>
      </c>
      <c r="P31" s="411">
        <v>9000</v>
      </c>
      <c r="Q31" s="411">
        <v>9000</v>
      </c>
      <c r="R31" s="412">
        <v>2400</v>
      </c>
      <c r="S31" s="411">
        <v>7000</v>
      </c>
      <c r="T31" s="411">
        <v>6500</v>
      </c>
      <c r="U31" s="411">
        <f>'Milho 2a'!E30</f>
        <v>4270</v>
      </c>
      <c r="V31" s="411">
        <v>7335</v>
      </c>
      <c r="W31" s="412">
        <f>'Milho 2a'!F30</f>
        <v>6200</v>
      </c>
      <c r="X31" s="409">
        <f t="shared" si="4"/>
        <v>-15.5</v>
      </c>
      <c r="Y31" s="409">
        <f t="shared" si="5"/>
        <v>45.2</v>
      </c>
      <c r="Z31" s="48"/>
      <c r="AA31" s="407" t="s">
        <v>98</v>
      </c>
      <c r="AB31" s="408">
        <v>450</v>
      </c>
      <c r="AC31" s="408">
        <v>345.6</v>
      </c>
      <c r="AD31" s="409">
        <v>92.2</v>
      </c>
      <c r="AE31" s="408">
        <v>268.8</v>
      </c>
      <c r="AF31" s="408">
        <v>232.7</v>
      </c>
      <c r="AG31" s="408">
        <f>'Milho 2a'!H30</f>
        <v>162.69999999999999</v>
      </c>
      <c r="AH31" s="408">
        <v>279.5</v>
      </c>
      <c r="AI31" s="409">
        <f>'Milho 2a'!I30</f>
        <v>236.2</v>
      </c>
      <c r="AJ31" s="409">
        <f t="shared" si="6"/>
        <v>-15.5</v>
      </c>
      <c r="AK31" s="409">
        <f t="shared" si="7"/>
        <v>45.2</v>
      </c>
      <c r="AL31" s="409">
        <f t="shared" si="8"/>
        <v>-43.300000000000011</v>
      </c>
      <c r="AM31" s="409">
        <f t="shared" si="9"/>
        <v>73.5</v>
      </c>
      <c r="AN31" s="23"/>
      <c r="AO31" s="23"/>
      <c r="AP31" s="23"/>
      <c r="AQ31" s="23"/>
    </row>
    <row r="32" spans="1:43" ht="15.6" customHeight="1" x14ac:dyDescent="0.2">
      <c r="A32" s="403" t="s">
        <v>99</v>
      </c>
      <c r="B32" s="404">
        <v>554.5</v>
      </c>
      <c r="C32" s="404">
        <v>625.29999999999995</v>
      </c>
      <c r="D32" s="404">
        <v>814.3</v>
      </c>
      <c r="E32" s="404">
        <v>837.7</v>
      </c>
      <c r="F32" s="404">
        <v>875</v>
      </c>
      <c r="G32" s="404">
        <f>'Milho 2a'!B31</f>
        <v>1045.4000000000001</v>
      </c>
      <c r="H32" s="404">
        <v>981.6</v>
      </c>
      <c r="I32" s="404">
        <f>'Milho 2a'!C31</f>
        <v>1088.2</v>
      </c>
      <c r="J32" s="404">
        <f t="shared" si="0"/>
        <v>10.9</v>
      </c>
      <c r="K32" s="404">
        <f t="shared" si="1"/>
        <v>4.0999999999999996</v>
      </c>
      <c r="L32" s="404">
        <f t="shared" si="2"/>
        <v>106.60000000000002</v>
      </c>
      <c r="M32" s="404">
        <f t="shared" si="3"/>
        <v>42.799999999999955</v>
      </c>
      <c r="N32" s="405"/>
      <c r="O32" s="403" t="s">
        <v>99</v>
      </c>
      <c r="P32" s="406">
        <v>4810.4319210000003</v>
      </c>
      <c r="Q32" s="406">
        <v>5212.0214299999998</v>
      </c>
      <c r="R32" s="406">
        <v>2793.0997179999999</v>
      </c>
      <c r="S32" s="406">
        <v>5081.0488240000004</v>
      </c>
      <c r="T32" s="406">
        <v>3912.2484570000001</v>
      </c>
      <c r="U32" s="406">
        <f>'Milho 2a'!E31</f>
        <v>3251.250239</v>
      </c>
      <c r="V32" s="406">
        <v>5758.6837820000001</v>
      </c>
      <c r="W32" s="406">
        <f>'Milho 2a'!F31</f>
        <v>5364.7836790000001</v>
      </c>
      <c r="X32" s="404">
        <f t="shared" si="4"/>
        <v>-6.8</v>
      </c>
      <c r="Y32" s="404">
        <f t="shared" si="5"/>
        <v>65</v>
      </c>
      <c r="Z32" s="239"/>
      <c r="AA32" s="403" t="s">
        <v>99</v>
      </c>
      <c r="AB32" s="404">
        <v>2667.4</v>
      </c>
      <c r="AC32" s="404">
        <v>3259.1</v>
      </c>
      <c r="AD32" s="404">
        <v>2274.5</v>
      </c>
      <c r="AE32" s="404">
        <v>4256.3</v>
      </c>
      <c r="AF32" s="404">
        <v>3423.3</v>
      </c>
      <c r="AG32" s="404">
        <f>'Milho 2a'!H31</f>
        <v>3398.8</v>
      </c>
      <c r="AH32" s="404">
        <v>5652.7</v>
      </c>
      <c r="AI32" s="404">
        <f>'Milho 2a'!I31</f>
        <v>5837.9</v>
      </c>
      <c r="AJ32" s="404">
        <f t="shared" si="6"/>
        <v>3.3</v>
      </c>
      <c r="AK32" s="404">
        <f t="shared" si="7"/>
        <v>71.8</v>
      </c>
      <c r="AL32" s="404">
        <f t="shared" si="8"/>
        <v>185.19999999999982</v>
      </c>
      <c r="AM32" s="404">
        <f t="shared" si="9"/>
        <v>2439.0999999999995</v>
      </c>
      <c r="AN32" s="23"/>
      <c r="AO32" s="23"/>
      <c r="AP32" s="23"/>
      <c r="AQ32" s="23"/>
    </row>
    <row r="33" spans="1:43" ht="15.6" customHeight="1" x14ac:dyDescent="0.2">
      <c r="A33" s="407" t="s">
        <v>100</v>
      </c>
      <c r="B33" s="408">
        <v>228</v>
      </c>
      <c r="C33" s="408">
        <v>255.2</v>
      </c>
      <c r="D33" s="409">
        <v>371</v>
      </c>
      <c r="E33" s="408">
        <v>357.6</v>
      </c>
      <c r="F33" s="408">
        <v>339.4</v>
      </c>
      <c r="G33" s="408">
        <f>'Milho 2a'!B32</f>
        <v>495.5</v>
      </c>
      <c r="H33" s="408">
        <v>450.8</v>
      </c>
      <c r="I33" s="409">
        <f>'Milho 2a'!C32</f>
        <v>517.4</v>
      </c>
      <c r="J33" s="409">
        <f t="shared" si="0"/>
        <v>14.8</v>
      </c>
      <c r="K33" s="409">
        <f t="shared" si="1"/>
        <v>4.4000000000000004</v>
      </c>
      <c r="L33" s="409">
        <f t="shared" si="2"/>
        <v>66.599999999999966</v>
      </c>
      <c r="M33" s="409">
        <f t="shared" si="3"/>
        <v>21.899999999999977</v>
      </c>
      <c r="N33" s="410"/>
      <c r="O33" s="407" t="s">
        <v>100</v>
      </c>
      <c r="P33" s="411">
        <v>5265</v>
      </c>
      <c r="Q33" s="411">
        <v>5505</v>
      </c>
      <c r="R33" s="412">
        <v>2191</v>
      </c>
      <c r="S33" s="411">
        <v>4822</v>
      </c>
      <c r="T33" s="411">
        <v>4981</v>
      </c>
      <c r="U33" s="411">
        <f>'Milho 2a'!E32</f>
        <v>3974</v>
      </c>
      <c r="V33" s="411">
        <v>6506</v>
      </c>
      <c r="W33" s="412">
        <f>'Milho 2a'!F32</f>
        <v>5968</v>
      </c>
      <c r="X33" s="409">
        <f t="shared" si="4"/>
        <v>-8.3000000000000007</v>
      </c>
      <c r="Y33" s="409">
        <f t="shared" si="5"/>
        <v>50.2</v>
      </c>
      <c r="Z33" s="48"/>
      <c r="AA33" s="407" t="s">
        <v>100</v>
      </c>
      <c r="AB33" s="408">
        <v>1200.4000000000001</v>
      </c>
      <c r="AC33" s="408">
        <v>1404.9</v>
      </c>
      <c r="AD33" s="409">
        <v>812.9</v>
      </c>
      <c r="AE33" s="408">
        <v>1724.3</v>
      </c>
      <c r="AF33" s="408">
        <v>1690.6</v>
      </c>
      <c r="AG33" s="408">
        <f>'Milho 2a'!H32</f>
        <v>1969.1</v>
      </c>
      <c r="AH33" s="408">
        <v>2932.9</v>
      </c>
      <c r="AI33" s="409">
        <f>'Milho 2a'!I32</f>
        <v>3087.8</v>
      </c>
      <c r="AJ33" s="409">
        <f t="shared" si="6"/>
        <v>5.3</v>
      </c>
      <c r="AK33" s="409">
        <f t="shared" si="7"/>
        <v>56.8</v>
      </c>
      <c r="AL33" s="409">
        <f t="shared" si="8"/>
        <v>154.90000000000009</v>
      </c>
      <c r="AM33" s="409">
        <f t="shared" si="9"/>
        <v>1118.7000000000003</v>
      </c>
      <c r="AN33" s="23"/>
      <c r="AO33" s="23"/>
      <c r="AP33" s="23"/>
      <c r="AQ33" s="23"/>
    </row>
    <row r="34" spans="1:43" ht="15.6" hidden="1" customHeight="1" x14ac:dyDescent="0.2">
      <c r="A34" s="407" t="s">
        <v>101</v>
      </c>
      <c r="B34" s="408">
        <v>0</v>
      </c>
      <c r="C34" s="408">
        <v>0</v>
      </c>
      <c r="D34" s="409">
        <v>0</v>
      </c>
      <c r="E34" s="408">
        <v>0</v>
      </c>
      <c r="F34" s="408">
        <v>0</v>
      </c>
      <c r="G34" s="408">
        <f>'Milho 2a'!B33</f>
        <v>0</v>
      </c>
      <c r="H34" s="408">
        <v>0</v>
      </c>
      <c r="I34" s="409">
        <f>'Milho 2a'!C33</f>
        <v>0</v>
      </c>
      <c r="J34" s="409">
        <f t="shared" si="0"/>
        <v>0</v>
      </c>
      <c r="K34" s="409">
        <f t="shared" si="1"/>
        <v>0</v>
      </c>
      <c r="L34" s="409">
        <f t="shared" si="2"/>
        <v>0</v>
      </c>
      <c r="M34" s="409">
        <f t="shared" si="3"/>
        <v>0</v>
      </c>
      <c r="N34" s="410"/>
      <c r="O34" s="407" t="s">
        <v>101</v>
      </c>
      <c r="P34" s="411">
        <v>0</v>
      </c>
      <c r="Q34" s="411">
        <v>0</v>
      </c>
      <c r="R34" s="412">
        <v>0</v>
      </c>
      <c r="S34" s="411">
        <v>0</v>
      </c>
      <c r="T34" s="411">
        <v>0</v>
      </c>
      <c r="U34" s="411">
        <f>'Milho 2a'!E33</f>
        <v>0</v>
      </c>
      <c r="V34" s="411">
        <v>0</v>
      </c>
      <c r="W34" s="412">
        <f>'Milho 2a'!F33</f>
        <v>0</v>
      </c>
      <c r="X34" s="409">
        <f t="shared" si="4"/>
        <v>0</v>
      </c>
      <c r="Y34" s="409">
        <f t="shared" si="5"/>
        <v>0</v>
      </c>
      <c r="Z34" s="48"/>
      <c r="AA34" s="407" t="s">
        <v>101</v>
      </c>
      <c r="AB34" s="408">
        <v>0</v>
      </c>
      <c r="AC34" s="408">
        <v>0</v>
      </c>
      <c r="AD34" s="409">
        <v>0</v>
      </c>
      <c r="AE34" s="408">
        <v>0</v>
      </c>
      <c r="AF34" s="408">
        <v>0</v>
      </c>
      <c r="AG34" s="408">
        <f>'Milho 2a'!H33</f>
        <v>0</v>
      </c>
      <c r="AH34" s="408">
        <v>0</v>
      </c>
      <c r="AI34" s="409">
        <f>'Milho 2a'!I33</f>
        <v>0</v>
      </c>
      <c r="AJ34" s="409">
        <f t="shared" si="6"/>
        <v>0</v>
      </c>
      <c r="AK34" s="409">
        <f t="shared" si="7"/>
        <v>0</v>
      </c>
      <c r="AL34" s="409">
        <f t="shared" si="8"/>
        <v>0</v>
      </c>
      <c r="AM34" s="409">
        <f t="shared" si="9"/>
        <v>0</v>
      </c>
      <c r="AN34" s="23"/>
      <c r="AO34" s="23"/>
      <c r="AP34" s="23"/>
      <c r="AQ34" s="23"/>
    </row>
    <row r="35" spans="1:43" ht="15.6" hidden="1" customHeight="1" x14ac:dyDescent="0.2">
      <c r="A35" s="407" t="s">
        <v>102</v>
      </c>
      <c r="B35" s="408">
        <v>0</v>
      </c>
      <c r="C35" s="408">
        <v>0</v>
      </c>
      <c r="D35" s="409">
        <v>0</v>
      </c>
      <c r="E35" s="408">
        <v>0</v>
      </c>
      <c r="F35" s="408">
        <v>0</v>
      </c>
      <c r="G35" s="408">
        <f>'Milho 2a'!B34</f>
        <v>0</v>
      </c>
      <c r="H35" s="408">
        <v>0</v>
      </c>
      <c r="I35" s="409">
        <f>'Milho 2a'!C34</f>
        <v>0</v>
      </c>
      <c r="J35" s="409">
        <f t="shared" si="0"/>
        <v>0</v>
      </c>
      <c r="K35" s="409">
        <f t="shared" si="1"/>
        <v>0</v>
      </c>
      <c r="L35" s="409">
        <f t="shared" si="2"/>
        <v>0</v>
      </c>
      <c r="M35" s="409">
        <f t="shared" si="3"/>
        <v>0</v>
      </c>
      <c r="N35" s="410"/>
      <c r="O35" s="407" t="s">
        <v>102</v>
      </c>
      <c r="P35" s="411">
        <v>0</v>
      </c>
      <c r="Q35" s="411">
        <v>0</v>
      </c>
      <c r="R35" s="412">
        <v>0</v>
      </c>
      <c r="S35" s="411">
        <v>0</v>
      </c>
      <c r="T35" s="411">
        <v>0</v>
      </c>
      <c r="U35" s="411">
        <f>'Milho 2a'!E34</f>
        <v>0</v>
      </c>
      <c r="V35" s="411">
        <v>0</v>
      </c>
      <c r="W35" s="412">
        <f>'Milho 2a'!F34</f>
        <v>0</v>
      </c>
      <c r="X35" s="409">
        <f t="shared" si="4"/>
        <v>0</v>
      </c>
      <c r="Y35" s="409">
        <f t="shared" si="5"/>
        <v>0</v>
      </c>
      <c r="Z35" s="48"/>
      <c r="AA35" s="407" t="s">
        <v>102</v>
      </c>
      <c r="AB35" s="408">
        <v>0</v>
      </c>
      <c r="AC35" s="408">
        <v>0</v>
      </c>
      <c r="AD35" s="409">
        <v>0</v>
      </c>
      <c r="AE35" s="408">
        <v>0</v>
      </c>
      <c r="AF35" s="408">
        <v>0</v>
      </c>
      <c r="AG35" s="408">
        <f>'Milho 2a'!H34</f>
        <v>0</v>
      </c>
      <c r="AH35" s="408">
        <v>0</v>
      </c>
      <c r="AI35" s="409">
        <f>'Milho 2a'!I34</f>
        <v>0</v>
      </c>
      <c r="AJ35" s="409">
        <f t="shared" si="6"/>
        <v>0</v>
      </c>
      <c r="AK35" s="409">
        <f t="shared" si="7"/>
        <v>0</v>
      </c>
      <c r="AL35" s="409">
        <f t="shared" si="8"/>
        <v>0</v>
      </c>
      <c r="AM35" s="409">
        <f t="shared" si="9"/>
        <v>0</v>
      </c>
      <c r="AN35" s="23"/>
      <c r="AO35" s="23"/>
      <c r="AP35" s="23"/>
      <c r="AQ35" s="23"/>
    </row>
    <row r="36" spans="1:43" ht="15.6" customHeight="1" x14ac:dyDescent="0.2">
      <c r="A36" s="407" t="s">
        <v>103</v>
      </c>
      <c r="B36" s="408">
        <v>326.5</v>
      </c>
      <c r="C36" s="408">
        <v>370.1</v>
      </c>
      <c r="D36" s="409">
        <v>443.3</v>
      </c>
      <c r="E36" s="408">
        <v>480.1</v>
      </c>
      <c r="F36" s="408">
        <v>535.6</v>
      </c>
      <c r="G36" s="408">
        <f>'Milho 2a'!B35</f>
        <v>549.9</v>
      </c>
      <c r="H36" s="408">
        <v>530.79999999999995</v>
      </c>
      <c r="I36" s="409">
        <f>'Milho 2a'!C35</f>
        <v>570.79999999999995</v>
      </c>
      <c r="J36" s="409">
        <f t="shared" si="0"/>
        <v>7.5</v>
      </c>
      <c r="K36" s="409">
        <f t="shared" si="1"/>
        <v>3.8</v>
      </c>
      <c r="L36" s="409">
        <f t="shared" si="2"/>
        <v>40</v>
      </c>
      <c r="M36" s="409">
        <f t="shared" si="3"/>
        <v>20.899999999999977</v>
      </c>
      <c r="N36" s="410"/>
      <c r="O36" s="407" t="s">
        <v>103</v>
      </c>
      <c r="P36" s="411">
        <v>4493</v>
      </c>
      <c r="Q36" s="411">
        <v>5010</v>
      </c>
      <c r="R36" s="412">
        <v>3297</v>
      </c>
      <c r="S36" s="411">
        <v>5274</v>
      </c>
      <c r="T36" s="411">
        <v>3235</v>
      </c>
      <c r="U36" s="411">
        <f>'Milho 2a'!E35</f>
        <v>2600</v>
      </c>
      <c r="V36" s="411">
        <v>5124</v>
      </c>
      <c r="W36" s="412">
        <f>'Milho 2a'!F35</f>
        <v>4818</v>
      </c>
      <c r="X36" s="409">
        <f t="shared" si="4"/>
        <v>-6</v>
      </c>
      <c r="Y36" s="409">
        <f t="shared" si="5"/>
        <v>85.3</v>
      </c>
      <c r="Z36" s="48"/>
      <c r="AA36" s="407" t="s">
        <v>103</v>
      </c>
      <c r="AB36" s="408">
        <v>1467</v>
      </c>
      <c r="AC36" s="408">
        <v>1854.2</v>
      </c>
      <c r="AD36" s="409">
        <v>1461.6</v>
      </c>
      <c r="AE36" s="408">
        <v>2532</v>
      </c>
      <c r="AF36" s="408">
        <v>1732.7</v>
      </c>
      <c r="AG36" s="408">
        <f>'Milho 2a'!H35</f>
        <v>1429.7</v>
      </c>
      <c r="AH36" s="408">
        <v>2719.8</v>
      </c>
      <c r="AI36" s="409">
        <f>'Milho 2a'!I35</f>
        <v>2750.1</v>
      </c>
      <c r="AJ36" s="409">
        <f t="shared" si="6"/>
        <v>1.1000000000000001</v>
      </c>
      <c r="AK36" s="409">
        <f t="shared" si="7"/>
        <v>92.4</v>
      </c>
      <c r="AL36" s="409">
        <f t="shared" si="8"/>
        <v>30.299999999999727</v>
      </c>
      <c r="AM36" s="409">
        <f t="shared" si="9"/>
        <v>1320.3999999999999</v>
      </c>
      <c r="AN36" s="23"/>
      <c r="AO36" s="23"/>
      <c r="AP36" s="23"/>
      <c r="AQ36" s="23"/>
    </row>
    <row r="37" spans="1:43" ht="15.6" customHeight="1" x14ac:dyDescent="0.2">
      <c r="A37" s="403" t="s">
        <v>104</v>
      </c>
      <c r="B37" s="404">
        <v>1901</v>
      </c>
      <c r="C37" s="404">
        <v>1914.3</v>
      </c>
      <c r="D37" s="404">
        <v>2198.3000000000002</v>
      </c>
      <c r="E37" s="404">
        <v>2409.3000000000002</v>
      </c>
      <c r="F37" s="404">
        <v>2100.9</v>
      </c>
      <c r="G37" s="404">
        <f>'Milho 2a'!B36</f>
        <v>2504.9</v>
      </c>
      <c r="H37" s="404">
        <v>2277.1999999999998</v>
      </c>
      <c r="I37" s="404">
        <f>'Milho 2a'!C36</f>
        <v>2650.4</v>
      </c>
      <c r="J37" s="404">
        <f t="shared" si="0"/>
        <v>16.399999999999999</v>
      </c>
      <c r="K37" s="404">
        <f t="shared" si="1"/>
        <v>5.8</v>
      </c>
      <c r="L37" s="404">
        <f t="shared" si="2"/>
        <v>373.20000000000027</v>
      </c>
      <c r="M37" s="404">
        <f t="shared" si="3"/>
        <v>145.5</v>
      </c>
      <c r="N37" s="405"/>
      <c r="O37" s="403" t="s">
        <v>104</v>
      </c>
      <c r="P37" s="406">
        <v>5390</v>
      </c>
      <c r="Q37" s="406">
        <v>5840</v>
      </c>
      <c r="R37" s="406">
        <v>5091</v>
      </c>
      <c r="S37" s="406">
        <v>5456</v>
      </c>
      <c r="T37" s="406">
        <v>4270</v>
      </c>
      <c r="U37" s="406">
        <f>'Milho 2a'!E36</f>
        <v>2591</v>
      </c>
      <c r="V37" s="406">
        <v>5615</v>
      </c>
      <c r="W37" s="406">
        <f>'Milho 2a'!F36</f>
        <v>5052</v>
      </c>
      <c r="X37" s="404">
        <f t="shared" si="4"/>
        <v>-10</v>
      </c>
      <c r="Y37" s="404">
        <f t="shared" si="5"/>
        <v>95</v>
      </c>
      <c r="Z37" s="239"/>
      <c r="AA37" s="403" t="s">
        <v>104</v>
      </c>
      <c r="AB37" s="404">
        <v>10246.4</v>
      </c>
      <c r="AC37" s="404">
        <v>11179.5</v>
      </c>
      <c r="AD37" s="404">
        <v>11191.5</v>
      </c>
      <c r="AE37" s="404">
        <v>13145.1</v>
      </c>
      <c r="AF37" s="404">
        <v>8970.7999999999993</v>
      </c>
      <c r="AG37" s="404">
        <f>'Milho 2a'!H36</f>
        <v>6490.2</v>
      </c>
      <c r="AH37" s="404">
        <v>12786.5</v>
      </c>
      <c r="AI37" s="404">
        <f>'Milho 2a'!I36</f>
        <v>13389.8</v>
      </c>
      <c r="AJ37" s="404">
        <f t="shared" si="6"/>
        <v>4.7</v>
      </c>
      <c r="AK37" s="404">
        <f t="shared" si="7"/>
        <v>106.3</v>
      </c>
      <c r="AL37" s="404">
        <f t="shared" si="8"/>
        <v>603.29999999999927</v>
      </c>
      <c r="AM37" s="404">
        <f t="shared" si="9"/>
        <v>6899.5999999999995</v>
      </c>
      <c r="AN37" s="23"/>
      <c r="AO37" s="23"/>
      <c r="AP37" s="23"/>
      <c r="AQ37" s="23"/>
    </row>
    <row r="38" spans="1:43" ht="15.6" customHeight="1" x14ac:dyDescent="0.2">
      <c r="A38" s="407" t="s">
        <v>105</v>
      </c>
      <c r="B38" s="408">
        <v>1901</v>
      </c>
      <c r="C38" s="408">
        <v>1914.3</v>
      </c>
      <c r="D38" s="409">
        <v>2198.3000000000002</v>
      </c>
      <c r="E38" s="408">
        <v>2409.3000000000002</v>
      </c>
      <c r="F38" s="408">
        <v>2100.9</v>
      </c>
      <c r="G38" s="408">
        <f>'Milho 2a'!B37</f>
        <v>2504.9</v>
      </c>
      <c r="H38" s="408">
        <v>2277.1999999999998</v>
      </c>
      <c r="I38" s="409">
        <f>'Milho 2a'!C37</f>
        <v>2650.4</v>
      </c>
      <c r="J38" s="409">
        <f t="shared" si="0"/>
        <v>16.399999999999999</v>
      </c>
      <c r="K38" s="409">
        <f t="shared" si="1"/>
        <v>5.8</v>
      </c>
      <c r="L38" s="409">
        <f t="shared" si="2"/>
        <v>373.20000000000027</v>
      </c>
      <c r="M38" s="409">
        <f t="shared" si="3"/>
        <v>145.5</v>
      </c>
      <c r="N38" s="410"/>
      <c r="O38" s="407" t="s">
        <v>105</v>
      </c>
      <c r="P38" s="411">
        <v>5390</v>
      </c>
      <c r="Q38" s="411">
        <v>5840</v>
      </c>
      <c r="R38" s="412">
        <v>5091</v>
      </c>
      <c r="S38" s="411">
        <v>5456</v>
      </c>
      <c r="T38" s="411">
        <v>4270</v>
      </c>
      <c r="U38" s="411">
        <f>'Milho 2a'!E37</f>
        <v>2591</v>
      </c>
      <c r="V38" s="411">
        <v>5615</v>
      </c>
      <c r="W38" s="412">
        <f>'Milho 2a'!F37</f>
        <v>5052</v>
      </c>
      <c r="X38" s="409">
        <f t="shared" si="4"/>
        <v>-10</v>
      </c>
      <c r="Y38" s="409">
        <f t="shared" si="5"/>
        <v>95</v>
      </c>
      <c r="Z38" s="48"/>
      <c r="AA38" s="407" t="s">
        <v>105</v>
      </c>
      <c r="AB38" s="408">
        <v>10246.4</v>
      </c>
      <c r="AC38" s="408">
        <v>11179.5</v>
      </c>
      <c r="AD38" s="409">
        <v>11191.5</v>
      </c>
      <c r="AE38" s="408">
        <v>13145.1</v>
      </c>
      <c r="AF38" s="408">
        <v>8970.7999999999993</v>
      </c>
      <c r="AG38" s="408">
        <f>'Milho 2a'!H37</f>
        <v>6490.2</v>
      </c>
      <c r="AH38" s="408">
        <v>12786.5</v>
      </c>
      <c r="AI38" s="409">
        <f>'Milho 2a'!I37</f>
        <v>13389.8</v>
      </c>
      <c r="AJ38" s="409">
        <f t="shared" si="6"/>
        <v>4.7</v>
      </c>
      <c r="AK38" s="409">
        <f t="shared" si="7"/>
        <v>106.3</v>
      </c>
      <c r="AL38" s="409">
        <f t="shared" si="8"/>
        <v>603.29999999999927</v>
      </c>
      <c r="AM38" s="409">
        <f t="shared" si="9"/>
        <v>6899.5999999999995</v>
      </c>
      <c r="AN38" s="23"/>
      <c r="AO38" s="23"/>
      <c r="AP38" s="23"/>
      <c r="AQ38" s="23"/>
    </row>
    <row r="39" spans="1:43" ht="15.6" hidden="1" customHeight="1" x14ac:dyDescent="0.2">
      <c r="A39" s="407" t="s">
        <v>106</v>
      </c>
      <c r="B39" s="408">
        <v>0</v>
      </c>
      <c r="C39" s="408">
        <v>0</v>
      </c>
      <c r="D39" s="409">
        <v>0</v>
      </c>
      <c r="E39" s="408">
        <v>0</v>
      </c>
      <c r="F39" s="408">
        <v>0</v>
      </c>
      <c r="G39" s="408">
        <f>'Milho 2a'!B38</f>
        <v>0</v>
      </c>
      <c r="H39" s="408">
        <v>0</v>
      </c>
      <c r="I39" s="409">
        <f>'Milho 2a'!C38</f>
        <v>0</v>
      </c>
      <c r="J39" s="409">
        <f t="shared" si="0"/>
        <v>0</v>
      </c>
      <c r="K39" s="409">
        <f t="shared" si="1"/>
        <v>0</v>
      </c>
      <c r="L39" s="409">
        <f t="shared" si="2"/>
        <v>0</v>
      </c>
      <c r="M39" s="409">
        <f t="shared" si="3"/>
        <v>0</v>
      </c>
      <c r="N39" s="410"/>
      <c r="O39" s="407" t="s">
        <v>106</v>
      </c>
      <c r="P39" s="411">
        <v>0</v>
      </c>
      <c r="Q39" s="411">
        <v>0</v>
      </c>
      <c r="R39" s="412">
        <v>0</v>
      </c>
      <c r="S39" s="411">
        <v>0</v>
      </c>
      <c r="T39" s="411">
        <v>0</v>
      </c>
      <c r="U39" s="411">
        <f>'Milho 2a'!E38</f>
        <v>0</v>
      </c>
      <c r="V39" s="411">
        <v>0</v>
      </c>
      <c r="W39" s="412">
        <f>'Milho 2a'!F38</f>
        <v>0</v>
      </c>
      <c r="X39" s="409">
        <f t="shared" si="4"/>
        <v>0</v>
      </c>
      <c r="Y39" s="409">
        <f t="shared" si="5"/>
        <v>0</v>
      </c>
      <c r="Z39" s="48"/>
      <c r="AA39" s="407" t="s">
        <v>106</v>
      </c>
      <c r="AB39" s="408">
        <v>0</v>
      </c>
      <c r="AC39" s="408">
        <v>0</v>
      </c>
      <c r="AD39" s="409">
        <v>0</v>
      </c>
      <c r="AE39" s="408">
        <v>0</v>
      </c>
      <c r="AF39" s="408">
        <v>0</v>
      </c>
      <c r="AG39" s="408">
        <f>'Milho 2a'!H38</f>
        <v>0</v>
      </c>
      <c r="AH39" s="408">
        <v>0</v>
      </c>
      <c r="AI39" s="409">
        <f>'Milho 2a'!I38</f>
        <v>0</v>
      </c>
      <c r="AJ39" s="409">
        <f t="shared" si="6"/>
        <v>0</v>
      </c>
      <c r="AK39" s="409">
        <f t="shared" si="7"/>
        <v>0</v>
      </c>
      <c r="AL39" s="409">
        <f t="shared" si="8"/>
        <v>0</v>
      </c>
      <c r="AM39" s="409">
        <f t="shared" si="9"/>
        <v>0</v>
      </c>
      <c r="AN39" s="23"/>
      <c r="AO39" s="23"/>
      <c r="AP39" s="23"/>
      <c r="AQ39" s="23"/>
    </row>
    <row r="40" spans="1:43" ht="15.6" hidden="1" customHeight="1" x14ac:dyDescent="0.2">
      <c r="A40" s="407" t="s">
        <v>107</v>
      </c>
      <c r="B40" s="408">
        <v>0</v>
      </c>
      <c r="C40" s="408">
        <v>0</v>
      </c>
      <c r="D40" s="409">
        <v>0</v>
      </c>
      <c r="E40" s="408">
        <v>0</v>
      </c>
      <c r="F40" s="408">
        <v>0</v>
      </c>
      <c r="G40" s="408">
        <f>'Milho 2a'!B39</f>
        <v>0</v>
      </c>
      <c r="H40" s="408">
        <v>0</v>
      </c>
      <c r="I40" s="409">
        <f>'Milho 2a'!C39</f>
        <v>0</v>
      </c>
      <c r="J40" s="409">
        <f t="shared" si="0"/>
        <v>0</v>
      </c>
      <c r="K40" s="409">
        <f t="shared" si="1"/>
        <v>0</v>
      </c>
      <c r="L40" s="409">
        <f t="shared" si="2"/>
        <v>0</v>
      </c>
      <c r="M40" s="409">
        <f t="shared" si="3"/>
        <v>0</v>
      </c>
      <c r="N40" s="410"/>
      <c r="O40" s="407" t="s">
        <v>107</v>
      </c>
      <c r="P40" s="411">
        <v>0</v>
      </c>
      <c r="Q40" s="411">
        <v>0</v>
      </c>
      <c r="R40" s="412">
        <v>0</v>
      </c>
      <c r="S40" s="411">
        <v>0</v>
      </c>
      <c r="T40" s="411">
        <v>0</v>
      </c>
      <c r="U40" s="411">
        <f>'Milho 2a'!E39</f>
        <v>0</v>
      </c>
      <c r="V40" s="411">
        <v>0</v>
      </c>
      <c r="W40" s="412">
        <f>'Milho 2a'!F39</f>
        <v>0</v>
      </c>
      <c r="X40" s="409">
        <f t="shared" si="4"/>
        <v>0</v>
      </c>
      <c r="Y40" s="409">
        <f t="shared" si="5"/>
        <v>0</v>
      </c>
      <c r="Z40" s="48"/>
      <c r="AA40" s="407" t="s">
        <v>107</v>
      </c>
      <c r="AB40" s="408">
        <v>0</v>
      </c>
      <c r="AC40" s="408">
        <v>0</v>
      </c>
      <c r="AD40" s="409">
        <v>0</v>
      </c>
      <c r="AE40" s="408">
        <v>0</v>
      </c>
      <c r="AF40" s="408">
        <v>0</v>
      </c>
      <c r="AG40" s="408">
        <f>'Milho 2a'!H39</f>
        <v>0</v>
      </c>
      <c r="AH40" s="408">
        <v>0</v>
      </c>
      <c r="AI40" s="409">
        <f>'Milho 2a'!I39</f>
        <v>0</v>
      </c>
      <c r="AJ40" s="409">
        <f t="shared" si="6"/>
        <v>0</v>
      </c>
      <c r="AK40" s="409">
        <f t="shared" si="7"/>
        <v>0</v>
      </c>
      <c r="AL40" s="409">
        <f t="shared" si="8"/>
        <v>0</v>
      </c>
      <c r="AM40" s="409">
        <f t="shared" si="9"/>
        <v>0</v>
      </c>
      <c r="AN40" s="23"/>
      <c r="AO40" s="23"/>
      <c r="AP40" s="23"/>
      <c r="AQ40" s="23"/>
    </row>
    <row r="41" spans="1:43" ht="15.6" customHeight="1" x14ac:dyDescent="0.2">
      <c r="A41" s="403" t="s">
        <v>108</v>
      </c>
      <c r="B41" s="404">
        <v>975.7</v>
      </c>
      <c r="C41" s="404">
        <v>892.4</v>
      </c>
      <c r="D41" s="404">
        <v>806.2</v>
      </c>
      <c r="E41" s="404">
        <v>1197.5</v>
      </c>
      <c r="F41" s="404">
        <v>1101</v>
      </c>
      <c r="G41" s="404">
        <f>'Milho 2a'!B40</f>
        <v>1807.9</v>
      </c>
      <c r="H41" s="404">
        <v>1570.9</v>
      </c>
      <c r="I41" s="404">
        <f>'Milho 2a'!C40</f>
        <v>1884.65</v>
      </c>
      <c r="J41" s="404">
        <f t="shared" si="0"/>
        <v>20</v>
      </c>
      <c r="K41" s="404">
        <f t="shared" si="1"/>
        <v>4.2</v>
      </c>
      <c r="L41" s="404">
        <f t="shared" si="2"/>
        <v>313.75</v>
      </c>
      <c r="M41" s="404">
        <f t="shared" si="3"/>
        <v>76.75</v>
      </c>
      <c r="N41" s="405"/>
      <c r="O41" s="403" t="s">
        <v>108</v>
      </c>
      <c r="P41" s="406">
        <v>3706.4278979999999</v>
      </c>
      <c r="Q41" s="406">
        <v>3446.5919990000002</v>
      </c>
      <c r="R41" s="406">
        <v>1870.64004</v>
      </c>
      <c r="S41" s="406">
        <v>3279.1092279999998</v>
      </c>
      <c r="T41" s="406">
        <v>2120.4312439999999</v>
      </c>
      <c r="U41" s="406">
        <f>'Milho 2a'!E40</f>
        <v>2637.7725540000001</v>
      </c>
      <c r="V41" s="406">
        <v>2520.204405</v>
      </c>
      <c r="W41" s="406">
        <f>'Milho 2a'!F40</f>
        <v>2840.9903169999998</v>
      </c>
      <c r="X41" s="404">
        <f t="shared" si="4"/>
        <v>12.7</v>
      </c>
      <c r="Y41" s="404">
        <f t="shared" si="5"/>
        <v>7.7</v>
      </c>
      <c r="Z41" s="239"/>
      <c r="AA41" s="403" t="s">
        <v>108</v>
      </c>
      <c r="AB41" s="404">
        <v>3616.3</v>
      </c>
      <c r="AC41" s="404">
        <v>3075.8</v>
      </c>
      <c r="AD41" s="404">
        <v>1508.2</v>
      </c>
      <c r="AE41" s="404">
        <v>3926.8</v>
      </c>
      <c r="AF41" s="404">
        <v>2334.6</v>
      </c>
      <c r="AG41" s="404">
        <f>'Milho 2a'!H40</f>
        <v>4768.8</v>
      </c>
      <c r="AH41" s="404">
        <v>3959</v>
      </c>
      <c r="AI41" s="404">
        <f>'Milho 2a'!I40</f>
        <v>5354.3</v>
      </c>
      <c r="AJ41" s="404">
        <f t="shared" si="6"/>
        <v>35.200000000000003</v>
      </c>
      <c r="AK41" s="404">
        <f t="shared" si="7"/>
        <v>12.3</v>
      </c>
      <c r="AL41" s="404">
        <f t="shared" si="8"/>
        <v>1395.3000000000002</v>
      </c>
      <c r="AM41" s="404">
        <f t="shared" si="9"/>
        <v>585.5</v>
      </c>
      <c r="AN41" s="23"/>
      <c r="AO41" s="23"/>
      <c r="AP41" s="23"/>
      <c r="AQ41" s="23"/>
    </row>
    <row r="42" spans="1:43" ht="15.6" customHeight="1" x14ac:dyDescent="0.2">
      <c r="A42" s="403" t="s">
        <v>109</v>
      </c>
      <c r="B42" s="404">
        <v>8235.5</v>
      </c>
      <c r="C42" s="404">
        <v>8658.2000000000007</v>
      </c>
      <c r="D42" s="404">
        <v>9759.7000000000007</v>
      </c>
      <c r="E42" s="404">
        <v>10911.7</v>
      </c>
      <c r="F42" s="404">
        <v>10433.299999999999</v>
      </c>
      <c r="G42" s="404">
        <f>'Milho 2a'!B41</f>
        <v>13191.3</v>
      </c>
      <c r="H42" s="404">
        <v>12185</v>
      </c>
      <c r="I42" s="404">
        <f>'Milho 2a'!C41</f>
        <v>13980.8</v>
      </c>
      <c r="J42" s="404">
        <f t="shared" si="0"/>
        <v>14.7</v>
      </c>
      <c r="K42" s="404">
        <f t="shared" si="1"/>
        <v>6</v>
      </c>
      <c r="L42" s="404">
        <f t="shared" si="2"/>
        <v>1795.7999999999993</v>
      </c>
      <c r="M42" s="404">
        <f t="shared" si="3"/>
        <v>789.5</v>
      </c>
      <c r="N42" s="405"/>
      <c r="O42" s="403" t="s">
        <v>109</v>
      </c>
      <c r="P42" s="406">
        <v>5437.7663650000004</v>
      </c>
      <c r="Q42" s="406">
        <v>5949.8118320000003</v>
      </c>
      <c r="R42" s="406">
        <v>4023.1263560000002</v>
      </c>
      <c r="S42" s="406">
        <v>5815.2439860000004</v>
      </c>
      <c r="T42" s="406">
        <v>4942.2783200000003</v>
      </c>
      <c r="U42" s="406">
        <f>'Milho 2a'!E41</f>
        <v>4241.4074730000002</v>
      </c>
      <c r="V42" s="406">
        <v>5974.9165199999998</v>
      </c>
      <c r="W42" s="406">
        <f>'Milho 2a'!F41</f>
        <v>5791.1171889999996</v>
      </c>
      <c r="X42" s="404">
        <f t="shared" si="4"/>
        <v>-3.1</v>
      </c>
      <c r="Y42" s="404">
        <f t="shared" si="5"/>
        <v>36.5</v>
      </c>
      <c r="Z42" s="239"/>
      <c r="AA42" s="403" t="s">
        <v>109</v>
      </c>
      <c r="AB42" s="404">
        <v>44782.8</v>
      </c>
      <c r="AC42" s="404">
        <v>51514.7</v>
      </c>
      <c r="AD42" s="404">
        <v>39264.5</v>
      </c>
      <c r="AE42" s="404">
        <v>63454.1</v>
      </c>
      <c r="AF42" s="404">
        <v>51564.3</v>
      </c>
      <c r="AG42" s="404">
        <f>'Milho 2a'!H41</f>
        <v>55949.7</v>
      </c>
      <c r="AH42" s="404">
        <v>72804.399999999994</v>
      </c>
      <c r="AI42" s="404">
        <f>'Milho 2a'!I41</f>
        <v>80964.5</v>
      </c>
      <c r="AJ42" s="404">
        <f t="shared" si="6"/>
        <v>11.2</v>
      </c>
      <c r="AK42" s="404">
        <f t="shared" si="7"/>
        <v>44.7</v>
      </c>
      <c r="AL42" s="404">
        <f t="shared" si="8"/>
        <v>8160.1000000000058</v>
      </c>
      <c r="AM42" s="404">
        <f t="shared" si="9"/>
        <v>25014.800000000003</v>
      </c>
      <c r="AN42" s="23"/>
      <c r="AO42" s="23"/>
      <c r="AP42" s="23"/>
      <c r="AQ42" s="23"/>
    </row>
    <row r="43" spans="1:43" ht="15.6" customHeight="1" x14ac:dyDescent="0.2">
      <c r="A43" s="413" t="s">
        <v>51</v>
      </c>
      <c r="B43" s="414">
        <v>9211.2000000000007</v>
      </c>
      <c r="C43" s="414">
        <v>9550.6</v>
      </c>
      <c r="D43" s="414">
        <v>10565.9</v>
      </c>
      <c r="E43" s="414">
        <v>12109.2</v>
      </c>
      <c r="F43" s="414">
        <v>11534.3</v>
      </c>
      <c r="G43" s="414">
        <f>'Milho 2a'!B42</f>
        <v>14999.2</v>
      </c>
      <c r="H43" s="414">
        <v>13755.9</v>
      </c>
      <c r="I43" s="414">
        <f>'Milho 2a'!C42</f>
        <v>15865.45</v>
      </c>
      <c r="J43" s="414">
        <f t="shared" si="0"/>
        <v>15.3</v>
      </c>
      <c r="K43" s="414">
        <f t="shared" si="1"/>
        <v>5.8</v>
      </c>
      <c r="L43" s="414">
        <f t="shared" si="2"/>
        <v>2109.5500000000011</v>
      </c>
      <c r="M43" s="414">
        <f t="shared" si="3"/>
        <v>866.25</v>
      </c>
      <c r="N43" s="405"/>
      <c r="O43" s="413" t="s">
        <v>51</v>
      </c>
      <c r="P43" s="415">
        <v>5254.373654</v>
      </c>
      <c r="Q43" s="415">
        <v>5715.9130839999998</v>
      </c>
      <c r="R43" s="415">
        <v>3858.8872030000002</v>
      </c>
      <c r="S43" s="415">
        <v>5564.4411769999997</v>
      </c>
      <c r="T43" s="415">
        <v>4672.9205240000001</v>
      </c>
      <c r="U43" s="415">
        <f>'Milho 2a'!E42</f>
        <v>4048.1163929999998</v>
      </c>
      <c r="V43" s="415">
        <v>5580.3943689999996</v>
      </c>
      <c r="W43" s="415">
        <f>'Milho 2a'!F42</f>
        <v>5440.6728839999996</v>
      </c>
      <c r="X43" s="414">
        <f t="shared" si="4"/>
        <v>-2.5</v>
      </c>
      <c r="Y43" s="414">
        <f t="shared" si="5"/>
        <v>34.4</v>
      </c>
      <c r="Z43" s="239"/>
      <c r="AA43" s="413" t="s">
        <v>51</v>
      </c>
      <c r="AB43" s="414">
        <v>48399.1</v>
      </c>
      <c r="AC43" s="414">
        <v>54590.5</v>
      </c>
      <c r="AD43" s="414">
        <v>40772.699999999997</v>
      </c>
      <c r="AE43" s="414">
        <v>67380.899999999994</v>
      </c>
      <c r="AF43" s="414">
        <v>53898.9</v>
      </c>
      <c r="AG43" s="414">
        <f>'Milho 2a'!H42</f>
        <v>60718.5</v>
      </c>
      <c r="AH43" s="414">
        <v>76763.3</v>
      </c>
      <c r="AI43" s="414">
        <f>'Milho 2a'!I42</f>
        <v>86318.7</v>
      </c>
      <c r="AJ43" s="414">
        <f t="shared" si="6"/>
        <v>12.4</v>
      </c>
      <c r="AK43" s="414">
        <f t="shared" si="7"/>
        <v>42.2</v>
      </c>
      <c r="AL43" s="414">
        <f t="shared" si="8"/>
        <v>9555.3999999999942</v>
      </c>
      <c r="AM43" s="414">
        <f t="shared" si="9"/>
        <v>25600.199999999997</v>
      </c>
      <c r="AN43" s="23"/>
      <c r="AO43" s="23"/>
      <c r="AP43" s="23"/>
      <c r="AQ43" s="23"/>
    </row>
    <row r="44" spans="1:43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43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3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1:43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3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3" ht="15" customHeight="1" x14ac:dyDescent="0.2"/>
    <row r="56" spans="1:43" ht="15" customHeight="1" x14ac:dyDescent="0.2"/>
    <row r="57" spans="1:43" ht="19.5" customHeight="1" x14ac:dyDescent="0.2"/>
    <row r="58" spans="1:43" ht="19.5" customHeight="1" x14ac:dyDescent="0.2"/>
    <row r="59" spans="1:43" ht="19.5" customHeight="1" x14ac:dyDescent="0.2"/>
    <row r="60" spans="1:43" ht="15" customHeight="1" x14ac:dyDescent="0.2"/>
    <row r="61" spans="1:43" ht="15" customHeight="1" x14ac:dyDescent="0.2"/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8" activePane="bottomRight" state="frozen"/>
      <selection activeCell="Y47" sqref="Y47"/>
      <selection pane="topRight"/>
      <selection pane="bottomLeft"/>
      <selection pane="bottomRight" activeCell="P8" sqref="P8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10" style="129" customWidth="1"/>
    <col min="5" max="6" width="11.28515625" style="129" customWidth="1"/>
    <col min="7" max="7" width="7.42578125" style="129" customWidth="1"/>
    <col min="8" max="9" width="11.28515625" style="129" customWidth="1"/>
    <col min="10" max="10" width="9" style="129" customWidth="1"/>
    <col min="11" max="11" width="9.42578125" style="129" customWidth="1"/>
    <col min="12" max="12" width="11.5703125" style="129" customWidth="1"/>
    <col min="13" max="13" width="8.85546875" style="129" customWidth="1"/>
    <col min="14" max="27" width="7.85546875" style="129" customWidth="1"/>
    <col min="28" max="257" width="11.42578125" style="129" customWidth="1"/>
  </cols>
  <sheetData>
    <row r="1" spans="1:27" ht="32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27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</row>
    <row r="5" spans="1:27" ht="20.100000000000001" customHeight="1" x14ac:dyDescent="0.2">
      <c r="A5" s="579" t="s">
        <v>60</v>
      </c>
      <c r="B5" s="578" t="s">
        <v>61</v>
      </c>
      <c r="C5" s="578"/>
      <c r="D5" s="578"/>
      <c r="E5" s="579" t="s">
        <v>62</v>
      </c>
      <c r="F5" s="579"/>
      <c r="G5" s="579"/>
      <c r="H5" s="578" t="s">
        <v>63</v>
      </c>
      <c r="I5" s="578"/>
      <c r="J5" s="578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ht="20.100000000000001" customHeight="1" x14ac:dyDescent="0.2">
      <c r="A6" s="579"/>
      <c r="B6" s="353" t="s">
        <v>64</v>
      </c>
      <c r="C6" s="353" t="s">
        <v>65</v>
      </c>
      <c r="D6" s="353" t="s">
        <v>66</v>
      </c>
      <c r="E6" s="353" t="s">
        <v>64</v>
      </c>
      <c r="F6" s="353" t="s">
        <v>65</v>
      </c>
      <c r="G6" s="353" t="s">
        <v>66</v>
      </c>
      <c r="H6" s="353" t="s">
        <v>64</v>
      </c>
      <c r="I6" s="353" t="s">
        <v>65</v>
      </c>
      <c r="J6" s="353" t="s">
        <v>66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27" ht="20.100000000000001" customHeight="1" x14ac:dyDescent="0.2">
      <c r="A7" s="579"/>
      <c r="B7" s="353" t="s">
        <v>67</v>
      </c>
      <c r="C7" s="353" t="s">
        <v>68</v>
      </c>
      <c r="D7" s="353" t="s">
        <v>69</v>
      </c>
      <c r="E7" s="353" t="s">
        <v>70</v>
      </c>
      <c r="F7" s="353" t="s">
        <v>71</v>
      </c>
      <c r="G7" s="353" t="s">
        <v>72</v>
      </c>
      <c r="H7" s="353" t="s">
        <v>73</v>
      </c>
      <c r="I7" s="353" t="s">
        <v>74</v>
      </c>
      <c r="J7" s="353" t="s">
        <v>75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27" ht="15.6" customHeight="1" x14ac:dyDescent="0.2">
      <c r="A8" s="98" t="s">
        <v>76</v>
      </c>
      <c r="B8" s="261">
        <v>16.3</v>
      </c>
      <c r="C8" s="261">
        <v>16.3</v>
      </c>
      <c r="D8" s="261">
        <v>0</v>
      </c>
      <c r="E8" s="262">
        <v>5593.6503069999999</v>
      </c>
      <c r="F8" s="262">
        <v>5593.6503069999999</v>
      </c>
      <c r="G8" s="261">
        <v>0</v>
      </c>
      <c r="H8" s="261">
        <v>91.2</v>
      </c>
      <c r="I8" s="261">
        <v>91.2</v>
      </c>
      <c r="J8" s="261">
        <v>0</v>
      </c>
      <c r="K8" s="140"/>
      <c r="L8" s="206"/>
      <c r="M8" s="206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5.6" customHeight="1" x14ac:dyDescent="0.2">
      <c r="A9" s="341" t="s">
        <v>77</v>
      </c>
      <c r="B9" s="387">
        <v>15</v>
      </c>
      <c r="C9" s="387">
        <v>15</v>
      </c>
      <c r="D9" s="388">
        <v>0</v>
      </c>
      <c r="E9" s="389">
        <v>6000</v>
      </c>
      <c r="F9" s="389">
        <v>6000</v>
      </c>
      <c r="G9" s="388">
        <v>0</v>
      </c>
      <c r="H9" s="387">
        <v>90</v>
      </c>
      <c r="I9" s="387">
        <v>90</v>
      </c>
      <c r="J9" s="387">
        <v>0</v>
      </c>
      <c r="K9" s="145"/>
      <c r="L9" s="206"/>
      <c r="M9" s="206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</row>
    <row r="10" spans="1:27" ht="14.25" hidden="1" customHeight="1" x14ac:dyDescent="0.2">
      <c r="A10" s="341" t="s">
        <v>78</v>
      </c>
      <c r="B10" s="387">
        <v>0</v>
      </c>
      <c r="C10" s="387">
        <v>0</v>
      </c>
      <c r="D10" s="388">
        <v>0</v>
      </c>
      <c r="E10" s="389"/>
      <c r="F10" s="389"/>
      <c r="G10" s="388">
        <v>0</v>
      </c>
      <c r="H10" s="387">
        <v>0</v>
      </c>
      <c r="I10" s="387">
        <v>0</v>
      </c>
      <c r="J10" s="387">
        <v>0</v>
      </c>
      <c r="K10" s="145"/>
      <c r="L10" s="206"/>
      <c r="M10" s="206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</row>
    <row r="11" spans="1:27" ht="14.25" hidden="1" customHeight="1" x14ac:dyDescent="0.2">
      <c r="A11" s="341" t="s">
        <v>79</v>
      </c>
      <c r="B11" s="387">
        <v>0</v>
      </c>
      <c r="C11" s="387">
        <v>0</v>
      </c>
      <c r="D11" s="388">
        <v>0</v>
      </c>
      <c r="E11" s="389"/>
      <c r="F11" s="389"/>
      <c r="G11" s="388">
        <v>0</v>
      </c>
      <c r="H11" s="387">
        <v>0</v>
      </c>
      <c r="I11" s="387">
        <v>0</v>
      </c>
      <c r="J11" s="387">
        <v>0</v>
      </c>
      <c r="K11" s="145"/>
      <c r="L11" s="206"/>
      <c r="M11" s="206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1:27" ht="14.25" hidden="1" customHeight="1" x14ac:dyDescent="0.2">
      <c r="A12" s="341" t="s">
        <v>80</v>
      </c>
      <c r="B12" s="387">
        <v>0</v>
      </c>
      <c r="C12" s="387">
        <v>0</v>
      </c>
      <c r="D12" s="388">
        <v>0</v>
      </c>
      <c r="E12" s="389"/>
      <c r="F12" s="389"/>
      <c r="G12" s="388">
        <v>0</v>
      </c>
      <c r="H12" s="387">
        <v>0</v>
      </c>
      <c r="I12" s="387">
        <v>0</v>
      </c>
      <c r="J12" s="387">
        <v>0</v>
      </c>
      <c r="K12" s="145"/>
      <c r="L12" s="206"/>
      <c r="M12" s="206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</row>
    <row r="13" spans="1:27" ht="14.25" customHeight="1" x14ac:dyDescent="0.2">
      <c r="A13" s="341" t="s">
        <v>81</v>
      </c>
      <c r="B13" s="387">
        <v>1.3</v>
      </c>
      <c r="C13" s="387">
        <v>1.3</v>
      </c>
      <c r="D13" s="388">
        <v>0</v>
      </c>
      <c r="E13" s="389">
        <v>905</v>
      </c>
      <c r="F13" s="389">
        <v>905</v>
      </c>
      <c r="G13" s="388">
        <v>0</v>
      </c>
      <c r="H13" s="387">
        <v>1.2</v>
      </c>
      <c r="I13" s="387">
        <v>1.2</v>
      </c>
      <c r="J13" s="387">
        <v>0</v>
      </c>
      <c r="K13" s="145"/>
      <c r="L13" s="206"/>
      <c r="M13" s="206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</row>
    <row r="14" spans="1:27" ht="14.25" hidden="1" customHeight="1" x14ac:dyDescent="0.2">
      <c r="A14" s="386" t="s">
        <v>82</v>
      </c>
      <c r="B14" s="387">
        <v>0</v>
      </c>
      <c r="C14" s="387">
        <v>0</v>
      </c>
      <c r="D14" s="388">
        <v>0</v>
      </c>
      <c r="E14" s="389"/>
      <c r="F14" s="389"/>
      <c r="G14" s="388">
        <v>0</v>
      </c>
      <c r="H14" s="387">
        <v>0</v>
      </c>
      <c r="I14" s="387">
        <v>0</v>
      </c>
      <c r="J14" s="387">
        <v>0</v>
      </c>
      <c r="K14" s="145"/>
      <c r="L14" s="206"/>
      <c r="M14" s="206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</row>
    <row r="15" spans="1:27" ht="15.6" hidden="1" customHeight="1" x14ac:dyDescent="0.2">
      <c r="A15" s="386" t="s">
        <v>83</v>
      </c>
      <c r="B15" s="387">
        <v>0</v>
      </c>
      <c r="C15" s="387">
        <v>0</v>
      </c>
      <c r="D15" s="388">
        <v>0</v>
      </c>
      <c r="E15" s="389"/>
      <c r="F15" s="389"/>
      <c r="G15" s="388">
        <v>0</v>
      </c>
      <c r="H15" s="387">
        <v>0</v>
      </c>
      <c r="I15" s="387">
        <v>0</v>
      </c>
      <c r="J15" s="387">
        <v>0</v>
      </c>
      <c r="K15" s="145"/>
      <c r="L15" s="206"/>
      <c r="M15" s="206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</row>
    <row r="16" spans="1:27" ht="15.6" customHeight="1" x14ac:dyDescent="0.2">
      <c r="A16" s="117" t="s">
        <v>84</v>
      </c>
      <c r="B16" s="87">
        <v>568.5</v>
      </c>
      <c r="C16" s="87">
        <v>568.6</v>
      </c>
      <c r="D16" s="87">
        <v>0</v>
      </c>
      <c r="E16" s="88">
        <v>2536.7345650000002</v>
      </c>
      <c r="F16" s="88">
        <v>2771.462012</v>
      </c>
      <c r="G16" s="87">
        <v>9.3000000000000007</v>
      </c>
      <c r="H16" s="87">
        <v>1444.4</v>
      </c>
      <c r="I16" s="87">
        <v>1575.8</v>
      </c>
      <c r="J16" s="87">
        <v>9.1</v>
      </c>
      <c r="K16" s="140"/>
      <c r="L16" s="206"/>
      <c r="M16" s="206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0"/>
      <c r="Y16" s="140"/>
      <c r="Z16" s="140"/>
      <c r="AA16" s="140"/>
    </row>
    <row r="17" spans="1:27" ht="15.6" hidden="1" customHeight="1" x14ac:dyDescent="0.2">
      <c r="A17" s="386" t="s">
        <v>85</v>
      </c>
      <c r="B17" s="387">
        <v>0</v>
      </c>
      <c r="C17" s="387">
        <v>0</v>
      </c>
      <c r="D17" s="388">
        <v>0</v>
      </c>
      <c r="E17" s="389"/>
      <c r="F17" s="389"/>
      <c r="G17" s="388">
        <v>0</v>
      </c>
      <c r="H17" s="387">
        <v>0</v>
      </c>
      <c r="I17" s="387">
        <v>0</v>
      </c>
      <c r="J17" s="387">
        <v>0</v>
      </c>
      <c r="K17" s="145"/>
      <c r="L17" s="206"/>
      <c r="M17" s="206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</row>
    <row r="18" spans="1:27" ht="15.6" hidden="1" customHeight="1" x14ac:dyDescent="0.2">
      <c r="A18" s="386" t="s">
        <v>86</v>
      </c>
      <c r="B18" s="387">
        <v>0</v>
      </c>
      <c r="C18" s="387">
        <v>0</v>
      </c>
      <c r="D18" s="388">
        <v>0</v>
      </c>
      <c r="E18" s="389"/>
      <c r="F18" s="389"/>
      <c r="G18" s="388">
        <v>0</v>
      </c>
      <c r="H18" s="387">
        <v>0</v>
      </c>
      <c r="I18" s="387">
        <v>0</v>
      </c>
      <c r="J18" s="387">
        <v>0</v>
      </c>
      <c r="K18" s="145"/>
      <c r="L18" s="206"/>
      <c r="M18" s="206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</row>
    <row r="19" spans="1:27" ht="15.6" hidden="1" customHeight="1" x14ac:dyDescent="0.2">
      <c r="A19" s="386" t="s">
        <v>87</v>
      </c>
      <c r="B19" s="387">
        <v>0</v>
      </c>
      <c r="C19" s="387">
        <v>0</v>
      </c>
      <c r="D19" s="388">
        <v>0</v>
      </c>
      <c r="E19" s="389"/>
      <c r="F19" s="389"/>
      <c r="G19" s="388">
        <v>0</v>
      </c>
      <c r="H19" s="387">
        <v>0</v>
      </c>
      <c r="I19" s="387">
        <v>0</v>
      </c>
      <c r="J19" s="387">
        <v>0</v>
      </c>
      <c r="K19" s="145"/>
      <c r="L19" s="206"/>
      <c r="M19" s="206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ht="15.6" hidden="1" customHeight="1" x14ac:dyDescent="0.2">
      <c r="A20" s="386" t="s">
        <v>88</v>
      </c>
      <c r="B20" s="387">
        <v>0</v>
      </c>
      <c r="C20" s="387">
        <v>0</v>
      </c>
      <c r="D20" s="388">
        <v>0</v>
      </c>
      <c r="E20" s="389"/>
      <c r="F20" s="389"/>
      <c r="G20" s="388">
        <v>0</v>
      </c>
      <c r="H20" s="387">
        <v>0</v>
      </c>
      <c r="I20" s="387">
        <v>0</v>
      </c>
      <c r="J20" s="387">
        <v>0</v>
      </c>
      <c r="K20" s="145"/>
      <c r="L20" s="206"/>
      <c r="M20" s="206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</row>
    <row r="21" spans="1:27" ht="15.6" hidden="1" customHeight="1" x14ac:dyDescent="0.2">
      <c r="A21" s="386" t="s">
        <v>89</v>
      </c>
      <c r="B21" s="387">
        <v>0</v>
      </c>
      <c r="C21" s="387">
        <v>0</v>
      </c>
      <c r="D21" s="388">
        <v>0</v>
      </c>
      <c r="E21" s="389"/>
      <c r="F21" s="389"/>
      <c r="G21" s="388">
        <v>0</v>
      </c>
      <c r="H21" s="387">
        <v>0</v>
      </c>
      <c r="I21" s="387">
        <v>0</v>
      </c>
      <c r="J21" s="387">
        <v>0</v>
      </c>
      <c r="K21" s="145"/>
      <c r="L21" s="206"/>
      <c r="M21" s="206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</row>
    <row r="22" spans="1:27" ht="15.6" customHeight="1" x14ac:dyDescent="0.2">
      <c r="A22" s="392" t="s">
        <v>90</v>
      </c>
      <c r="B22" s="394">
        <v>98</v>
      </c>
      <c r="C22" s="394">
        <v>98</v>
      </c>
      <c r="D22" s="391">
        <v>0</v>
      </c>
      <c r="E22" s="390">
        <v>795</v>
      </c>
      <c r="F22" s="390">
        <v>795</v>
      </c>
      <c r="G22" s="391">
        <v>0</v>
      </c>
      <c r="H22" s="394">
        <v>77.900000000000006</v>
      </c>
      <c r="I22" s="394">
        <v>77.900000000000006</v>
      </c>
      <c r="J22" s="387">
        <v>0</v>
      </c>
      <c r="K22" s="416"/>
      <c r="L22" s="206"/>
      <c r="M22" s="140"/>
      <c r="N22" s="145"/>
      <c r="O22" s="191"/>
      <c r="P22" s="145"/>
      <c r="Q22" s="145"/>
      <c r="R22" s="145"/>
      <c r="S22" s="145"/>
      <c r="T22" s="145"/>
      <c r="U22" s="145"/>
      <c r="V22" s="206"/>
      <c r="W22" s="145"/>
      <c r="X22" s="145"/>
      <c r="Y22" s="145"/>
      <c r="Z22" s="145"/>
      <c r="AA22" s="145"/>
    </row>
    <row r="23" spans="1:27" ht="15.6" customHeight="1" x14ac:dyDescent="0.2">
      <c r="A23" s="392" t="s">
        <v>91</v>
      </c>
      <c r="B23" s="394">
        <v>44.3</v>
      </c>
      <c r="C23" s="394">
        <v>44.3</v>
      </c>
      <c r="D23" s="391">
        <v>0</v>
      </c>
      <c r="E23" s="390">
        <v>3955</v>
      </c>
      <c r="F23" s="390">
        <v>3955</v>
      </c>
      <c r="G23" s="391">
        <v>0</v>
      </c>
      <c r="H23" s="394">
        <v>175.2</v>
      </c>
      <c r="I23" s="394">
        <v>175.2</v>
      </c>
      <c r="J23" s="387">
        <v>0</v>
      </c>
      <c r="K23" s="145"/>
      <c r="L23" s="305"/>
      <c r="M23" s="247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</row>
    <row r="24" spans="1:27" ht="15.6" customHeight="1" x14ac:dyDescent="0.2">
      <c r="A24" s="392" t="s">
        <v>92</v>
      </c>
      <c r="B24" s="394">
        <v>164.5</v>
      </c>
      <c r="C24" s="394">
        <v>164.5</v>
      </c>
      <c r="D24" s="391">
        <v>0</v>
      </c>
      <c r="E24" s="390">
        <v>4180</v>
      </c>
      <c r="F24" s="390">
        <v>4180</v>
      </c>
      <c r="G24" s="391">
        <v>0</v>
      </c>
      <c r="H24" s="394">
        <v>687.6</v>
      </c>
      <c r="I24" s="394">
        <v>687.6</v>
      </c>
      <c r="J24" s="387">
        <v>0</v>
      </c>
      <c r="L24" s="364"/>
      <c r="M24" s="417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</row>
    <row r="25" spans="1:27" ht="15.6" customHeight="1" x14ac:dyDescent="0.2">
      <c r="A25" s="392" t="s">
        <v>93</v>
      </c>
      <c r="B25" s="394">
        <v>261.8</v>
      </c>
      <c r="C25" s="394">
        <v>261.8</v>
      </c>
      <c r="D25" s="391">
        <v>0</v>
      </c>
      <c r="E25" s="390">
        <v>1924</v>
      </c>
      <c r="F25" s="390">
        <v>2426</v>
      </c>
      <c r="G25" s="391">
        <v>26.1</v>
      </c>
      <c r="H25" s="394">
        <v>503.7</v>
      </c>
      <c r="I25" s="394">
        <v>635.1</v>
      </c>
      <c r="J25" s="387">
        <v>26.1</v>
      </c>
      <c r="K25" s="416"/>
      <c r="L25" s="305"/>
      <c r="M25" s="247"/>
      <c r="N25" s="247"/>
      <c r="O25" s="247"/>
      <c r="P25" s="247"/>
      <c r="Q25" s="247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ht="15.6" hidden="1" customHeight="1" x14ac:dyDescent="0.2">
      <c r="A26" s="418" t="s">
        <v>94</v>
      </c>
      <c r="B26" s="419">
        <v>0</v>
      </c>
      <c r="C26" s="419">
        <v>0</v>
      </c>
      <c r="D26" s="419">
        <v>0</v>
      </c>
      <c r="E26" s="390">
        <v>0</v>
      </c>
      <c r="F26" s="390">
        <v>0</v>
      </c>
      <c r="G26" s="419">
        <v>0</v>
      </c>
      <c r="H26" s="420">
        <v>0</v>
      </c>
      <c r="I26" s="420">
        <v>0</v>
      </c>
      <c r="J26" s="420">
        <v>0</v>
      </c>
      <c r="K26" s="140"/>
      <c r="L26" s="206"/>
      <c r="M26" s="206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7" ht="15.6" hidden="1" customHeight="1" x14ac:dyDescent="0.2">
      <c r="A27" s="392" t="s">
        <v>95</v>
      </c>
      <c r="B27" s="394">
        <v>0</v>
      </c>
      <c r="C27" s="394">
        <v>0</v>
      </c>
      <c r="D27" s="391">
        <v>0</v>
      </c>
      <c r="E27" s="390"/>
      <c r="F27" s="390"/>
      <c r="G27" s="391">
        <v>0</v>
      </c>
      <c r="H27" s="387">
        <v>0</v>
      </c>
      <c r="I27" s="387">
        <v>0</v>
      </c>
      <c r="J27" s="387">
        <v>0</v>
      </c>
      <c r="K27" s="416"/>
      <c r="L27" s="206"/>
      <c r="M27" s="206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</row>
    <row r="28" spans="1:27" ht="15.6" hidden="1" customHeight="1" x14ac:dyDescent="0.2">
      <c r="A28" s="392" t="s">
        <v>96</v>
      </c>
      <c r="B28" s="394">
        <v>0</v>
      </c>
      <c r="C28" s="394">
        <v>0</v>
      </c>
      <c r="D28" s="391">
        <v>0</v>
      </c>
      <c r="E28" s="390"/>
      <c r="F28" s="390"/>
      <c r="G28" s="391">
        <v>0</v>
      </c>
      <c r="H28" s="387">
        <v>0</v>
      </c>
      <c r="I28" s="387">
        <v>0</v>
      </c>
      <c r="J28" s="387">
        <v>0</v>
      </c>
      <c r="K28" s="421"/>
      <c r="L28" s="422"/>
      <c r="M28" s="422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</row>
    <row r="29" spans="1:27" ht="15.6" hidden="1" customHeight="1" x14ac:dyDescent="0.2">
      <c r="A29" s="392" t="s">
        <v>97</v>
      </c>
      <c r="B29" s="394">
        <v>0</v>
      </c>
      <c r="C29" s="394">
        <v>0</v>
      </c>
      <c r="D29" s="391">
        <v>0</v>
      </c>
      <c r="E29" s="390"/>
      <c r="F29" s="390"/>
      <c r="G29" s="391">
        <v>0</v>
      </c>
      <c r="H29" s="387">
        <v>0</v>
      </c>
      <c r="I29" s="387">
        <v>0</v>
      </c>
      <c r="J29" s="387">
        <v>0</v>
      </c>
      <c r="K29" s="145"/>
      <c r="L29" s="206"/>
      <c r="M29" s="206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</row>
    <row r="30" spans="1:27" ht="15.6" hidden="1" customHeight="1" x14ac:dyDescent="0.2">
      <c r="A30" s="392" t="s">
        <v>98</v>
      </c>
      <c r="B30" s="394">
        <v>0</v>
      </c>
      <c r="C30" s="394">
        <v>0</v>
      </c>
      <c r="D30" s="391">
        <v>0</v>
      </c>
      <c r="E30" s="390"/>
      <c r="F30" s="390"/>
      <c r="G30" s="391">
        <v>0</v>
      </c>
      <c r="H30" s="387">
        <v>0</v>
      </c>
      <c r="I30" s="387">
        <v>0</v>
      </c>
      <c r="J30" s="387">
        <v>0</v>
      </c>
      <c r="K30" s="145"/>
      <c r="L30" s="206"/>
      <c r="M30" s="206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</row>
    <row r="31" spans="1:27" ht="15.6" hidden="1" customHeight="1" x14ac:dyDescent="0.2">
      <c r="A31" s="418" t="s">
        <v>99</v>
      </c>
      <c r="B31" s="419">
        <v>0</v>
      </c>
      <c r="C31" s="419">
        <v>0</v>
      </c>
      <c r="D31" s="419">
        <v>0</v>
      </c>
      <c r="E31" s="390">
        <v>0</v>
      </c>
      <c r="F31" s="390">
        <v>0</v>
      </c>
      <c r="G31" s="419">
        <v>0</v>
      </c>
      <c r="H31" s="420">
        <v>0</v>
      </c>
      <c r="I31" s="420">
        <v>0</v>
      </c>
      <c r="J31" s="420">
        <v>0</v>
      </c>
      <c r="K31" s="140"/>
      <c r="L31" s="206"/>
      <c r="M31" s="206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6" hidden="1" customHeight="1" x14ac:dyDescent="0.2">
      <c r="A32" s="392" t="s">
        <v>100</v>
      </c>
      <c r="B32" s="394">
        <v>0</v>
      </c>
      <c r="C32" s="394">
        <v>0</v>
      </c>
      <c r="D32" s="391">
        <v>0</v>
      </c>
      <c r="E32" s="390"/>
      <c r="F32" s="390"/>
      <c r="G32" s="391">
        <v>0</v>
      </c>
      <c r="H32" s="387">
        <v>0</v>
      </c>
      <c r="I32" s="387">
        <v>0</v>
      </c>
      <c r="J32" s="387">
        <v>0</v>
      </c>
      <c r="K32" s="145"/>
      <c r="L32" s="206"/>
      <c r="M32" s="206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</row>
    <row r="33" spans="1:27" ht="15.6" hidden="1" customHeight="1" x14ac:dyDescent="0.2">
      <c r="A33" s="392" t="s">
        <v>101</v>
      </c>
      <c r="B33" s="394">
        <v>0</v>
      </c>
      <c r="C33" s="394">
        <v>0</v>
      </c>
      <c r="D33" s="391">
        <v>0</v>
      </c>
      <c r="E33" s="390"/>
      <c r="F33" s="390"/>
      <c r="G33" s="391">
        <v>0</v>
      </c>
      <c r="H33" s="387">
        <v>0</v>
      </c>
      <c r="I33" s="387">
        <v>0</v>
      </c>
      <c r="J33" s="387">
        <v>0</v>
      </c>
      <c r="K33" s="145"/>
      <c r="L33" s="206"/>
      <c r="M33" s="206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</row>
    <row r="34" spans="1:27" ht="15.6" hidden="1" customHeight="1" x14ac:dyDescent="0.2">
      <c r="A34" s="392" t="s">
        <v>102</v>
      </c>
      <c r="B34" s="394">
        <v>0</v>
      </c>
      <c r="C34" s="394">
        <v>0</v>
      </c>
      <c r="D34" s="391">
        <v>0</v>
      </c>
      <c r="E34" s="390"/>
      <c r="F34" s="390"/>
      <c r="G34" s="391">
        <v>0</v>
      </c>
      <c r="H34" s="387">
        <v>0</v>
      </c>
      <c r="I34" s="387">
        <v>0</v>
      </c>
      <c r="J34" s="387">
        <v>0</v>
      </c>
      <c r="K34" s="145"/>
      <c r="L34" s="206"/>
      <c r="M34" s="206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1:27" ht="15.6" hidden="1" customHeight="1" x14ac:dyDescent="0.2">
      <c r="A35" s="392" t="s">
        <v>103</v>
      </c>
      <c r="B35" s="394">
        <v>0</v>
      </c>
      <c r="C35" s="394">
        <v>0</v>
      </c>
      <c r="D35" s="391">
        <v>0</v>
      </c>
      <c r="E35" s="390"/>
      <c r="F35" s="390"/>
      <c r="G35" s="391">
        <v>0</v>
      </c>
      <c r="H35" s="387">
        <v>0</v>
      </c>
      <c r="I35" s="387">
        <v>0</v>
      </c>
      <c r="J35" s="387">
        <v>0</v>
      </c>
      <c r="K35" s="145"/>
      <c r="L35" s="206"/>
      <c r="M35" s="206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</row>
    <row r="36" spans="1:27" ht="15.6" hidden="1" customHeight="1" x14ac:dyDescent="0.2">
      <c r="A36" s="418" t="s">
        <v>104</v>
      </c>
      <c r="B36" s="419">
        <v>0</v>
      </c>
      <c r="C36" s="419">
        <v>0</v>
      </c>
      <c r="D36" s="419">
        <v>0</v>
      </c>
      <c r="E36" s="390">
        <v>0</v>
      </c>
      <c r="F36" s="390">
        <v>0</v>
      </c>
      <c r="G36" s="419">
        <v>0</v>
      </c>
      <c r="H36" s="420">
        <v>0</v>
      </c>
      <c r="I36" s="420">
        <v>0</v>
      </c>
      <c r="J36" s="420">
        <v>0</v>
      </c>
      <c r="K36" s="140"/>
      <c r="L36" s="206"/>
      <c r="M36" s="206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</row>
    <row r="37" spans="1:27" ht="15.6" hidden="1" customHeight="1" x14ac:dyDescent="0.2">
      <c r="A37" s="392" t="s">
        <v>105</v>
      </c>
      <c r="B37" s="394">
        <v>0</v>
      </c>
      <c r="C37" s="394">
        <v>0</v>
      </c>
      <c r="D37" s="391">
        <v>0</v>
      </c>
      <c r="E37" s="390"/>
      <c r="F37" s="390"/>
      <c r="G37" s="391">
        <v>0</v>
      </c>
      <c r="H37" s="387">
        <v>0</v>
      </c>
      <c r="I37" s="387">
        <v>0</v>
      </c>
      <c r="J37" s="387">
        <v>0</v>
      </c>
      <c r="K37" s="145"/>
      <c r="L37" s="206"/>
      <c r="M37" s="206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</row>
    <row r="38" spans="1:27" ht="15.6" hidden="1" customHeight="1" x14ac:dyDescent="0.2">
      <c r="A38" s="392" t="s">
        <v>106</v>
      </c>
      <c r="B38" s="394">
        <v>0</v>
      </c>
      <c r="C38" s="394">
        <v>0</v>
      </c>
      <c r="D38" s="391">
        <v>0</v>
      </c>
      <c r="E38" s="390"/>
      <c r="F38" s="390"/>
      <c r="G38" s="391">
        <v>0</v>
      </c>
      <c r="H38" s="387">
        <v>0</v>
      </c>
      <c r="I38" s="387">
        <v>0</v>
      </c>
      <c r="J38" s="387">
        <v>0</v>
      </c>
      <c r="K38" s="145"/>
      <c r="L38" s="206"/>
      <c r="M38" s="206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</row>
    <row r="39" spans="1:27" ht="15.6" hidden="1" customHeight="1" x14ac:dyDescent="0.2">
      <c r="A39" s="392" t="s">
        <v>107</v>
      </c>
      <c r="B39" s="394">
        <v>0</v>
      </c>
      <c r="C39" s="394">
        <v>0</v>
      </c>
      <c r="D39" s="391">
        <v>0</v>
      </c>
      <c r="E39" s="390"/>
      <c r="F39" s="390"/>
      <c r="G39" s="391">
        <v>0</v>
      </c>
      <c r="H39" s="387">
        <v>0</v>
      </c>
      <c r="I39" s="387">
        <v>0</v>
      </c>
      <c r="J39" s="387">
        <v>0</v>
      </c>
      <c r="K39" s="145"/>
      <c r="L39" s="206"/>
      <c r="M39" s="206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</row>
    <row r="40" spans="1:27" ht="15.6" customHeight="1" x14ac:dyDescent="0.2">
      <c r="A40" s="423" t="s">
        <v>108</v>
      </c>
      <c r="B40" s="397">
        <v>584.79999999999995</v>
      </c>
      <c r="C40" s="397">
        <v>584.9</v>
      </c>
      <c r="D40" s="397">
        <v>0</v>
      </c>
      <c r="E40" s="424">
        <v>2625.8655950000002</v>
      </c>
      <c r="F40" s="424">
        <v>2850.110788</v>
      </c>
      <c r="G40" s="397">
        <v>8.5</v>
      </c>
      <c r="H40" s="87">
        <v>1535.6</v>
      </c>
      <c r="I40" s="87">
        <v>1667</v>
      </c>
      <c r="J40" s="87">
        <v>8.6</v>
      </c>
      <c r="K40" s="140"/>
      <c r="L40" s="206"/>
      <c r="M40" s="206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5.6" hidden="1" customHeight="1" x14ac:dyDescent="0.2">
      <c r="A41" s="425" t="s">
        <v>109</v>
      </c>
      <c r="B41" s="426">
        <v>0</v>
      </c>
      <c r="C41" s="426">
        <v>0</v>
      </c>
      <c r="D41" s="426">
        <v>0</v>
      </c>
      <c r="E41" s="427">
        <v>0</v>
      </c>
      <c r="F41" s="427">
        <v>0</v>
      </c>
      <c r="G41" s="426">
        <v>0</v>
      </c>
      <c r="H41" s="426">
        <v>0</v>
      </c>
      <c r="I41" s="426">
        <v>0</v>
      </c>
      <c r="J41" s="426">
        <v>0</v>
      </c>
      <c r="K41" s="140"/>
      <c r="L41" s="206"/>
      <c r="M41" s="206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ht="15.6" customHeight="1" x14ac:dyDescent="0.2">
      <c r="A42" s="117" t="s">
        <v>51</v>
      </c>
      <c r="B42" s="87">
        <v>584.79999999999995</v>
      </c>
      <c r="C42" s="87">
        <v>584.9</v>
      </c>
      <c r="D42" s="87">
        <v>0</v>
      </c>
      <c r="E42" s="39">
        <v>2625.8655950000002</v>
      </c>
      <c r="F42" s="39">
        <v>2850.110788</v>
      </c>
      <c r="G42" s="87">
        <v>8.5</v>
      </c>
      <c r="H42" s="87">
        <v>1535.6</v>
      </c>
      <c r="I42" s="87">
        <v>1667</v>
      </c>
      <c r="J42" s="87">
        <v>8.6</v>
      </c>
      <c r="K42" s="140"/>
      <c r="L42" s="206"/>
      <c r="M42" s="206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7" ht="15.6" customHeight="1" x14ac:dyDescent="0.2">
      <c r="A43" s="164" t="s">
        <v>52</v>
      </c>
    </row>
    <row r="44" spans="1:27" ht="15.6" customHeight="1" x14ac:dyDescent="0.2">
      <c r="A44" s="164" t="s">
        <v>53</v>
      </c>
    </row>
    <row r="45" spans="1:27" ht="20.45" customHeight="1" x14ac:dyDescent="0.2">
      <c r="M45" s="165"/>
    </row>
    <row r="46" spans="1:27" ht="20.100000000000001" customHeight="1" x14ac:dyDescent="0.2">
      <c r="I46" s="374"/>
    </row>
    <row r="48" spans="1:27" ht="20.100000000000001" customHeight="1" x14ac:dyDescent="0.2">
      <c r="H48" s="236"/>
    </row>
    <row r="52" spans="7:7" ht="20.100000000000001" customHeight="1" x14ac:dyDescent="0.2">
      <c r="G52" s="129" t="s">
        <v>58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8" activePane="bottomRight" state="frozen"/>
      <selection activeCell="N15" sqref="N15"/>
      <selection pane="topRight"/>
      <selection pane="bottomLeft"/>
      <selection pane="bottomRight" activeCell="M12" sqref="M12"/>
    </sheetView>
  </sheetViews>
  <sheetFormatPr defaultColWidth="11.42578125" defaultRowHeight="20.100000000000001" customHeight="1" x14ac:dyDescent="0.2"/>
  <cols>
    <col min="1" max="1" width="19.140625" style="129" customWidth="1"/>
    <col min="2" max="2" width="11.28515625" style="129" customWidth="1"/>
    <col min="3" max="3" width="12.140625" style="129" customWidth="1"/>
    <col min="4" max="4" width="9.140625" style="129" customWidth="1"/>
    <col min="5" max="5" width="12.7109375" style="129" customWidth="1"/>
    <col min="6" max="6" width="11.28515625" style="129" customWidth="1"/>
    <col min="7" max="7" width="9.85546875" style="129" customWidth="1"/>
    <col min="8" max="8" width="12.5703125" style="129" customWidth="1"/>
    <col min="9" max="9" width="13" style="129" customWidth="1"/>
    <col min="10" max="10" width="9.42578125" style="129" customWidth="1"/>
    <col min="11" max="257" width="11.42578125" style="129" customWidth="1"/>
  </cols>
  <sheetData>
    <row r="1" spans="1:20" ht="36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428"/>
      <c r="L1" s="428"/>
      <c r="M1" s="428"/>
      <c r="N1" s="428"/>
      <c r="O1" s="428"/>
      <c r="P1" s="428"/>
      <c r="Q1" s="428"/>
      <c r="R1" s="428"/>
      <c r="S1" s="428"/>
    </row>
    <row r="2" spans="1:20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374"/>
      <c r="L2" s="374"/>
      <c r="M2" s="374"/>
      <c r="N2" s="374"/>
      <c r="O2" s="374"/>
      <c r="P2" s="374"/>
      <c r="Q2" s="374"/>
      <c r="R2" s="374"/>
      <c r="S2" s="374"/>
    </row>
    <row r="3" spans="1:20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374"/>
      <c r="L3" s="374"/>
      <c r="M3" s="374"/>
      <c r="N3" s="374"/>
      <c r="O3" s="374"/>
      <c r="P3" s="374"/>
      <c r="Q3" s="374"/>
      <c r="R3" s="374"/>
      <c r="S3" s="374"/>
    </row>
    <row r="4" spans="1:20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20" ht="20.100000000000001" customHeight="1" x14ac:dyDescent="0.2">
      <c r="A5" s="579" t="s">
        <v>60</v>
      </c>
      <c r="B5" s="578" t="s">
        <v>61</v>
      </c>
      <c r="C5" s="578"/>
      <c r="D5" s="578"/>
      <c r="E5" s="579" t="s">
        <v>62</v>
      </c>
      <c r="F5" s="579"/>
      <c r="G5" s="579"/>
      <c r="H5" s="578" t="s">
        <v>63</v>
      </c>
      <c r="I5" s="578"/>
      <c r="J5" s="578"/>
    </row>
    <row r="6" spans="1:20" ht="20.100000000000001" customHeight="1" x14ac:dyDescent="0.2">
      <c r="A6" s="579"/>
      <c r="B6" s="353" t="s">
        <v>64</v>
      </c>
      <c r="C6" s="353" t="s">
        <v>65</v>
      </c>
      <c r="D6" s="353" t="s">
        <v>66</v>
      </c>
      <c r="E6" s="353" t="s">
        <v>64</v>
      </c>
      <c r="F6" s="353" t="s">
        <v>65</v>
      </c>
      <c r="G6" s="353" t="s">
        <v>66</v>
      </c>
      <c r="H6" s="353" t="s">
        <v>64</v>
      </c>
      <c r="I6" s="353" t="s">
        <v>65</v>
      </c>
      <c r="J6" s="353" t="s">
        <v>66</v>
      </c>
      <c r="S6" s="581"/>
      <c r="T6" s="581"/>
    </row>
    <row r="7" spans="1:20" ht="20.100000000000001" customHeight="1" x14ac:dyDescent="0.2">
      <c r="A7" s="579"/>
      <c r="B7" s="353" t="s">
        <v>67</v>
      </c>
      <c r="C7" s="353" t="s">
        <v>68</v>
      </c>
      <c r="D7" s="353" t="s">
        <v>69</v>
      </c>
      <c r="E7" s="353" t="s">
        <v>70</v>
      </c>
      <c r="F7" s="353" t="s">
        <v>71</v>
      </c>
      <c r="G7" s="353" t="s">
        <v>72</v>
      </c>
      <c r="H7" s="353" t="s">
        <v>73</v>
      </c>
      <c r="I7" s="353" t="s">
        <v>74</v>
      </c>
      <c r="J7" s="353" t="s">
        <v>75</v>
      </c>
    </row>
    <row r="8" spans="1:20" ht="15.6" customHeight="1" x14ac:dyDescent="0.2">
      <c r="A8" s="161" t="s">
        <v>76</v>
      </c>
      <c r="B8" s="162">
        <v>895.2</v>
      </c>
      <c r="C8" s="162">
        <v>969.35</v>
      </c>
      <c r="D8" s="162">
        <v>8.3000000000000007</v>
      </c>
      <c r="E8" s="163">
        <v>3927.327636</v>
      </c>
      <c r="F8" s="163">
        <v>4146.5506779999996</v>
      </c>
      <c r="G8" s="162">
        <v>5.6</v>
      </c>
      <c r="H8" s="162">
        <v>3515.7</v>
      </c>
      <c r="I8" s="162">
        <v>4019.5</v>
      </c>
      <c r="J8" s="162">
        <v>14.3</v>
      </c>
    </row>
    <row r="9" spans="1:20" ht="15.6" customHeight="1" x14ac:dyDescent="0.2">
      <c r="A9" s="429" t="s">
        <v>77</v>
      </c>
      <c r="B9" s="430">
        <v>15</v>
      </c>
      <c r="C9" s="430">
        <v>15</v>
      </c>
      <c r="D9" s="431">
        <v>0</v>
      </c>
      <c r="E9" s="432">
        <v>6000</v>
      </c>
      <c r="F9" s="432">
        <v>6000</v>
      </c>
      <c r="G9" s="431">
        <v>0</v>
      </c>
      <c r="H9" s="430">
        <v>90</v>
      </c>
      <c r="I9" s="430">
        <v>90</v>
      </c>
      <c r="J9" s="430">
        <v>0</v>
      </c>
    </row>
    <row r="10" spans="1:20" ht="15.6" customHeight="1" x14ac:dyDescent="0.2">
      <c r="A10" s="429" t="s">
        <v>78</v>
      </c>
      <c r="B10" s="430">
        <v>212.6</v>
      </c>
      <c r="C10" s="430">
        <v>230.6</v>
      </c>
      <c r="D10" s="431">
        <v>8.5</v>
      </c>
      <c r="E10" s="432">
        <v>5075.8532459999997</v>
      </c>
      <c r="F10" s="432">
        <v>4958.1405029999996</v>
      </c>
      <c r="G10" s="431">
        <v>-2.2999999999999998</v>
      </c>
      <c r="H10" s="430">
        <v>1079.0999999999999</v>
      </c>
      <c r="I10" s="430">
        <v>1143.3</v>
      </c>
      <c r="J10" s="430">
        <v>5.9</v>
      </c>
    </row>
    <row r="11" spans="1:20" ht="15.6" customHeight="1" x14ac:dyDescent="0.2">
      <c r="A11" s="429" t="s">
        <v>79</v>
      </c>
      <c r="B11" s="430">
        <v>33.200000000000003</v>
      </c>
      <c r="C11" s="430">
        <v>34</v>
      </c>
      <c r="D11" s="431">
        <v>2.4</v>
      </c>
      <c r="E11" s="432">
        <v>2768.4307229999999</v>
      </c>
      <c r="F11" s="432">
        <v>2699.7176469999999</v>
      </c>
      <c r="G11" s="431">
        <v>-2.5</v>
      </c>
      <c r="H11" s="430">
        <v>91.9</v>
      </c>
      <c r="I11" s="430">
        <v>91.8</v>
      </c>
      <c r="J11" s="430">
        <v>-0.1</v>
      </c>
    </row>
    <row r="12" spans="1:20" ht="15.6" customHeight="1" x14ac:dyDescent="0.2">
      <c r="A12" s="433" t="s">
        <v>80</v>
      </c>
      <c r="B12" s="434">
        <v>8.9</v>
      </c>
      <c r="C12" s="434">
        <v>5.2</v>
      </c>
      <c r="D12" s="435">
        <v>-41.6</v>
      </c>
      <c r="E12" s="436">
        <v>2607</v>
      </c>
      <c r="F12" s="436">
        <v>2591</v>
      </c>
      <c r="G12" s="435">
        <v>-0.6</v>
      </c>
      <c r="H12" s="434">
        <v>23.2</v>
      </c>
      <c r="I12" s="434">
        <v>13.5</v>
      </c>
      <c r="J12" s="434">
        <v>-41.8</v>
      </c>
    </row>
    <row r="13" spans="1:20" ht="15.6" customHeight="1" x14ac:dyDescent="0.2">
      <c r="A13" s="437" t="s">
        <v>81</v>
      </c>
      <c r="B13" s="141">
        <v>1.3</v>
      </c>
      <c r="C13" s="141">
        <v>1.3</v>
      </c>
      <c r="D13" s="142">
        <v>0</v>
      </c>
      <c r="E13" s="143">
        <v>905</v>
      </c>
      <c r="F13" s="143">
        <v>905</v>
      </c>
      <c r="G13" s="142">
        <v>0</v>
      </c>
      <c r="H13" s="141">
        <v>1.2</v>
      </c>
      <c r="I13" s="141">
        <v>1.2</v>
      </c>
      <c r="J13" s="141">
        <v>0</v>
      </c>
    </row>
    <row r="14" spans="1:20" ht="15.6" customHeight="1" x14ac:dyDescent="0.2">
      <c r="A14" s="437" t="s">
        <v>82</v>
      </c>
      <c r="B14" s="141">
        <v>358</v>
      </c>
      <c r="C14" s="141">
        <v>376.85</v>
      </c>
      <c r="D14" s="142">
        <v>5.3</v>
      </c>
      <c r="E14" s="143">
        <v>3113.7220670000002</v>
      </c>
      <c r="F14" s="143">
        <v>3233.000133</v>
      </c>
      <c r="G14" s="142">
        <v>3.8</v>
      </c>
      <c r="H14" s="141">
        <v>1114.7</v>
      </c>
      <c r="I14" s="141">
        <v>1218.4000000000001</v>
      </c>
      <c r="J14" s="141">
        <v>9.3000000000000007</v>
      </c>
    </row>
    <row r="15" spans="1:20" ht="15.6" customHeight="1" x14ac:dyDescent="0.2">
      <c r="A15" s="437" t="s">
        <v>83</v>
      </c>
      <c r="B15" s="141">
        <v>266.2</v>
      </c>
      <c r="C15" s="141">
        <v>306.39999999999998</v>
      </c>
      <c r="D15" s="146">
        <v>15.1</v>
      </c>
      <c r="E15" s="143">
        <v>4190.8869269999996</v>
      </c>
      <c r="F15" s="143">
        <v>4769.3064619999996</v>
      </c>
      <c r="G15" s="142">
        <v>13.8</v>
      </c>
      <c r="H15" s="141">
        <v>1115.5999999999999</v>
      </c>
      <c r="I15" s="141">
        <v>1461.3</v>
      </c>
      <c r="J15" s="141">
        <v>31</v>
      </c>
    </row>
    <row r="16" spans="1:20" ht="15.6" customHeight="1" x14ac:dyDescent="0.2">
      <c r="A16" s="311" t="s">
        <v>84</v>
      </c>
      <c r="B16" s="136">
        <v>2889.2</v>
      </c>
      <c r="C16" s="136">
        <v>2912.5</v>
      </c>
      <c r="D16" s="136">
        <v>0.8</v>
      </c>
      <c r="E16" s="137">
        <v>3009.75623</v>
      </c>
      <c r="F16" s="137">
        <v>3139.4286010000001</v>
      </c>
      <c r="G16" s="136">
        <v>4.3</v>
      </c>
      <c r="H16" s="136">
        <v>8695.9</v>
      </c>
      <c r="I16" s="136">
        <v>9143.5</v>
      </c>
      <c r="J16" s="136">
        <v>5.0999999999999996</v>
      </c>
    </row>
    <row r="17" spans="1:10" ht="15.6" customHeight="1" x14ac:dyDescent="0.2">
      <c r="A17" s="437" t="s">
        <v>85</v>
      </c>
      <c r="B17" s="141">
        <v>471.9</v>
      </c>
      <c r="C17" s="141">
        <v>473.5</v>
      </c>
      <c r="D17" s="142">
        <v>0.3</v>
      </c>
      <c r="E17" s="143">
        <v>5094.8853570000001</v>
      </c>
      <c r="F17" s="143">
        <v>4824.0464629999997</v>
      </c>
      <c r="G17" s="142">
        <v>-5.3</v>
      </c>
      <c r="H17" s="141">
        <v>2404.3000000000002</v>
      </c>
      <c r="I17" s="141">
        <v>2284.1999999999998</v>
      </c>
      <c r="J17" s="141">
        <v>-5</v>
      </c>
    </row>
    <row r="18" spans="1:10" ht="15.6" customHeight="1" x14ac:dyDescent="0.2">
      <c r="A18" s="437" t="s">
        <v>86</v>
      </c>
      <c r="B18" s="141">
        <v>523.4</v>
      </c>
      <c r="C18" s="141">
        <v>522.6</v>
      </c>
      <c r="D18" s="142">
        <v>-0.2</v>
      </c>
      <c r="E18" s="143">
        <v>4004.5215899999998</v>
      </c>
      <c r="F18" s="143">
        <v>4329.9012629999997</v>
      </c>
      <c r="G18" s="142">
        <v>8.1</v>
      </c>
      <c r="H18" s="141">
        <v>2096</v>
      </c>
      <c r="I18" s="141">
        <v>2262.8000000000002</v>
      </c>
      <c r="J18" s="141">
        <v>8</v>
      </c>
    </row>
    <row r="19" spans="1:10" ht="15.6" customHeight="1" x14ac:dyDescent="0.2">
      <c r="A19" s="437" t="s">
        <v>87</v>
      </c>
      <c r="B19" s="141">
        <v>543.9</v>
      </c>
      <c r="C19" s="141">
        <v>543.9</v>
      </c>
      <c r="D19" s="142">
        <v>0</v>
      </c>
      <c r="E19" s="143">
        <v>842</v>
      </c>
      <c r="F19" s="143">
        <v>955</v>
      </c>
      <c r="G19" s="142">
        <v>13.4</v>
      </c>
      <c r="H19" s="141">
        <v>458</v>
      </c>
      <c r="I19" s="141">
        <v>519.4</v>
      </c>
      <c r="J19" s="141">
        <v>13.4</v>
      </c>
    </row>
    <row r="20" spans="1:10" ht="15.6" customHeight="1" x14ac:dyDescent="0.2">
      <c r="A20" s="437" t="s">
        <v>88</v>
      </c>
      <c r="B20" s="141">
        <v>52.9</v>
      </c>
      <c r="C20" s="141">
        <v>52.9</v>
      </c>
      <c r="D20" s="142">
        <v>0</v>
      </c>
      <c r="E20" s="143">
        <v>523</v>
      </c>
      <c r="F20" s="143">
        <v>581</v>
      </c>
      <c r="G20" s="142">
        <v>11.1</v>
      </c>
      <c r="H20" s="141">
        <v>27.7</v>
      </c>
      <c r="I20" s="141">
        <v>30.7</v>
      </c>
      <c r="J20" s="141">
        <v>10.8</v>
      </c>
    </row>
    <row r="21" spans="1:10" ht="15.6" customHeight="1" x14ac:dyDescent="0.2">
      <c r="A21" s="437" t="s">
        <v>89</v>
      </c>
      <c r="B21" s="141">
        <v>96.3</v>
      </c>
      <c r="C21" s="141">
        <v>96.3</v>
      </c>
      <c r="D21" s="142">
        <v>0</v>
      </c>
      <c r="E21" s="143">
        <v>515</v>
      </c>
      <c r="F21" s="143">
        <v>607</v>
      </c>
      <c r="G21" s="142">
        <v>17.899999999999999</v>
      </c>
      <c r="H21" s="141">
        <v>49.6</v>
      </c>
      <c r="I21" s="141">
        <v>58.5</v>
      </c>
      <c r="J21" s="141">
        <v>17.899999999999999</v>
      </c>
    </row>
    <row r="22" spans="1:10" ht="15.6" customHeight="1" x14ac:dyDescent="0.2">
      <c r="A22" s="437" t="s">
        <v>90</v>
      </c>
      <c r="B22" s="141">
        <v>238.2</v>
      </c>
      <c r="C22" s="141">
        <v>238.2</v>
      </c>
      <c r="D22" s="142">
        <v>0</v>
      </c>
      <c r="E22" s="143">
        <v>591.93954699999995</v>
      </c>
      <c r="F22" s="143">
        <v>664.335013</v>
      </c>
      <c r="G22" s="142">
        <v>12.2</v>
      </c>
      <c r="H22" s="141">
        <v>141</v>
      </c>
      <c r="I22" s="141">
        <v>158.19999999999999</v>
      </c>
      <c r="J22" s="141">
        <v>12.2</v>
      </c>
    </row>
    <row r="23" spans="1:10" ht="15.6" customHeight="1" x14ac:dyDescent="0.2">
      <c r="A23" s="437" t="s">
        <v>91</v>
      </c>
      <c r="B23" s="141">
        <v>44.3</v>
      </c>
      <c r="C23" s="141">
        <v>44.3</v>
      </c>
      <c r="D23" s="142">
        <v>0</v>
      </c>
      <c r="E23" s="143">
        <v>3955</v>
      </c>
      <c r="F23" s="143">
        <v>3955</v>
      </c>
      <c r="G23" s="142">
        <v>0</v>
      </c>
      <c r="H23" s="141">
        <v>175.2</v>
      </c>
      <c r="I23" s="141">
        <v>175.2</v>
      </c>
      <c r="J23" s="141">
        <v>0</v>
      </c>
    </row>
    <row r="24" spans="1:10" ht="15.6" customHeight="1" x14ac:dyDescent="0.2">
      <c r="A24" s="437" t="s">
        <v>92</v>
      </c>
      <c r="B24" s="141">
        <v>164.5</v>
      </c>
      <c r="C24" s="141">
        <v>164.5</v>
      </c>
      <c r="D24" s="142">
        <v>0</v>
      </c>
      <c r="E24" s="143">
        <v>4180</v>
      </c>
      <c r="F24" s="143">
        <v>4180</v>
      </c>
      <c r="G24" s="142">
        <v>0</v>
      </c>
      <c r="H24" s="141">
        <v>687.6</v>
      </c>
      <c r="I24" s="141">
        <v>687.6</v>
      </c>
      <c r="J24" s="141">
        <v>0</v>
      </c>
    </row>
    <row r="25" spans="1:10" ht="15.6" customHeight="1" x14ac:dyDescent="0.2">
      <c r="A25" s="437" t="s">
        <v>93</v>
      </c>
      <c r="B25" s="141">
        <v>753.8</v>
      </c>
      <c r="C25" s="141">
        <v>776.3</v>
      </c>
      <c r="D25" s="142">
        <v>3</v>
      </c>
      <c r="E25" s="143">
        <v>3524.1485809999999</v>
      </c>
      <c r="F25" s="143">
        <v>3821.8714409999998</v>
      </c>
      <c r="G25" s="142">
        <v>8.4</v>
      </c>
      <c r="H25" s="141">
        <v>2656.5</v>
      </c>
      <c r="I25" s="141">
        <v>2966.9</v>
      </c>
      <c r="J25" s="141">
        <v>11.7</v>
      </c>
    </row>
    <row r="26" spans="1:10" ht="15.6" customHeight="1" x14ac:dyDescent="0.2">
      <c r="A26" s="311" t="s">
        <v>94</v>
      </c>
      <c r="B26" s="136">
        <v>9908.7999999999993</v>
      </c>
      <c r="C26" s="136">
        <v>10511.8</v>
      </c>
      <c r="D26" s="136">
        <v>6.1</v>
      </c>
      <c r="E26" s="137">
        <v>4891.6242030000003</v>
      </c>
      <c r="F26" s="137">
        <v>6102.0519610000001</v>
      </c>
      <c r="G26" s="136">
        <v>24.7</v>
      </c>
      <c r="H26" s="136">
        <v>48470.1</v>
      </c>
      <c r="I26" s="136">
        <v>64143.6</v>
      </c>
      <c r="J26" s="136">
        <v>32.299999999999997</v>
      </c>
    </row>
    <row r="27" spans="1:10" ht="15.6" customHeight="1" x14ac:dyDescent="0.2">
      <c r="A27" s="437" t="s">
        <v>95</v>
      </c>
      <c r="B27" s="141">
        <v>5884.3</v>
      </c>
      <c r="C27" s="141">
        <v>6324.6</v>
      </c>
      <c r="D27" s="142">
        <v>7.5</v>
      </c>
      <c r="E27" s="143">
        <v>5649.5994600000004</v>
      </c>
      <c r="F27" s="143">
        <v>6313.7559060000003</v>
      </c>
      <c r="G27" s="142">
        <v>11.8</v>
      </c>
      <c r="H27" s="141">
        <v>33243.9</v>
      </c>
      <c r="I27" s="141">
        <v>39932</v>
      </c>
      <c r="J27" s="141">
        <v>20.100000000000001</v>
      </c>
    </row>
    <row r="28" spans="1:10" ht="15.6" customHeight="1" x14ac:dyDescent="0.2">
      <c r="A28" s="437" t="s">
        <v>96</v>
      </c>
      <c r="B28" s="141">
        <v>2125.9</v>
      </c>
      <c r="C28" s="141">
        <v>2223.8000000000002</v>
      </c>
      <c r="D28" s="142">
        <v>4.5999999999999996</v>
      </c>
      <c r="E28" s="143">
        <v>3024.1384830000002</v>
      </c>
      <c r="F28" s="143">
        <v>4939.5100279999997</v>
      </c>
      <c r="G28" s="142">
        <v>63.3</v>
      </c>
      <c r="H28" s="141">
        <v>6429</v>
      </c>
      <c r="I28" s="141">
        <v>10984.5</v>
      </c>
      <c r="J28" s="141">
        <v>70.900000000000006</v>
      </c>
    </row>
    <row r="29" spans="1:10" ht="15.6" customHeight="1" x14ac:dyDescent="0.2">
      <c r="A29" s="437" t="s">
        <v>97</v>
      </c>
      <c r="B29" s="141">
        <v>1838.7</v>
      </c>
      <c r="C29" s="141">
        <v>1905</v>
      </c>
      <c r="D29" s="142">
        <v>3.6</v>
      </c>
      <c r="E29" s="143">
        <v>4585.2830800000002</v>
      </c>
      <c r="F29" s="143">
        <v>6717.8952760000002</v>
      </c>
      <c r="G29" s="142">
        <v>46.5</v>
      </c>
      <c r="H29" s="141">
        <v>8431</v>
      </c>
      <c r="I29" s="141">
        <v>12797.6</v>
      </c>
      <c r="J29" s="141">
        <v>51.8</v>
      </c>
    </row>
    <row r="30" spans="1:10" ht="15.6" customHeight="1" x14ac:dyDescent="0.2">
      <c r="A30" s="437" t="s">
        <v>98</v>
      </c>
      <c r="B30" s="141">
        <v>59.9</v>
      </c>
      <c r="C30" s="141">
        <v>58.4</v>
      </c>
      <c r="D30" s="142">
        <v>-2.5</v>
      </c>
      <c r="E30" s="143">
        <v>6113.7195330000004</v>
      </c>
      <c r="F30" s="143">
        <v>7354.3886990000001</v>
      </c>
      <c r="G30" s="142">
        <v>20.3</v>
      </c>
      <c r="H30" s="141">
        <v>366.2</v>
      </c>
      <c r="I30" s="141">
        <v>429.5</v>
      </c>
      <c r="J30" s="141">
        <v>17.3</v>
      </c>
    </row>
    <row r="31" spans="1:10" ht="15.6" customHeight="1" x14ac:dyDescent="0.2">
      <c r="A31" s="311" t="s">
        <v>99</v>
      </c>
      <c r="B31" s="136">
        <v>2212.5</v>
      </c>
      <c r="C31" s="136">
        <v>2255.3000000000002</v>
      </c>
      <c r="D31" s="136">
        <v>1.9</v>
      </c>
      <c r="E31" s="137">
        <v>4669.7842259999998</v>
      </c>
      <c r="F31" s="137">
        <v>5748.277701</v>
      </c>
      <c r="G31" s="136">
        <v>23.1</v>
      </c>
      <c r="H31" s="136">
        <v>10331.9</v>
      </c>
      <c r="I31" s="136">
        <v>12964</v>
      </c>
      <c r="J31" s="136">
        <v>25.5</v>
      </c>
    </row>
    <row r="32" spans="1:10" ht="15.6" customHeight="1" x14ac:dyDescent="0.2">
      <c r="A32" s="437" t="s">
        <v>100</v>
      </c>
      <c r="B32" s="141">
        <v>1314.6</v>
      </c>
      <c r="C32" s="141">
        <v>1336.5</v>
      </c>
      <c r="D32" s="142">
        <v>1.7</v>
      </c>
      <c r="E32" s="143">
        <v>5343.5282219999999</v>
      </c>
      <c r="F32" s="143">
        <v>6233.3724650000004</v>
      </c>
      <c r="G32" s="142">
        <v>16.7</v>
      </c>
      <c r="H32" s="141">
        <v>7024.6</v>
      </c>
      <c r="I32" s="141">
        <v>8330.9</v>
      </c>
      <c r="J32" s="141">
        <v>18.600000000000001</v>
      </c>
    </row>
    <row r="33" spans="1:10" ht="15.6" customHeight="1" x14ac:dyDescent="0.2">
      <c r="A33" s="437" t="s">
        <v>101</v>
      </c>
      <c r="B33" s="141">
        <v>11.9</v>
      </c>
      <c r="C33" s="141">
        <v>11.9</v>
      </c>
      <c r="D33" s="142">
        <v>0</v>
      </c>
      <c r="E33" s="143">
        <v>2800</v>
      </c>
      <c r="F33" s="143">
        <v>2868</v>
      </c>
      <c r="G33" s="142">
        <v>2.4</v>
      </c>
      <c r="H33" s="141">
        <v>33.299999999999997</v>
      </c>
      <c r="I33" s="141">
        <v>34.1</v>
      </c>
      <c r="J33" s="141">
        <v>2.4</v>
      </c>
    </row>
    <row r="34" spans="1:10" ht="15.6" customHeight="1" x14ac:dyDescent="0.2">
      <c r="A34" s="437" t="s">
        <v>102</v>
      </c>
      <c r="B34" s="141">
        <v>1</v>
      </c>
      <c r="C34" s="141">
        <v>1</v>
      </c>
      <c r="D34" s="142">
        <v>0</v>
      </c>
      <c r="E34" s="143">
        <v>3196</v>
      </c>
      <c r="F34" s="143">
        <v>3214</v>
      </c>
      <c r="G34" s="142">
        <v>0.6</v>
      </c>
      <c r="H34" s="141">
        <v>3.2</v>
      </c>
      <c r="I34" s="141">
        <v>3.2</v>
      </c>
      <c r="J34" s="141">
        <v>0</v>
      </c>
    </row>
    <row r="35" spans="1:10" ht="15.6" customHeight="1" x14ac:dyDescent="0.2">
      <c r="A35" s="437" t="s">
        <v>103</v>
      </c>
      <c r="B35" s="141">
        <v>885</v>
      </c>
      <c r="C35" s="141">
        <v>905.9</v>
      </c>
      <c r="D35" s="142">
        <v>2.4</v>
      </c>
      <c r="E35" s="143">
        <v>3695.795932</v>
      </c>
      <c r="F35" s="143">
        <v>5073.2367809999996</v>
      </c>
      <c r="G35" s="142">
        <v>37.299999999999997</v>
      </c>
      <c r="H35" s="141">
        <v>3270.8</v>
      </c>
      <c r="I35" s="141">
        <v>4595.8</v>
      </c>
      <c r="J35" s="141">
        <v>40.5</v>
      </c>
    </row>
    <row r="36" spans="1:10" ht="15.6" customHeight="1" x14ac:dyDescent="0.2">
      <c r="A36" s="311" t="s">
        <v>104</v>
      </c>
      <c r="B36" s="136">
        <v>4025.8</v>
      </c>
      <c r="C36" s="136">
        <v>4216.2</v>
      </c>
      <c r="D36" s="136">
        <v>4.7</v>
      </c>
      <c r="E36" s="137">
        <v>3970.5538280000001</v>
      </c>
      <c r="F36" s="137">
        <v>6176.7559410000003</v>
      </c>
      <c r="G36" s="136">
        <v>55.6</v>
      </c>
      <c r="H36" s="136">
        <v>15984.7</v>
      </c>
      <c r="I36" s="136">
        <v>26042.400000000001</v>
      </c>
      <c r="J36" s="136">
        <v>62.9</v>
      </c>
    </row>
    <row r="37" spans="1:10" ht="15.6" customHeight="1" x14ac:dyDescent="0.2">
      <c r="A37" s="437" t="s">
        <v>105</v>
      </c>
      <c r="B37" s="141">
        <v>2878</v>
      </c>
      <c r="C37" s="141">
        <v>3070.5</v>
      </c>
      <c r="D37" s="142">
        <v>6.7</v>
      </c>
      <c r="E37" s="143">
        <v>3340.5706049999999</v>
      </c>
      <c r="F37" s="143">
        <v>5689.4355640000003</v>
      </c>
      <c r="G37" s="142">
        <v>70.3</v>
      </c>
      <c r="H37" s="141">
        <v>9614.2000000000007</v>
      </c>
      <c r="I37" s="141">
        <v>17469.400000000001</v>
      </c>
      <c r="J37" s="141">
        <v>81.7</v>
      </c>
    </row>
    <row r="38" spans="1:10" ht="15.6" customHeight="1" x14ac:dyDescent="0.2">
      <c r="A38" s="437" t="s">
        <v>106</v>
      </c>
      <c r="B38" s="141">
        <v>346.1</v>
      </c>
      <c r="C38" s="141">
        <v>344</v>
      </c>
      <c r="D38" s="142">
        <v>-0.6</v>
      </c>
      <c r="E38" s="143">
        <v>5722</v>
      </c>
      <c r="F38" s="143">
        <v>8270</v>
      </c>
      <c r="G38" s="142">
        <v>44.5</v>
      </c>
      <c r="H38" s="141">
        <v>1980.4</v>
      </c>
      <c r="I38" s="141">
        <v>2844.9</v>
      </c>
      <c r="J38" s="141">
        <v>43.7</v>
      </c>
    </row>
    <row r="39" spans="1:10" ht="15.6" customHeight="1" x14ac:dyDescent="0.2">
      <c r="A39" s="437" t="s">
        <v>107</v>
      </c>
      <c r="B39" s="141">
        <v>801.7</v>
      </c>
      <c r="C39" s="141">
        <v>801.7</v>
      </c>
      <c r="D39" s="142">
        <v>0</v>
      </c>
      <c r="E39" s="143">
        <v>5476</v>
      </c>
      <c r="F39" s="143">
        <v>7145</v>
      </c>
      <c r="G39" s="142">
        <v>30.5</v>
      </c>
      <c r="H39" s="141">
        <v>4390.1000000000004</v>
      </c>
      <c r="I39" s="141">
        <v>5728.1</v>
      </c>
      <c r="J39" s="141">
        <v>30.5</v>
      </c>
    </row>
    <row r="40" spans="1:10" ht="15.6" customHeight="1" x14ac:dyDescent="0.2">
      <c r="A40" s="311" t="s">
        <v>108</v>
      </c>
      <c r="B40" s="136">
        <v>3784.4</v>
      </c>
      <c r="C40" s="136">
        <v>3881.85</v>
      </c>
      <c r="D40" s="136">
        <v>2.6</v>
      </c>
      <c r="E40" s="137">
        <v>3226.8077899999998</v>
      </c>
      <c r="F40" s="137">
        <v>3390.9204890000001</v>
      </c>
      <c r="G40" s="136">
        <v>5.0999999999999996</v>
      </c>
      <c r="H40" s="136">
        <v>12211.6</v>
      </c>
      <c r="I40" s="136">
        <v>13163</v>
      </c>
      <c r="J40" s="136">
        <v>7.8</v>
      </c>
    </row>
    <row r="41" spans="1:10" ht="15.6" customHeight="1" x14ac:dyDescent="0.2">
      <c r="A41" s="311" t="s">
        <v>109</v>
      </c>
      <c r="B41" s="136">
        <v>16147.1</v>
      </c>
      <c r="C41" s="136">
        <v>16983.3</v>
      </c>
      <c r="D41" s="136">
        <v>5.2</v>
      </c>
      <c r="E41" s="137">
        <v>4631.5858019999996</v>
      </c>
      <c r="F41" s="137">
        <v>6073.6181370000004</v>
      </c>
      <c r="G41" s="136">
        <v>31.1</v>
      </c>
      <c r="H41" s="136">
        <v>74786.7</v>
      </c>
      <c r="I41" s="136">
        <v>103150</v>
      </c>
      <c r="J41" s="136">
        <v>37.9</v>
      </c>
    </row>
    <row r="42" spans="1:10" ht="15.6" customHeight="1" x14ac:dyDescent="0.2">
      <c r="A42" s="271" t="s">
        <v>51</v>
      </c>
      <c r="B42" s="261">
        <v>19931.5</v>
      </c>
      <c r="C42" s="261">
        <v>20865.150000000001</v>
      </c>
      <c r="D42" s="261">
        <v>4.7</v>
      </c>
      <c r="E42" s="262">
        <v>4364.8601710000003</v>
      </c>
      <c r="F42" s="262">
        <v>5574.5165310000002</v>
      </c>
      <c r="G42" s="261">
        <v>27.7</v>
      </c>
      <c r="H42" s="261">
        <v>86998.3</v>
      </c>
      <c r="I42" s="261">
        <v>116313</v>
      </c>
      <c r="J42" s="261">
        <v>33.700000000000003</v>
      </c>
    </row>
    <row r="43" spans="1:10" ht="15.6" customHeight="1" x14ac:dyDescent="0.2">
      <c r="A43" s="164" t="s">
        <v>52</v>
      </c>
    </row>
    <row r="44" spans="1:10" ht="15.6" customHeight="1" x14ac:dyDescent="0.2">
      <c r="A44" s="164" t="s">
        <v>53</v>
      </c>
    </row>
    <row r="52" spans="7:7" ht="20.100000000000001" customHeight="1" x14ac:dyDescent="0.2">
      <c r="G52" s="129" t="s">
        <v>58</v>
      </c>
    </row>
  </sheetData>
  <mergeCells count="9">
    <mergeCell ref="S6:T6"/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140625" style="9" customWidth="1"/>
    <col min="2" max="8" width="11.28515625" style="9" customWidth="1"/>
    <col min="9" max="9" width="11.42578125" style="9" customWidth="1"/>
    <col min="10" max="10" width="9.42578125" style="9" customWidth="1"/>
    <col min="11" max="11" width="9.140625" style="9" customWidth="1"/>
    <col min="12" max="12" width="8.85546875" style="9" customWidth="1"/>
    <col min="13" max="13" width="8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1.140625" style="9" customWidth="1"/>
    <col min="36" max="38" width="11.42578125" style="9" customWidth="1"/>
    <col min="39" max="39" width="10" style="9" customWidth="1"/>
    <col min="40" max="257" width="11.42578125" style="9" customWidth="1"/>
  </cols>
  <sheetData>
    <row r="1" spans="1:42" ht="39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92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  <c r="AO2" s="23"/>
      <c r="AP2" s="23"/>
    </row>
    <row r="3" spans="1:42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92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  <c r="AO3" s="23"/>
      <c r="AP3" s="23"/>
    </row>
    <row r="4" spans="1:42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92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  <c r="AO4" s="23"/>
      <c r="AP4" s="23"/>
    </row>
    <row r="5" spans="1:42" ht="19.5" customHeight="1" x14ac:dyDescent="0.2">
      <c r="A5" s="576" t="s">
        <v>60</v>
      </c>
      <c r="B5" s="580" t="s">
        <v>116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101"/>
      <c r="O5" s="576" t="s">
        <v>60</v>
      </c>
      <c r="P5" s="580" t="s">
        <v>62</v>
      </c>
      <c r="Q5" s="580"/>
      <c r="R5" s="580"/>
      <c r="S5" s="580"/>
      <c r="T5" s="580"/>
      <c r="U5" s="580"/>
      <c r="V5" s="580"/>
      <c r="W5" s="580"/>
      <c r="X5" s="580"/>
      <c r="Y5" s="580"/>
      <c r="Z5" s="101"/>
      <c r="AA5" s="576" t="s">
        <v>60</v>
      </c>
      <c r="AB5" s="580" t="s">
        <v>117</v>
      </c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23"/>
      <c r="AO5" s="23"/>
      <c r="AP5" s="23"/>
    </row>
    <row r="6" spans="1:42" ht="20.100000000000001" customHeight="1" x14ac:dyDescent="0.2">
      <c r="A6" s="576"/>
      <c r="B6" s="352" t="s">
        <v>118</v>
      </c>
      <c r="C6" s="352" t="s">
        <v>119</v>
      </c>
      <c r="D6" s="352" t="s">
        <v>120</v>
      </c>
      <c r="E6" s="352" t="s">
        <v>121</v>
      </c>
      <c r="F6" s="352" t="s">
        <v>122</v>
      </c>
      <c r="G6" s="352" t="s">
        <v>123</v>
      </c>
      <c r="H6" s="576" t="s">
        <v>124</v>
      </c>
      <c r="I6" s="576"/>
      <c r="J6" s="576" t="s">
        <v>66</v>
      </c>
      <c r="K6" s="576"/>
      <c r="L6" s="576"/>
      <c r="M6" s="576"/>
      <c r="N6" s="44"/>
      <c r="O6" s="576"/>
      <c r="P6" s="352" t="s">
        <v>118</v>
      </c>
      <c r="Q6" s="352" t="s">
        <v>119</v>
      </c>
      <c r="R6" s="352" t="s">
        <v>120</v>
      </c>
      <c r="S6" s="352" t="s">
        <v>121</v>
      </c>
      <c r="T6" s="352" t="s">
        <v>122</v>
      </c>
      <c r="U6" s="352" t="s">
        <v>123</v>
      </c>
      <c r="V6" s="576" t="s">
        <v>124</v>
      </c>
      <c r="W6" s="576"/>
      <c r="X6" s="576" t="s">
        <v>66</v>
      </c>
      <c r="Y6" s="576"/>
      <c r="Z6" s="44"/>
      <c r="AA6" s="576"/>
      <c r="AB6" s="352" t="s">
        <v>118</v>
      </c>
      <c r="AC6" s="352" t="s">
        <v>119</v>
      </c>
      <c r="AD6" s="352" t="s">
        <v>120</v>
      </c>
      <c r="AE6" s="352" t="s">
        <v>121</v>
      </c>
      <c r="AF6" s="352" t="s">
        <v>122</v>
      </c>
      <c r="AG6" s="352" t="s">
        <v>123</v>
      </c>
      <c r="AH6" s="576" t="s">
        <v>124</v>
      </c>
      <c r="AI6" s="576"/>
      <c r="AJ6" s="576" t="s">
        <v>66</v>
      </c>
      <c r="AK6" s="576"/>
      <c r="AL6" s="576"/>
      <c r="AM6" s="576"/>
      <c r="AN6" s="23"/>
      <c r="AO6" s="23"/>
      <c r="AP6" s="23"/>
    </row>
    <row r="7" spans="1:42" ht="20.100000000000001" customHeight="1" x14ac:dyDescent="0.2">
      <c r="A7" s="576"/>
      <c r="B7" s="576" t="s">
        <v>67</v>
      </c>
      <c r="C7" s="576" t="s">
        <v>68</v>
      </c>
      <c r="D7" s="576" t="s">
        <v>70</v>
      </c>
      <c r="E7" s="576" t="s">
        <v>71</v>
      </c>
      <c r="F7" s="576" t="s">
        <v>73</v>
      </c>
      <c r="G7" s="576" t="s">
        <v>74</v>
      </c>
      <c r="H7" s="377" t="s">
        <v>125</v>
      </c>
      <c r="I7" s="377" t="s">
        <v>126</v>
      </c>
      <c r="J7" s="576" t="s">
        <v>6</v>
      </c>
      <c r="K7" s="576"/>
      <c r="L7" s="576" t="s">
        <v>7</v>
      </c>
      <c r="M7" s="576"/>
      <c r="N7" s="44"/>
      <c r="O7" s="576"/>
      <c r="P7" s="576" t="s">
        <v>67</v>
      </c>
      <c r="Q7" s="576" t="s">
        <v>68</v>
      </c>
      <c r="R7" s="576" t="s">
        <v>70</v>
      </c>
      <c r="S7" s="576" t="s">
        <v>71</v>
      </c>
      <c r="T7" s="576" t="s">
        <v>73</v>
      </c>
      <c r="U7" s="576" t="s">
        <v>74</v>
      </c>
      <c r="V7" s="377" t="s">
        <v>125</v>
      </c>
      <c r="W7" s="377" t="s">
        <v>126</v>
      </c>
      <c r="X7" s="576" t="s">
        <v>6</v>
      </c>
      <c r="Y7" s="576"/>
      <c r="Z7" s="44"/>
      <c r="AA7" s="576"/>
      <c r="AB7" s="576" t="s">
        <v>67</v>
      </c>
      <c r="AC7" s="576" t="s">
        <v>68</v>
      </c>
      <c r="AD7" s="576" t="s">
        <v>70</v>
      </c>
      <c r="AE7" s="576" t="s">
        <v>71</v>
      </c>
      <c r="AF7" s="576" t="s">
        <v>73</v>
      </c>
      <c r="AG7" s="576" t="s">
        <v>74</v>
      </c>
      <c r="AH7" s="377" t="s">
        <v>125</v>
      </c>
      <c r="AI7" s="377" t="s">
        <v>126</v>
      </c>
      <c r="AJ7" s="576" t="s">
        <v>6</v>
      </c>
      <c r="AK7" s="576"/>
      <c r="AL7" s="576" t="s">
        <v>7</v>
      </c>
      <c r="AM7" s="576"/>
      <c r="AN7" s="23"/>
      <c r="AO7" s="23"/>
      <c r="AP7" s="23"/>
    </row>
    <row r="8" spans="1:42" ht="13.5" customHeight="1" x14ac:dyDescent="0.2">
      <c r="A8" s="577"/>
      <c r="B8" s="577"/>
      <c r="C8" s="577"/>
      <c r="D8" s="577"/>
      <c r="E8" s="577"/>
      <c r="F8" s="577"/>
      <c r="G8" s="577"/>
      <c r="H8" s="378" t="s">
        <v>127</v>
      </c>
      <c r="I8" s="378" t="s">
        <v>128</v>
      </c>
      <c r="J8" s="358" t="s">
        <v>129</v>
      </c>
      <c r="K8" s="358" t="s">
        <v>130</v>
      </c>
      <c r="L8" s="358" t="s">
        <v>131</v>
      </c>
      <c r="M8" s="358" t="s">
        <v>132</v>
      </c>
      <c r="N8" s="44"/>
      <c r="O8" s="577"/>
      <c r="P8" s="577"/>
      <c r="Q8" s="577"/>
      <c r="R8" s="577"/>
      <c r="S8" s="577"/>
      <c r="T8" s="577"/>
      <c r="U8" s="577"/>
      <c r="V8" s="378" t="s">
        <v>127</v>
      </c>
      <c r="W8" s="378" t="s">
        <v>128</v>
      </c>
      <c r="X8" s="358" t="s">
        <v>129</v>
      </c>
      <c r="Y8" s="358" t="s">
        <v>130</v>
      </c>
      <c r="Z8" s="44"/>
      <c r="AA8" s="577"/>
      <c r="AB8" s="577"/>
      <c r="AC8" s="577"/>
      <c r="AD8" s="577"/>
      <c r="AE8" s="577"/>
      <c r="AF8" s="577"/>
      <c r="AG8" s="577"/>
      <c r="AH8" s="378" t="s">
        <v>127</v>
      </c>
      <c r="AI8" s="378" t="s">
        <v>128</v>
      </c>
      <c r="AJ8" s="358" t="s">
        <v>129</v>
      </c>
      <c r="AK8" s="358" t="s">
        <v>130</v>
      </c>
      <c r="AL8" s="358" t="s">
        <v>131</v>
      </c>
      <c r="AM8" s="358" t="s">
        <v>132</v>
      </c>
      <c r="AN8" s="23"/>
      <c r="AO8" s="23"/>
      <c r="AP8" s="23"/>
    </row>
    <row r="9" spans="1:42" ht="15.6" customHeight="1" x14ac:dyDescent="0.2">
      <c r="A9" s="120" t="s">
        <v>76</v>
      </c>
      <c r="B9" s="121">
        <v>551.20000000000005</v>
      </c>
      <c r="C9" s="121">
        <v>667.3</v>
      </c>
      <c r="D9" s="121">
        <v>573.20000000000005</v>
      </c>
      <c r="E9" s="121">
        <v>713</v>
      </c>
      <c r="F9" s="121">
        <v>676.5</v>
      </c>
      <c r="G9" s="121">
        <f>'Milho Total'!B8</f>
        <v>895.2</v>
      </c>
      <c r="H9" s="121">
        <v>801.1</v>
      </c>
      <c r="I9" s="121">
        <f>'Milho Total'!C8</f>
        <v>969.35</v>
      </c>
      <c r="J9" s="121">
        <f t="shared" ref="J9:J43" si="0">IF($H9=0,0,ROUND((I9/$H9-1)*100,1))</f>
        <v>21</v>
      </c>
      <c r="K9" s="121">
        <f t="shared" ref="K9:K43" si="1">IF($G9=0,0,ROUND((I9/$G9-1)*100,1))</f>
        <v>8.3000000000000007</v>
      </c>
      <c r="L9" s="121">
        <f t="shared" ref="L9:L43" si="2">I9-H9</f>
        <v>168.25</v>
      </c>
      <c r="M9" s="121">
        <f t="shared" ref="M9:M43" si="3">I9-G9</f>
        <v>74.149999999999977</v>
      </c>
      <c r="N9" s="104"/>
      <c r="O9" s="120" t="s">
        <v>76</v>
      </c>
      <c r="P9" s="122">
        <v>3304.2347610000002</v>
      </c>
      <c r="Q9" s="122">
        <v>3837.9243219999998</v>
      </c>
      <c r="R9" s="122">
        <v>3431.1868460000001</v>
      </c>
      <c r="S9" s="122">
        <v>3789.8242639999999</v>
      </c>
      <c r="T9" s="122">
        <v>3616.724612</v>
      </c>
      <c r="U9" s="122">
        <f>'Milho Total'!E8</f>
        <v>3927.327636</v>
      </c>
      <c r="V9" s="122">
        <v>4663.0982400000003</v>
      </c>
      <c r="W9" s="122">
        <f>'Milho Total'!F8</f>
        <v>4146.5506779999996</v>
      </c>
      <c r="X9" s="121">
        <f t="shared" ref="X9:X43" si="4">IF($V9=0,0,ROUND((W9/$V9-1)*100,1))</f>
        <v>-11.1</v>
      </c>
      <c r="Y9" s="121">
        <f t="shared" ref="Y9:Y43" si="5">IF($U9=0,0,ROUND((W9/$U9-1)*100,1))</f>
        <v>5.6</v>
      </c>
      <c r="Z9" s="106"/>
      <c r="AA9" s="120" t="s">
        <v>76</v>
      </c>
      <c r="AB9" s="121">
        <v>1821.2</v>
      </c>
      <c r="AC9" s="121">
        <v>2561</v>
      </c>
      <c r="AD9" s="121">
        <v>1966.8</v>
      </c>
      <c r="AE9" s="121">
        <v>2702.1</v>
      </c>
      <c r="AF9" s="121">
        <v>2446.6</v>
      </c>
      <c r="AG9" s="121">
        <f>'Milho Total'!H8</f>
        <v>3515.7</v>
      </c>
      <c r="AH9" s="121">
        <v>3735.6</v>
      </c>
      <c r="AI9" s="121">
        <f>'Milho Total'!I8</f>
        <v>4019.5</v>
      </c>
      <c r="AJ9" s="121">
        <f t="shared" ref="AJ9:AJ43" si="6">IF($AH9=0,0,ROUND((AI9/$AH9-1)*100,1))</f>
        <v>7.6</v>
      </c>
      <c r="AK9" s="121">
        <f t="shared" ref="AK9:AK43" si="7">IF($AG9=0,0,ROUND((AI9/$AG9-1)*100,1))</f>
        <v>14.3</v>
      </c>
      <c r="AL9" s="121">
        <f t="shared" ref="AL9:AL43" si="8">AI9-AH9</f>
        <v>283.90000000000009</v>
      </c>
      <c r="AM9" s="121">
        <f t="shared" ref="AM9:AM43" si="9">AI9-AG9</f>
        <v>503.80000000000018</v>
      </c>
      <c r="AN9" s="23"/>
      <c r="AO9" s="23"/>
      <c r="AP9" s="23"/>
    </row>
    <row r="10" spans="1:42" ht="15.6" customHeight="1" x14ac:dyDescent="0.2">
      <c r="A10" s="67" t="s">
        <v>77</v>
      </c>
      <c r="B10" s="8">
        <v>6.2</v>
      </c>
      <c r="C10" s="8">
        <v>6.2</v>
      </c>
      <c r="D10" s="97">
        <v>4.5999999999999996</v>
      </c>
      <c r="E10" s="8">
        <v>7.6</v>
      </c>
      <c r="F10" s="8">
        <v>9.6</v>
      </c>
      <c r="G10" s="8">
        <f>'Milho Total'!B9</f>
        <v>15</v>
      </c>
      <c r="H10" s="8">
        <v>15</v>
      </c>
      <c r="I10" s="97">
        <f>'Milho Total'!C9</f>
        <v>15</v>
      </c>
      <c r="J10" s="97">
        <f t="shared" si="0"/>
        <v>0</v>
      </c>
      <c r="K10" s="97">
        <f t="shared" si="1"/>
        <v>0</v>
      </c>
      <c r="L10" s="97">
        <f t="shared" si="2"/>
        <v>0</v>
      </c>
      <c r="M10" s="97">
        <f t="shared" si="3"/>
        <v>0</v>
      </c>
      <c r="N10" s="107"/>
      <c r="O10" s="67" t="s">
        <v>77</v>
      </c>
      <c r="P10" s="25">
        <v>923</v>
      </c>
      <c r="Q10" s="25">
        <v>2483</v>
      </c>
      <c r="R10" s="108">
        <v>3036</v>
      </c>
      <c r="S10" s="25">
        <v>6000</v>
      </c>
      <c r="T10" s="25">
        <v>4857</v>
      </c>
      <c r="U10" s="25">
        <f>'Milho Total'!E9</f>
        <v>6000</v>
      </c>
      <c r="V10" s="25">
        <v>5721</v>
      </c>
      <c r="W10" s="108">
        <f>'Milho Total'!F9</f>
        <v>6000</v>
      </c>
      <c r="X10" s="97">
        <f t="shared" si="4"/>
        <v>4.9000000000000004</v>
      </c>
      <c r="Y10" s="97">
        <f t="shared" si="5"/>
        <v>0</v>
      </c>
      <c r="Z10" s="109"/>
      <c r="AA10" s="67" t="s">
        <v>77</v>
      </c>
      <c r="AB10" s="8">
        <v>5.7</v>
      </c>
      <c r="AC10" s="8">
        <v>15.4</v>
      </c>
      <c r="AD10" s="97">
        <v>14</v>
      </c>
      <c r="AE10" s="8">
        <v>45.6</v>
      </c>
      <c r="AF10" s="8">
        <v>46.6</v>
      </c>
      <c r="AG10" s="8">
        <f>'Milho Total'!H9</f>
        <v>90</v>
      </c>
      <c r="AH10" s="8">
        <v>85.8</v>
      </c>
      <c r="AI10" s="97">
        <f>'Milho Total'!I9</f>
        <v>90</v>
      </c>
      <c r="AJ10" s="97">
        <f t="shared" si="6"/>
        <v>4.9000000000000004</v>
      </c>
      <c r="AK10" s="97">
        <f t="shared" si="7"/>
        <v>0</v>
      </c>
      <c r="AL10" s="97">
        <f t="shared" si="8"/>
        <v>4.2000000000000028</v>
      </c>
      <c r="AM10" s="97">
        <f t="shared" si="9"/>
        <v>0</v>
      </c>
      <c r="AN10" s="23"/>
      <c r="AO10" s="23"/>
      <c r="AP10" s="23"/>
    </row>
    <row r="11" spans="1:42" ht="15.6" customHeight="1" x14ac:dyDescent="0.2">
      <c r="A11" s="67" t="s">
        <v>78</v>
      </c>
      <c r="B11" s="8">
        <v>149.30000000000001</v>
      </c>
      <c r="C11" s="8">
        <v>165.5</v>
      </c>
      <c r="D11" s="97">
        <v>158.1</v>
      </c>
      <c r="E11" s="8">
        <v>197.1</v>
      </c>
      <c r="F11" s="8">
        <v>178.2</v>
      </c>
      <c r="G11" s="8">
        <f>'Milho Total'!B10</f>
        <v>212.6</v>
      </c>
      <c r="H11" s="8">
        <v>197.9</v>
      </c>
      <c r="I11" s="97">
        <f>'Milho Total'!C10</f>
        <v>230.6</v>
      </c>
      <c r="J11" s="97">
        <f t="shared" si="0"/>
        <v>16.5</v>
      </c>
      <c r="K11" s="97">
        <f t="shared" si="1"/>
        <v>8.5</v>
      </c>
      <c r="L11" s="97">
        <f t="shared" si="2"/>
        <v>32.699999999999989</v>
      </c>
      <c r="M11" s="97">
        <f t="shared" si="3"/>
        <v>18</v>
      </c>
      <c r="N11" s="107"/>
      <c r="O11" s="67" t="s">
        <v>78</v>
      </c>
      <c r="P11" s="25">
        <v>3051.0375079999999</v>
      </c>
      <c r="Q11" s="25">
        <v>3935.0906340000001</v>
      </c>
      <c r="R11" s="108">
        <v>4135.444023</v>
      </c>
      <c r="S11" s="25">
        <v>4033.377473</v>
      </c>
      <c r="T11" s="25">
        <v>4166.1548819999998</v>
      </c>
      <c r="U11" s="25">
        <f>'Milho Total'!E10</f>
        <v>5075.8532459999997</v>
      </c>
      <c r="V11" s="25">
        <v>4783.069227</v>
      </c>
      <c r="W11" s="108">
        <f>'Milho Total'!F10</f>
        <v>4958.1405029999996</v>
      </c>
      <c r="X11" s="97">
        <f t="shared" si="4"/>
        <v>3.7</v>
      </c>
      <c r="Y11" s="97">
        <f t="shared" si="5"/>
        <v>-2.2999999999999998</v>
      </c>
      <c r="Z11" s="109"/>
      <c r="AA11" s="67" t="s">
        <v>78</v>
      </c>
      <c r="AB11" s="8">
        <v>455.5</v>
      </c>
      <c r="AC11" s="8">
        <v>651.29999999999995</v>
      </c>
      <c r="AD11" s="97">
        <v>653.79999999999995</v>
      </c>
      <c r="AE11" s="8">
        <v>795</v>
      </c>
      <c r="AF11" s="8">
        <v>742.4</v>
      </c>
      <c r="AG11" s="8">
        <f>'Milho Total'!H10</f>
        <v>1079.0999999999999</v>
      </c>
      <c r="AH11" s="8">
        <v>946.6</v>
      </c>
      <c r="AI11" s="97">
        <f>'Milho Total'!I10</f>
        <v>1143.3</v>
      </c>
      <c r="AJ11" s="97">
        <f t="shared" si="6"/>
        <v>20.8</v>
      </c>
      <c r="AK11" s="97">
        <f t="shared" si="7"/>
        <v>5.9</v>
      </c>
      <c r="AL11" s="97">
        <f t="shared" si="8"/>
        <v>196.69999999999993</v>
      </c>
      <c r="AM11" s="97">
        <f t="shared" si="9"/>
        <v>64.200000000000045</v>
      </c>
      <c r="AN11" s="23"/>
      <c r="AO11" s="23"/>
      <c r="AP11" s="23"/>
    </row>
    <row r="12" spans="1:42" ht="15.6" customHeight="1" x14ac:dyDescent="0.2">
      <c r="A12" s="67" t="s">
        <v>79</v>
      </c>
      <c r="B12" s="8">
        <v>46.5</v>
      </c>
      <c r="C12" s="8">
        <v>41.3</v>
      </c>
      <c r="D12" s="97">
        <v>39.6</v>
      </c>
      <c r="E12" s="8">
        <v>34.9</v>
      </c>
      <c r="F12" s="8">
        <v>31</v>
      </c>
      <c r="G12" s="8">
        <f>'Milho Total'!B11</f>
        <v>33.200000000000003</v>
      </c>
      <c r="H12" s="8">
        <v>28.7</v>
      </c>
      <c r="I12" s="97">
        <f>'Milho Total'!C11</f>
        <v>34</v>
      </c>
      <c r="J12" s="97">
        <f t="shared" si="0"/>
        <v>18.5</v>
      </c>
      <c r="K12" s="97">
        <f t="shared" si="1"/>
        <v>2.4</v>
      </c>
      <c r="L12" s="97">
        <f t="shared" si="2"/>
        <v>5.3000000000000007</v>
      </c>
      <c r="M12" s="97">
        <f t="shared" si="3"/>
        <v>0.79999999999999716</v>
      </c>
      <c r="N12" s="107"/>
      <c r="O12" s="67" t="s">
        <v>79</v>
      </c>
      <c r="P12" s="25">
        <v>2340</v>
      </c>
      <c r="Q12" s="25">
        <v>2332</v>
      </c>
      <c r="R12" s="108">
        <v>2442</v>
      </c>
      <c r="S12" s="25">
        <v>2350</v>
      </c>
      <c r="T12" s="25">
        <v>2616</v>
      </c>
      <c r="U12" s="25">
        <f>'Milho Total'!E11</f>
        <v>2768.4307229999999</v>
      </c>
      <c r="V12" s="25">
        <v>2412.8222999999998</v>
      </c>
      <c r="W12" s="108">
        <f>'Milho Total'!F11</f>
        <v>2699.7176469999999</v>
      </c>
      <c r="X12" s="97">
        <f t="shared" si="4"/>
        <v>11.9</v>
      </c>
      <c r="Y12" s="97">
        <f t="shared" si="5"/>
        <v>-2.5</v>
      </c>
      <c r="Z12" s="109"/>
      <c r="AA12" s="67" t="s">
        <v>79</v>
      </c>
      <c r="AB12" s="8">
        <v>108.8</v>
      </c>
      <c r="AC12" s="8">
        <v>96.3</v>
      </c>
      <c r="AD12" s="97">
        <v>96.7</v>
      </c>
      <c r="AE12" s="8">
        <v>82</v>
      </c>
      <c r="AF12" s="8">
        <v>81.099999999999994</v>
      </c>
      <c r="AG12" s="8">
        <f>'Milho Total'!H11</f>
        <v>91.9</v>
      </c>
      <c r="AH12" s="8">
        <v>69.2</v>
      </c>
      <c r="AI12" s="97">
        <f>'Milho Total'!I11</f>
        <v>91.8</v>
      </c>
      <c r="AJ12" s="97">
        <f t="shared" si="6"/>
        <v>32.700000000000003</v>
      </c>
      <c r="AK12" s="97">
        <f t="shared" si="7"/>
        <v>-0.1</v>
      </c>
      <c r="AL12" s="97">
        <f t="shared" si="8"/>
        <v>22.599999999999994</v>
      </c>
      <c r="AM12" s="97">
        <f t="shared" si="9"/>
        <v>-0.10000000000000853</v>
      </c>
      <c r="AN12" s="23"/>
      <c r="AO12" s="23"/>
      <c r="AP12" s="23"/>
    </row>
    <row r="13" spans="1:42" ht="15.6" customHeight="1" x14ac:dyDescent="0.2">
      <c r="A13" s="67" t="s">
        <v>80</v>
      </c>
      <c r="B13" s="8">
        <v>11</v>
      </c>
      <c r="C13" s="8">
        <v>15.5</v>
      </c>
      <c r="D13" s="97">
        <v>5.4</v>
      </c>
      <c r="E13" s="8">
        <v>12.2</v>
      </c>
      <c r="F13" s="8">
        <v>8.1</v>
      </c>
      <c r="G13" s="8">
        <f>'Milho Total'!B12</f>
        <v>8.9</v>
      </c>
      <c r="H13" s="8">
        <v>8.9</v>
      </c>
      <c r="I13" s="97">
        <f>'Milho Total'!C12</f>
        <v>5.2</v>
      </c>
      <c r="J13" s="97">
        <f t="shared" si="0"/>
        <v>-41.6</v>
      </c>
      <c r="K13" s="97">
        <f t="shared" si="1"/>
        <v>-41.6</v>
      </c>
      <c r="L13" s="97">
        <f t="shared" si="2"/>
        <v>-3.7</v>
      </c>
      <c r="M13" s="97">
        <f t="shared" si="3"/>
        <v>-3.7</v>
      </c>
      <c r="N13" s="107"/>
      <c r="O13" s="67" t="s">
        <v>80</v>
      </c>
      <c r="P13" s="25">
        <v>2627</v>
      </c>
      <c r="Q13" s="25">
        <v>2540</v>
      </c>
      <c r="R13" s="108">
        <v>2515</v>
      </c>
      <c r="S13" s="25">
        <v>2526</v>
      </c>
      <c r="T13" s="25">
        <v>2560</v>
      </c>
      <c r="U13" s="25">
        <f>'Milho Total'!E12</f>
        <v>2607</v>
      </c>
      <c r="V13" s="25">
        <v>2607</v>
      </c>
      <c r="W13" s="108">
        <f>'Milho Total'!F12</f>
        <v>2591</v>
      </c>
      <c r="X13" s="97">
        <f t="shared" si="4"/>
        <v>-0.6</v>
      </c>
      <c r="Y13" s="97">
        <f t="shared" si="5"/>
        <v>-0.6</v>
      </c>
      <c r="Z13" s="109"/>
      <c r="AA13" s="67" t="s">
        <v>80</v>
      </c>
      <c r="AB13" s="8">
        <v>28.9</v>
      </c>
      <c r="AC13" s="8">
        <v>39.4</v>
      </c>
      <c r="AD13" s="97">
        <v>13.6</v>
      </c>
      <c r="AE13" s="8">
        <v>30.8</v>
      </c>
      <c r="AF13" s="8">
        <v>20.7</v>
      </c>
      <c r="AG13" s="8">
        <f>'Milho Total'!H12</f>
        <v>23.2</v>
      </c>
      <c r="AH13" s="8">
        <v>23.2</v>
      </c>
      <c r="AI13" s="97">
        <f>'Milho Total'!I12</f>
        <v>13.5</v>
      </c>
      <c r="AJ13" s="97">
        <f t="shared" si="6"/>
        <v>-41.8</v>
      </c>
      <c r="AK13" s="97">
        <f t="shared" si="7"/>
        <v>-41.8</v>
      </c>
      <c r="AL13" s="97">
        <f t="shared" si="8"/>
        <v>-9.6999999999999993</v>
      </c>
      <c r="AM13" s="97">
        <f t="shared" si="9"/>
        <v>-9.6999999999999993</v>
      </c>
      <c r="AN13" s="23"/>
      <c r="AO13" s="23"/>
      <c r="AP13" s="23"/>
    </row>
    <row r="14" spans="1:42" ht="15.6" customHeight="1" x14ac:dyDescent="0.2">
      <c r="A14" s="67" t="s">
        <v>81</v>
      </c>
      <c r="B14" s="8">
        <v>2.2000000000000002</v>
      </c>
      <c r="C14" s="8">
        <v>1.8</v>
      </c>
      <c r="D14" s="97">
        <v>1.8</v>
      </c>
      <c r="E14" s="8">
        <v>1.7</v>
      </c>
      <c r="F14" s="8">
        <v>1.6</v>
      </c>
      <c r="G14" s="8">
        <f>'Milho Total'!B13</f>
        <v>1.3</v>
      </c>
      <c r="H14" s="8">
        <v>1.4</v>
      </c>
      <c r="I14" s="97">
        <f>'Milho Total'!C13</f>
        <v>1.3</v>
      </c>
      <c r="J14" s="97">
        <f t="shared" si="0"/>
        <v>-7.1</v>
      </c>
      <c r="K14" s="97">
        <f t="shared" si="1"/>
        <v>0</v>
      </c>
      <c r="L14" s="97">
        <f t="shared" si="2"/>
        <v>-9.9999999999999867E-2</v>
      </c>
      <c r="M14" s="97">
        <f t="shared" si="3"/>
        <v>0</v>
      </c>
      <c r="N14" s="107"/>
      <c r="O14" s="67" t="s">
        <v>81</v>
      </c>
      <c r="P14" s="25">
        <v>921</v>
      </c>
      <c r="Q14" s="25">
        <v>907</v>
      </c>
      <c r="R14" s="108">
        <v>902</v>
      </c>
      <c r="S14" s="25">
        <v>962</v>
      </c>
      <c r="T14" s="25">
        <v>988</v>
      </c>
      <c r="U14" s="25">
        <f>'Milho Total'!E13</f>
        <v>905</v>
      </c>
      <c r="V14" s="25">
        <v>976</v>
      </c>
      <c r="W14" s="108">
        <f>'Milho Total'!F13</f>
        <v>905</v>
      </c>
      <c r="X14" s="97">
        <f t="shared" si="4"/>
        <v>-7.3</v>
      </c>
      <c r="Y14" s="97">
        <f t="shared" si="5"/>
        <v>0</v>
      </c>
      <c r="Z14" s="109"/>
      <c r="AA14" s="67" t="s">
        <v>81</v>
      </c>
      <c r="AB14" s="8">
        <v>2</v>
      </c>
      <c r="AC14" s="8">
        <v>1.6</v>
      </c>
      <c r="AD14" s="97">
        <v>1.6</v>
      </c>
      <c r="AE14" s="8">
        <v>1.6</v>
      </c>
      <c r="AF14" s="8">
        <v>1.6</v>
      </c>
      <c r="AG14" s="8">
        <f>'Milho Total'!H13</f>
        <v>1.2</v>
      </c>
      <c r="AH14" s="8">
        <v>1.4</v>
      </c>
      <c r="AI14" s="97">
        <f>'Milho Total'!I13</f>
        <v>1.2</v>
      </c>
      <c r="AJ14" s="97">
        <f t="shared" si="6"/>
        <v>-14.3</v>
      </c>
      <c r="AK14" s="97">
        <f t="shared" si="7"/>
        <v>0</v>
      </c>
      <c r="AL14" s="97">
        <f t="shared" si="8"/>
        <v>-0.19999999999999996</v>
      </c>
      <c r="AM14" s="97">
        <f t="shared" si="9"/>
        <v>0</v>
      </c>
      <c r="AN14" s="23"/>
      <c r="AO14" s="23"/>
      <c r="AP14" s="23"/>
    </row>
    <row r="15" spans="1:42" ht="15.6" customHeight="1" x14ac:dyDescent="0.2">
      <c r="A15" s="67" t="s">
        <v>82</v>
      </c>
      <c r="B15" s="8">
        <v>184.1</v>
      </c>
      <c r="C15" s="8">
        <v>218.7</v>
      </c>
      <c r="D15" s="97">
        <v>196.1</v>
      </c>
      <c r="E15" s="8">
        <v>258.3</v>
      </c>
      <c r="F15" s="8">
        <v>236.9</v>
      </c>
      <c r="G15" s="8">
        <f>'Milho Total'!B14</f>
        <v>358</v>
      </c>
      <c r="H15" s="8">
        <v>261.7</v>
      </c>
      <c r="I15" s="97">
        <f>'Milho Total'!C14</f>
        <v>376.85</v>
      </c>
      <c r="J15" s="97">
        <f t="shared" si="0"/>
        <v>44</v>
      </c>
      <c r="K15" s="97">
        <f t="shared" si="1"/>
        <v>5.3</v>
      </c>
      <c r="L15" s="97">
        <f t="shared" si="2"/>
        <v>115.15000000000003</v>
      </c>
      <c r="M15" s="97">
        <f t="shared" si="3"/>
        <v>18.850000000000023</v>
      </c>
      <c r="N15" s="107"/>
      <c r="O15" s="67" t="s">
        <v>82</v>
      </c>
      <c r="P15" s="25">
        <v>2916</v>
      </c>
      <c r="Q15" s="25">
        <v>3232</v>
      </c>
      <c r="R15" s="108">
        <v>3298.594595</v>
      </c>
      <c r="S15" s="25">
        <v>3270.260937</v>
      </c>
      <c r="T15" s="25">
        <v>3320.0776700000001</v>
      </c>
      <c r="U15" s="25">
        <f>'Milho Total'!E14</f>
        <v>3113.7220670000002</v>
      </c>
      <c r="V15" s="25">
        <v>4705.8681699999997</v>
      </c>
      <c r="W15" s="108">
        <f>'Milho Total'!F14</f>
        <v>3233.000133</v>
      </c>
      <c r="X15" s="97">
        <f t="shared" si="4"/>
        <v>-31.3</v>
      </c>
      <c r="Y15" s="97">
        <f t="shared" si="5"/>
        <v>3.8</v>
      </c>
      <c r="Z15" s="109"/>
      <c r="AA15" s="67" t="s">
        <v>82</v>
      </c>
      <c r="AB15" s="8">
        <v>536.79999999999995</v>
      </c>
      <c r="AC15" s="8">
        <v>706.8</v>
      </c>
      <c r="AD15" s="97">
        <v>646.9</v>
      </c>
      <c r="AE15" s="8">
        <v>844.7</v>
      </c>
      <c r="AF15" s="8">
        <v>786.5</v>
      </c>
      <c r="AG15" s="8">
        <f>'Milho Total'!H14</f>
        <v>1114.7</v>
      </c>
      <c r="AH15" s="8">
        <v>1231.5</v>
      </c>
      <c r="AI15" s="97">
        <f>'Milho Total'!I14</f>
        <v>1218.4000000000001</v>
      </c>
      <c r="AJ15" s="97">
        <f t="shared" si="6"/>
        <v>-1.1000000000000001</v>
      </c>
      <c r="AK15" s="97">
        <f t="shared" si="7"/>
        <v>9.3000000000000007</v>
      </c>
      <c r="AL15" s="97">
        <f t="shared" si="8"/>
        <v>-13.099999999999909</v>
      </c>
      <c r="AM15" s="97">
        <f t="shared" si="9"/>
        <v>103.70000000000005</v>
      </c>
      <c r="AN15" s="23"/>
      <c r="AO15" s="23"/>
      <c r="AP15" s="23"/>
    </row>
    <row r="16" spans="1:42" ht="15.6" customHeight="1" x14ac:dyDescent="0.2">
      <c r="A16" s="67" t="s">
        <v>83</v>
      </c>
      <c r="B16" s="8">
        <v>151.9</v>
      </c>
      <c r="C16" s="8">
        <v>218.3</v>
      </c>
      <c r="D16" s="97">
        <v>167.6</v>
      </c>
      <c r="E16" s="8">
        <v>201.2</v>
      </c>
      <c r="F16" s="8">
        <v>211.1</v>
      </c>
      <c r="G16" s="8">
        <f>'Milho Total'!B15</f>
        <v>266.2</v>
      </c>
      <c r="H16" s="8">
        <v>287.5</v>
      </c>
      <c r="I16" s="97">
        <f>'Milho Total'!C15</f>
        <v>306.39999999999998</v>
      </c>
      <c r="J16" s="97">
        <f t="shared" si="0"/>
        <v>6.6</v>
      </c>
      <c r="K16" s="97">
        <f t="shared" si="1"/>
        <v>15.1</v>
      </c>
      <c r="L16" s="97">
        <f t="shared" si="2"/>
        <v>18.899999999999977</v>
      </c>
      <c r="M16" s="97">
        <f t="shared" si="3"/>
        <v>40.199999999999989</v>
      </c>
      <c r="N16" s="110"/>
      <c r="O16" s="67" t="s">
        <v>83</v>
      </c>
      <c r="P16" s="25">
        <v>4499.5582619999996</v>
      </c>
      <c r="Q16" s="25">
        <v>4811.0041229999997</v>
      </c>
      <c r="R16" s="108">
        <v>3223.2386630000001</v>
      </c>
      <c r="S16" s="25">
        <v>4485.039761</v>
      </c>
      <c r="T16" s="25">
        <v>3636.8498340000001</v>
      </c>
      <c r="U16" s="25">
        <f>'Milho Total'!E15</f>
        <v>4190.8869269999996</v>
      </c>
      <c r="V16" s="25">
        <v>4792.6302610000002</v>
      </c>
      <c r="W16" s="108">
        <f>'Milho Total'!F15</f>
        <v>4769.3064619999996</v>
      </c>
      <c r="X16" s="97">
        <f t="shared" si="4"/>
        <v>-0.5</v>
      </c>
      <c r="Y16" s="97">
        <f t="shared" si="5"/>
        <v>13.8</v>
      </c>
      <c r="Z16" s="109"/>
      <c r="AA16" s="67" t="s">
        <v>83</v>
      </c>
      <c r="AB16" s="8">
        <v>683.5</v>
      </c>
      <c r="AC16" s="8">
        <v>1050.2</v>
      </c>
      <c r="AD16" s="97">
        <v>540.20000000000005</v>
      </c>
      <c r="AE16" s="8">
        <v>902.4</v>
      </c>
      <c r="AF16" s="8">
        <v>767.7</v>
      </c>
      <c r="AG16" s="8">
        <f>'Milho Total'!H15</f>
        <v>1115.5999999999999</v>
      </c>
      <c r="AH16" s="8">
        <v>1377.9</v>
      </c>
      <c r="AI16" s="97">
        <f>'Milho Total'!I15</f>
        <v>1461.3</v>
      </c>
      <c r="AJ16" s="97">
        <f t="shared" si="6"/>
        <v>6.1</v>
      </c>
      <c r="AK16" s="97">
        <f t="shared" si="7"/>
        <v>31</v>
      </c>
      <c r="AL16" s="97">
        <f t="shared" si="8"/>
        <v>83.399999999999864</v>
      </c>
      <c r="AM16" s="97">
        <f t="shared" si="9"/>
        <v>345.70000000000005</v>
      </c>
      <c r="AN16" s="23"/>
      <c r="AO16" s="23"/>
      <c r="AP16" s="23"/>
    </row>
    <row r="17" spans="1:42" ht="15.6" customHeight="1" x14ac:dyDescent="0.2">
      <c r="A17" s="120" t="s">
        <v>84</v>
      </c>
      <c r="B17" s="121">
        <v>2899.7</v>
      </c>
      <c r="C17" s="121">
        <v>2675.4</v>
      </c>
      <c r="D17" s="121">
        <v>2425.1999999999998</v>
      </c>
      <c r="E17" s="121">
        <v>2602.9</v>
      </c>
      <c r="F17" s="121">
        <v>2652.6</v>
      </c>
      <c r="G17" s="121">
        <f>'Milho Total'!B16</f>
        <v>2889.2</v>
      </c>
      <c r="H17" s="121">
        <v>2593.1</v>
      </c>
      <c r="I17" s="121">
        <f>'Milho Total'!C16</f>
        <v>2912.5</v>
      </c>
      <c r="J17" s="121">
        <f t="shared" si="0"/>
        <v>12.3</v>
      </c>
      <c r="K17" s="121">
        <f t="shared" si="1"/>
        <v>0.8</v>
      </c>
      <c r="L17" s="121">
        <f t="shared" si="2"/>
        <v>319.40000000000009</v>
      </c>
      <c r="M17" s="121">
        <f t="shared" si="3"/>
        <v>23.300000000000182</v>
      </c>
      <c r="N17" s="106"/>
      <c r="O17" s="120" t="s">
        <v>84</v>
      </c>
      <c r="P17" s="122">
        <v>2612.1650519999998</v>
      </c>
      <c r="Q17" s="122">
        <v>2333.4796289999999</v>
      </c>
      <c r="R17" s="122">
        <v>1416.5743440000001</v>
      </c>
      <c r="S17" s="122">
        <v>2566.8685700000001</v>
      </c>
      <c r="T17" s="122">
        <v>2430.0412430000001</v>
      </c>
      <c r="U17" s="122">
        <f>'Milho Total'!E16</f>
        <v>3009.75623</v>
      </c>
      <c r="V17" s="122">
        <v>2973.5523889999999</v>
      </c>
      <c r="W17" s="122">
        <f>'Milho Total'!F16</f>
        <v>3139.4286010000001</v>
      </c>
      <c r="X17" s="121">
        <f t="shared" si="4"/>
        <v>5.6</v>
      </c>
      <c r="Y17" s="121">
        <f t="shared" si="5"/>
        <v>4.3</v>
      </c>
      <c r="Z17" s="106"/>
      <c r="AA17" s="120" t="s">
        <v>84</v>
      </c>
      <c r="AB17" s="121">
        <v>7574.5</v>
      </c>
      <c r="AC17" s="121">
        <v>6243.1</v>
      </c>
      <c r="AD17" s="121">
        <v>3435.4</v>
      </c>
      <c r="AE17" s="121">
        <v>6681.3</v>
      </c>
      <c r="AF17" s="121">
        <v>6445.8</v>
      </c>
      <c r="AG17" s="121">
        <f>'Milho Total'!H16</f>
        <v>8695.9</v>
      </c>
      <c r="AH17" s="121">
        <v>7710.7</v>
      </c>
      <c r="AI17" s="121">
        <f>'Milho Total'!I16</f>
        <v>9143.5</v>
      </c>
      <c r="AJ17" s="121">
        <f t="shared" si="6"/>
        <v>18.600000000000001</v>
      </c>
      <c r="AK17" s="121">
        <f t="shared" si="7"/>
        <v>5.0999999999999996</v>
      </c>
      <c r="AL17" s="121">
        <f t="shared" si="8"/>
        <v>1432.8000000000002</v>
      </c>
      <c r="AM17" s="121">
        <f t="shared" si="9"/>
        <v>447.60000000000036</v>
      </c>
      <c r="AN17" s="23"/>
      <c r="AO17" s="23"/>
      <c r="AP17" s="23"/>
    </row>
    <row r="18" spans="1:42" ht="15.6" customHeight="1" x14ac:dyDescent="0.2">
      <c r="A18" s="67" t="s">
        <v>85</v>
      </c>
      <c r="B18" s="8">
        <v>606.4</v>
      </c>
      <c r="C18" s="8">
        <v>514.29999999999995</v>
      </c>
      <c r="D18" s="97">
        <v>354.3</v>
      </c>
      <c r="E18" s="8">
        <v>491.7</v>
      </c>
      <c r="F18" s="8">
        <v>483.4</v>
      </c>
      <c r="G18" s="8">
        <f>'Milho Total'!B17</f>
        <v>471.9</v>
      </c>
      <c r="H18" s="8">
        <v>453.5</v>
      </c>
      <c r="I18" s="97">
        <f>'Milho Total'!C17</f>
        <v>473.5</v>
      </c>
      <c r="J18" s="97">
        <f t="shared" si="0"/>
        <v>4.4000000000000004</v>
      </c>
      <c r="K18" s="97">
        <f t="shared" si="1"/>
        <v>0.3</v>
      </c>
      <c r="L18" s="97">
        <f t="shared" si="2"/>
        <v>20</v>
      </c>
      <c r="M18" s="97">
        <f t="shared" si="3"/>
        <v>1.6000000000000227</v>
      </c>
      <c r="N18" s="110"/>
      <c r="O18" s="67" t="s">
        <v>85</v>
      </c>
      <c r="P18" s="25">
        <v>2846.125</v>
      </c>
      <c r="Q18" s="25">
        <v>2856.7011470000002</v>
      </c>
      <c r="R18" s="108">
        <v>2468.0677390000001</v>
      </c>
      <c r="S18" s="25">
        <v>3969.7840150000002</v>
      </c>
      <c r="T18" s="25">
        <v>3897.4902769999999</v>
      </c>
      <c r="U18" s="25">
        <f>'Milho Total'!E17</f>
        <v>5094.8853570000001</v>
      </c>
      <c r="V18" s="25">
        <v>4335.8313120000003</v>
      </c>
      <c r="W18" s="108">
        <f>'Milho Total'!F17</f>
        <v>4824.0464629999997</v>
      </c>
      <c r="X18" s="97">
        <f t="shared" si="4"/>
        <v>11.3</v>
      </c>
      <c r="Y18" s="97">
        <f t="shared" si="5"/>
        <v>-5.3</v>
      </c>
      <c r="Z18" s="109"/>
      <c r="AA18" s="67" t="s">
        <v>85</v>
      </c>
      <c r="AB18" s="8">
        <v>1725.9</v>
      </c>
      <c r="AC18" s="8">
        <v>1469.2</v>
      </c>
      <c r="AD18" s="97">
        <v>874.4</v>
      </c>
      <c r="AE18" s="8">
        <v>1951.9</v>
      </c>
      <c r="AF18" s="8">
        <v>1884</v>
      </c>
      <c r="AG18" s="8">
        <f>'Milho Total'!H17</f>
        <v>2404.3000000000002</v>
      </c>
      <c r="AH18" s="8">
        <v>1966.3</v>
      </c>
      <c r="AI18" s="97">
        <f>'Milho Total'!I17</f>
        <v>2284.1999999999998</v>
      </c>
      <c r="AJ18" s="97">
        <f t="shared" si="6"/>
        <v>16.2</v>
      </c>
      <c r="AK18" s="97">
        <f t="shared" si="7"/>
        <v>-5</v>
      </c>
      <c r="AL18" s="97">
        <f t="shared" si="8"/>
        <v>317.89999999999986</v>
      </c>
      <c r="AM18" s="97">
        <f t="shared" si="9"/>
        <v>-120.10000000000036</v>
      </c>
      <c r="AN18" s="23"/>
      <c r="AO18" s="23"/>
      <c r="AP18" s="23"/>
    </row>
    <row r="19" spans="1:42" ht="15.6" customHeight="1" x14ac:dyDescent="0.2">
      <c r="A19" s="67" t="s">
        <v>86</v>
      </c>
      <c r="B19" s="8">
        <v>405</v>
      </c>
      <c r="C19" s="8">
        <v>406.4</v>
      </c>
      <c r="D19" s="97">
        <v>492.5</v>
      </c>
      <c r="E19" s="8">
        <v>467.4</v>
      </c>
      <c r="F19" s="8">
        <v>488.5</v>
      </c>
      <c r="G19" s="8">
        <f>'Milho Total'!B18</f>
        <v>523.4</v>
      </c>
      <c r="H19" s="8">
        <v>431.9</v>
      </c>
      <c r="I19" s="97">
        <f>'Milho Total'!C18</f>
        <v>522.6</v>
      </c>
      <c r="J19" s="97">
        <f t="shared" si="0"/>
        <v>21</v>
      </c>
      <c r="K19" s="97">
        <f t="shared" si="1"/>
        <v>-0.2</v>
      </c>
      <c r="L19" s="97">
        <f t="shared" si="2"/>
        <v>90.700000000000045</v>
      </c>
      <c r="M19" s="97">
        <f t="shared" si="3"/>
        <v>-0.79999999999995453</v>
      </c>
      <c r="N19" s="110"/>
      <c r="O19" s="67" t="s">
        <v>86</v>
      </c>
      <c r="P19" s="25">
        <v>2541.7698770000002</v>
      </c>
      <c r="Q19" s="25">
        <v>2618.7642719999999</v>
      </c>
      <c r="R19" s="108">
        <v>1501.612183</v>
      </c>
      <c r="S19" s="25">
        <v>2966.0526319999999</v>
      </c>
      <c r="T19" s="25">
        <v>3047.661208</v>
      </c>
      <c r="U19" s="25">
        <f>'Milho Total'!E18</f>
        <v>4004.5215899999998</v>
      </c>
      <c r="V19" s="25">
        <v>4042.4179210000002</v>
      </c>
      <c r="W19" s="108">
        <f>'Milho Total'!F18</f>
        <v>4329.9012629999997</v>
      </c>
      <c r="X19" s="97">
        <f t="shared" si="4"/>
        <v>7.1</v>
      </c>
      <c r="Y19" s="97">
        <f t="shared" si="5"/>
        <v>8.1</v>
      </c>
      <c r="Z19" s="109"/>
      <c r="AA19" s="67" t="s">
        <v>86</v>
      </c>
      <c r="AB19" s="8">
        <v>1029.4000000000001</v>
      </c>
      <c r="AC19" s="8">
        <v>1064.3</v>
      </c>
      <c r="AD19" s="97">
        <v>739.5</v>
      </c>
      <c r="AE19" s="8">
        <v>1386.3</v>
      </c>
      <c r="AF19" s="8">
        <v>1488.8</v>
      </c>
      <c r="AG19" s="8">
        <f>'Milho Total'!H18</f>
        <v>2096</v>
      </c>
      <c r="AH19" s="8">
        <v>1745.9</v>
      </c>
      <c r="AI19" s="97">
        <f>'Milho Total'!I18</f>
        <v>2262.8000000000002</v>
      </c>
      <c r="AJ19" s="97">
        <f t="shared" si="6"/>
        <v>29.6</v>
      </c>
      <c r="AK19" s="97">
        <f t="shared" si="7"/>
        <v>8</v>
      </c>
      <c r="AL19" s="97">
        <f t="shared" si="8"/>
        <v>516.90000000000009</v>
      </c>
      <c r="AM19" s="97">
        <f t="shared" si="9"/>
        <v>166.80000000000018</v>
      </c>
      <c r="AN19" s="23"/>
      <c r="AO19" s="23"/>
      <c r="AP19" s="23"/>
    </row>
    <row r="20" spans="1:42" ht="15.6" customHeight="1" x14ac:dyDescent="0.2">
      <c r="A20" s="67" t="s">
        <v>87</v>
      </c>
      <c r="B20" s="8">
        <v>480.6</v>
      </c>
      <c r="C20" s="8">
        <v>480.6</v>
      </c>
      <c r="D20" s="97">
        <v>460.2</v>
      </c>
      <c r="E20" s="8">
        <v>514</v>
      </c>
      <c r="F20" s="8">
        <v>535.1</v>
      </c>
      <c r="G20" s="8">
        <f>'Milho Total'!B19</f>
        <v>543.9</v>
      </c>
      <c r="H20" s="8">
        <v>519.5</v>
      </c>
      <c r="I20" s="97">
        <f>'Milho Total'!C19</f>
        <v>543.9</v>
      </c>
      <c r="J20" s="97">
        <f t="shared" si="0"/>
        <v>4.7</v>
      </c>
      <c r="K20" s="97">
        <f t="shared" si="1"/>
        <v>0</v>
      </c>
      <c r="L20" s="97">
        <f t="shared" si="2"/>
        <v>24.399999999999977</v>
      </c>
      <c r="M20" s="97">
        <f t="shared" si="3"/>
        <v>0</v>
      </c>
      <c r="N20" s="110"/>
      <c r="O20" s="67" t="s">
        <v>87</v>
      </c>
      <c r="P20" s="25">
        <v>835</v>
      </c>
      <c r="Q20" s="25">
        <v>315</v>
      </c>
      <c r="R20" s="108">
        <v>356</v>
      </c>
      <c r="S20" s="25">
        <v>815</v>
      </c>
      <c r="T20" s="25">
        <v>778</v>
      </c>
      <c r="U20" s="25">
        <f>'Milho Total'!E19</f>
        <v>842</v>
      </c>
      <c r="V20" s="25">
        <v>855</v>
      </c>
      <c r="W20" s="108">
        <f>'Milho Total'!F19</f>
        <v>955</v>
      </c>
      <c r="X20" s="97">
        <f t="shared" si="4"/>
        <v>11.7</v>
      </c>
      <c r="Y20" s="97">
        <f t="shared" si="5"/>
        <v>13.4</v>
      </c>
      <c r="Z20" s="109"/>
      <c r="AA20" s="67" t="s">
        <v>87</v>
      </c>
      <c r="AB20" s="8">
        <v>401.3</v>
      </c>
      <c r="AC20" s="8">
        <v>151.4</v>
      </c>
      <c r="AD20" s="97">
        <v>163.80000000000001</v>
      </c>
      <c r="AE20" s="8">
        <v>418.9</v>
      </c>
      <c r="AF20" s="8">
        <v>416.3</v>
      </c>
      <c r="AG20" s="8">
        <f>'Milho Total'!H19</f>
        <v>458</v>
      </c>
      <c r="AH20" s="8">
        <v>444.2</v>
      </c>
      <c r="AI20" s="97">
        <f>'Milho Total'!I19</f>
        <v>519.4</v>
      </c>
      <c r="AJ20" s="97">
        <f t="shared" si="6"/>
        <v>16.899999999999999</v>
      </c>
      <c r="AK20" s="97">
        <f t="shared" si="7"/>
        <v>13.4</v>
      </c>
      <c r="AL20" s="97">
        <f t="shared" si="8"/>
        <v>75.199999999999989</v>
      </c>
      <c r="AM20" s="97">
        <f t="shared" si="9"/>
        <v>61.399999999999977</v>
      </c>
      <c r="AN20" s="23"/>
      <c r="AO20" s="23"/>
      <c r="AP20" s="23"/>
    </row>
    <row r="21" spans="1:42" ht="15.6" customHeight="1" x14ac:dyDescent="0.2">
      <c r="A21" s="67" t="s">
        <v>88</v>
      </c>
      <c r="B21" s="8">
        <v>32.4</v>
      </c>
      <c r="C21" s="8">
        <v>25.9</v>
      </c>
      <c r="D21" s="97">
        <v>25</v>
      </c>
      <c r="E21" s="8">
        <v>29.2</v>
      </c>
      <c r="F21" s="8">
        <v>40.9</v>
      </c>
      <c r="G21" s="8">
        <f>'Milho Total'!B20</f>
        <v>52.9</v>
      </c>
      <c r="H21" s="8">
        <v>59.7</v>
      </c>
      <c r="I21" s="97">
        <f>'Milho Total'!C20</f>
        <v>52.9</v>
      </c>
      <c r="J21" s="97">
        <f t="shared" si="0"/>
        <v>-11.4</v>
      </c>
      <c r="K21" s="97">
        <f t="shared" si="1"/>
        <v>0</v>
      </c>
      <c r="L21" s="97">
        <f t="shared" si="2"/>
        <v>-6.8000000000000043</v>
      </c>
      <c r="M21" s="97">
        <f t="shared" si="3"/>
        <v>0</v>
      </c>
      <c r="N21" s="110"/>
      <c r="O21" s="67" t="s">
        <v>88</v>
      </c>
      <c r="P21" s="25">
        <v>633</v>
      </c>
      <c r="Q21" s="25">
        <v>288</v>
      </c>
      <c r="R21" s="108">
        <v>309</v>
      </c>
      <c r="S21" s="25">
        <v>348</v>
      </c>
      <c r="T21" s="25">
        <v>473</v>
      </c>
      <c r="U21" s="25">
        <f>'Milho Total'!E20</f>
        <v>523</v>
      </c>
      <c r="V21" s="25">
        <v>634</v>
      </c>
      <c r="W21" s="108">
        <f>'Milho Total'!F20</f>
        <v>581</v>
      </c>
      <c r="X21" s="97">
        <f t="shared" si="4"/>
        <v>-8.4</v>
      </c>
      <c r="Y21" s="97">
        <f t="shared" si="5"/>
        <v>11.1</v>
      </c>
      <c r="Z21" s="109"/>
      <c r="AA21" s="67" t="s">
        <v>88</v>
      </c>
      <c r="AB21" s="8">
        <v>20.5</v>
      </c>
      <c r="AC21" s="8">
        <v>7.5</v>
      </c>
      <c r="AD21" s="97">
        <v>7.7</v>
      </c>
      <c r="AE21" s="8">
        <v>10.199999999999999</v>
      </c>
      <c r="AF21" s="8">
        <v>19.3</v>
      </c>
      <c r="AG21" s="8">
        <f>'Milho Total'!H20</f>
        <v>27.7</v>
      </c>
      <c r="AH21" s="8">
        <v>37.799999999999997</v>
      </c>
      <c r="AI21" s="97">
        <f>'Milho Total'!I20</f>
        <v>30.7</v>
      </c>
      <c r="AJ21" s="97">
        <f t="shared" si="6"/>
        <v>-18.8</v>
      </c>
      <c r="AK21" s="97">
        <f t="shared" si="7"/>
        <v>10.8</v>
      </c>
      <c r="AL21" s="97">
        <f t="shared" si="8"/>
        <v>-7.0999999999999979</v>
      </c>
      <c r="AM21" s="97">
        <f t="shared" si="9"/>
        <v>3</v>
      </c>
      <c r="AN21" s="23"/>
      <c r="AO21" s="23"/>
      <c r="AP21" s="23"/>
    </row>
    <row r="22" spans="1:42" ht="15.6" customHeight="1" x14ac:dyDescent="0.2">
      <c r="A22" s="67" t="s">
        <v>89</v>
      </c>
      <c r="B22" s="8">
        <v>76.599999999999994</v>
      </c>
      <c r="C22" s="8">
        <v>62.9</v>
      </c>
      <c r="D22" s="97">
        <v>84.6</v>
      </c>
      <c r="E22" s="8">
        <v>86.5</v>
      </c>
      <c r="F22" s="8">
        <v>108.6</v>
      </c>
      <c r="G22" s="8">
        <f>'Milho Total'!B21</f>
        <v>96.3</v>
      </c>
      <c r="H22" s="8">
        <v>107.6</v>
      </c>
      <c r="I22" s="97">
        <f>'Milho Total'!C21</f>
        <v>96.3</v>
      </c>
      <c r="J22" s="97">
        <f t="shared" si="0"/>
        <v>-10.5</v>
      </c>
      <c r="K22" s="97">
        <f t="shared" si="1"/>
        <v>0</v>
      </c>
      <c r="L22" s="97">
        <f t="shared" si="2"/>
        <v>-11.299999999999997</v>
      </c>
      <c r="M22" s="97">
        <f t="shared" si="3"/>
        <v>0</v>
      </c>
      <c r="N22" s="110"/>
      <c r="O22" s="67" t="s">
        <v>89</v>
      </c>
      <c r="P22" s="25">
        <v>462</v>
      </c>
      <c r="Q22" s="25">
        <v>322</v>
      </c>
      <c r="R22" s="108">
        <v>237</v>
      </c>
      <c r="S22" s="25">
        <v>446</v>
      </c>
      <c r="T22" s="25">
        <v>780</v>
      </c>
      <c r="U22" s="25">
        <f>'Milho Total'!E21</f>
        <v>515</v>
      </c>
      <c r="V22" s="25">
        <v>731</v>
      </c>
      <c r="W22" s="108">
        <f>'Milho Total'!F21</f>
        <v>607</v>
      </c>
      <c r="X22" s="97">
        <f t="shared" si="4"/>
        <v>-17</v>
      </c>
      <c r="Y22" s="97">
        <f t="shared" si="5"/>
        <v>17.899999999999999</v>
      </c>
      <c r="Z22" s="109"/>
      <c r="AA22" s="67" t="s">
        <v>89</v>
      </c>
      <c r="AB22" s="8">
        <v>35.4</v>
      </c>
      <c r="AC22" s="8">
        <v>20.3</v>
      </c>
      <c r="AD22" s="97">
        <v>20.100000000000001</v>
      </c>
      <c r="AE22" s="8">
        <v>38.6</v>
      </c>
      <c r="AF22" s="8">
        <v>84.7</v>
      </c>
      <c r="AG22" s="8">
        <f>'Milho Total'!H21</f>
        <v>49.6</v>
      </c>
      <c r="AH22" s="8">
        <v>78.7</v>
      </c>
      <c r="AI22" s="97">
        <f>'Milho Total'!I21</f>
        <v>58.5</v>
      </c>
      <c r="AJ22" s="97">
        <f t="shared" si="6"/>
        <v>-25.7</v>
      </c>
      <c r="AK22" s="97">
        <f t="shared" si="7"/>
        <v>17.899999999999999</v>
      </c>
      <c r="AL22" s="97">
        <f t="shared" si="8"/>
        <v>-20.200000000000003</v>
      </c>
      <c r="AM22" s="97">
        <f t="shared" si="9"/>
        <v>8.8999999999999986</v>
      </c>
      <c r="AN22" s="23"/>
      <c r="AO22" s="23"/>
      <c r="AP22" s="23"/>
    </row>
    <row r="23" spans="1:42" ht="15.6" customHeight="1" x14ac:dyDescent="0.2">
      <c r="A23" s="67" t="s">
        <v>90</v>
      </c>
      <c r="B23" s="8">
        <v>228.6</v>
      </c>
      <c r="C23" s="8">
        <v>214.7</v>
      </c>
      <c r="D23" s="97">
        <v>184.6</v>
      </c>
      <c r="E23" s="8">
        <v>158</v>
      </c>
      <c r="F23" s="8">
        <v>215.7</v>
      </c>
      <c r="G23" s="8">
        <f>'Milho Total'!B22</f>
        <v>238.2</v>
      </c>
      <c r="H23" s="8">
        <v>235.8</v>
      </c>
      <c r="I23" s="97">
        <f>'Milho Total'!C22</f>
        <v>238.2</v>
      </c>
      <c r="J23" s="97">
        <f t="shared" si="0"/>
        <v>1</v>
      </c>
      <c r="K23" s="97">
        <f t="shared" si="1"/>
        <v>0</v>
      </c>
      <c r="L23" s="97">
        <f t="shared" si="2"/>
        <v>2.3999999999999773</v>
      </c>
      <c r="M23" s="97">
        <f t="shared" si="3"/>
        <v>0</v>
      </c>
      <c r="N23" s="110"/>
      <c r="O23" s="67" t="s">
        <v>90</v>
      </c>
      <c r="P23" s="25">
        <v>411</v>
      </c>
      <c r="Q23" s="25">
        <v>271</v>
      </c>
      <c r="R23" s="108">
        <v>120</v>
      </c>
      <c r="S23" s="25">
        <v>345.278481</v>
      </c>
      <c r="T23" s="25">
        <v>527.49188700000002</v>
      </c>
      <c r="U23" s="25">
        <f>'Milho Total'!E22</f>
        <v>591.93954699999995</v>
      </c>
      <c r="V23" s="25">
        <v>679.55725199999995</v>
      </c>
      <c r="W23" s="108">
        <f>'Milho Total'!F22</f>
        <v>664.335013</v>
      </c>
      <c r="X23" s="97">
        <f t="shared" si="4"/>
        <v>-2.2000000000000002</v>
      </c>
      <c r="Y23" s="97">
        <f t="shared" si="5"/>
        <v>12.2</v>
      </c>
      <c r="Z23" s="109"/>
      <c r="AA23" s="67" t="s">
        <v>90</v>
      </c>
      <c r="AB23" s="8">
        <v>94</v>
      </c>
      <c r="AC23" s="8">
        <v>58.2</v>
      </c>
      <c r="AD23" s="97">
        <v>22.2</v>
      </c>
      <c r="AE23" s="8">
        <v>54.6</v>
      </c>
      <c r="AF23" s="8">
        <v>113.8</v>
      </c>
      <c r="AG23" s="8">
        <f>'Milho Total'!H22</f>
        <v>141</v>
      </c>
      <c r="AH23" s="8">
        <v>160.19999999999999</v>
      </c>
      <c r="AI23" s="97">
        <f>'Milho Total'!I22</f>
        <v>158.19999999999999</v>
      </c>
      <c r="AJ23" s="97">
        <f t="shared" si="6"/>
        <v>-1.2</v>
      </c>
      <c r="AK23" s="97">
        <f t="shared" si="7"/>
        <v>12.2</v>
      </c>
      <c r="AL23" s="97">
        <f t="shared" si="8"/>
        <v>-2</v>
      </c>
      <c r="AM23" s="97">
        <f t="shared" si="9"/>
        <v>17.199999999999989</v>
      </c>
      <c r="AN23" s="23"/>
      <c r="AO23" s="23"/>
      <c r="AP23" s="23"/>
    </row>
    <row r="24" spans="1:42" ht="15.6" customHeight="1" x14ac:dyDescent="0.2">
      <c r="A24" s="67" t="s">
        <v>91</v>
      </c>
      <c r="B24" s="8">
        <v>31</v>
      </c>
      <c r="C24" s="8">
        <v>30.1</v>
      </c>
      <c r="D24" s="97">
        <v>28.3</v>
      </c>
      <c r="E24" s="8">
        <v>37.200000000000003</v>
      </c>
      <c r="F24" s="8">
        <v>26.2</v>
      </c>
      <c r="G24" s="8">
        <f>'Milho Total'!B23</f>
        <v>44.3</v>
      </c>
      <c r="H24" s="8">
        <v>38.4</v>
      </c>
      <c r="I24" s="97">
        <f>'Milho Total'!C23</f>
        <v>44.3</v>
      </c>
      <c r="J24" s="97">
        <f t="shared" si="0"/>
        <v>15.4</v>
      </c>
      <c r="K24" s="97">
        <f t="shared" si="1"/>
        <v>0</v>
      </c>
      <c r="L24" s="97">
        <f t="shared" si="2"/>
        <v>5.8999999999999986</v>
      </c>
      <c r="M24" s="97">
        <f t="shared" si="3"/>
        <v>0</v>
      </c>
      <c r="N24" s="110"/>
      <c r="O24" s="67" t="s">
        <v>91</v>
      </c>
      <c r="P24" s="25">
        <v>887</v>
      </c>
      <c r="Q24" s="25">
        <v>1007</v>
      </c>
      <c r="R24" s="108">
        <v>674</v>
      </c>
      <c r="S24" s="25">
        <v>674</v>
      </c>
      <c r="T24" s="25">
        <v>1091</v>
      </c>
      <c r="U24" s="25">
        <f>'Milho Total'!E23</f>
        <v>3955</v>
      </c>
      <c r="V24" s="25">
        <v>1424</v>
      </c>
      <c r="W24" s="108">
        <f>'Milho Total'!F23</f>
        <v>3955</v>
      </c>
      <c r="X24" s="97">
        <f t="shared" si="4"/>
        <v>177.7</v>
      </c>
      <c r="Y24" s="97">
        <f t="shared" si="5"/>
        <v>0</v>
      </c>
      <c r="Z24" s="109"/>
      <c r="AA24" s="67" t="s">
        <v>91</v>
      </c>
      <c r="AB24" s="8">
        <v>27.5</v>
      </c>
      <c r="AC24" s="8">
        <v>30.3</v>
      </c>
      <c r="AD24" s="97">
        <v>19.100000000000001</v>
      </c>
      <c r="AE24" s="8">
        <v>25.1</v>
      </c>
      <c r="AF24" s="8">
        <v>28.6</v>
      </c>
      <c r="AG24" s="8">
        <f>'Milho Total'!H23</f>
        <v>175.2</v>
      </c>
      <c r="AH24" s="8">
        <v>54.7</v>
      </c>
      <c r="AI24" s="97">
        <f>'Milho Total'!I23</f>
        <v>175.2</v>
      </c>
      <c r="AJ24" s="97">
        <f t="shared" si="6"/>
        <v>220.3</v>
      </c>
      <c r="AK24" s="97">
        <f t="shared" si="7"/>
        <v>0</v>
      </c>
      <c r="AL24" s="97">
        <f t="shared" si="8"/>
        <v>120.49999999999999</v>
      </c>
      <c r="AM24" s="97">
        <f t="shared" si="9"/>
        <v>0</v>
      </c>
      <c r="AN24" s="23"/>
      <c r="AO24" s="23"/>
      <c r="AP24" s="23"/>
    </row>
    <row r="25" spans="1:42" ht="15.6" customHeight="1" x14ac:dyDescent="0.2">
      <c r="A25" s="67" t="s">
        <v>92</v>
      </c>
      <c r="B25" s="8">
        <v>226.6</v>
      </c>
      <c r="C25" s="8">
        <v>176.2</v>
      </c>
      <c r="D25" s="97">
        <v>177</v>
      </c>
      <c r="E25" s="8">
        <v>172</v>
      </c>
      <c r="F25" s="8">
        <v>143</v>
      </c>
      <c r="G25" s="8">
        <f>'Milho Total'!B24</f>
        <v>164.5</v>
      </c>
      <c r="H25" s="8">
        <v>153.69999999999999</v>
      </c>
      <c r="I25" s="97">
        <f>'Milho Total'!C24</f>
        <v>164.5</v>
      </c>
      <c r="J25" s="97">
        <f t="shared" si="0"/>
        <v>7</v>
      </c>
      <c r="K25" s="97">
        <f t="shared" si="1"/>
        <v>0</v>
      </c>
      <c r="L25" s="97">
        <f t="shared" si="2"/>
        <v>10.800000000000011</v>
      </c>
      <c r="M25" s="97">
        <f t="shared" si="3"/>
        <v>0</v>
      </c>
      <c r="N25" s="110"/>
      <c r="O25" s="67" t="s">
        <v>92</v>
      </c>
      <c r="P25" s="25">
        <v>4670</v>
      </c>
      <c r="Q25" s="25">
        <v>3794</v>
      </c>
      <c r="R25" s="108">
        <v>795</v>
      </c>
      <c r="S25" s="25">
        <v>4721</v>
      </c>
      <c r="T25" s="25">
        <v>808</v>
      </c>
      <c r="U25" s="25">
        <f>'Milho Total'!E24</f>
        <v>4180</v>
      </c>
      <c r="V25" s="25">
        <v>5505</v>
      </c>
      <c r="W25" s="108">
        <f>'Milho Total'!F24</f>
        <v>4180</v>
      </c>
      <c r="X25" s="97">
        <f t="shared" si="4"/>
        <v>-24.1</v>
      </c>
      <c r="Y25" s="97">
        <f t="shared" si="5"/>
        <v>0</v>
      </c>
      <c r="Z25" s="109"/>
      <c r="AA25" s="67" t="s">
        <v>92</v>
      </c>
      <c r="AB25" s="8">
        <v>1058.2</v>
      </c>
      <c r="AC25" s="8">
        <v>668.5</v>
      </c>
      <c r="AD25" s="97">
        <v>140.69999999999999</v>
      </c>
      <c r="AE25" s="8">
        <v>812</v>
      </c>
      <c r="AF25" s="8">
        <v>115.5</v>
      </c>
      <c r="AG25" s="8">
        <f>'Milho Total'!H24</f>
        <v>687.6</v>
      </c>
      <c r="AH25" s="8">
        <v>846.1</v>
      </c>
      <c r="AI25" s="97">
        <f>'Milho Total'!I24</f>
        <v>687.6</v>
      </c>
      <c r="AJ25" s="97">
        <f t="shared" si="6"/>
        <v>-18.7</v>
      </c>
      <c r="AK25" s="97">
        <f t="shared" si="7"/>
        <v>0</v>
      </c>
      <c r="AL25" s="97">
        <f t="shared" si="8"/>
        <v>-158.5</v>
      </c>
      <c r="AM25" s="97">
        <f t="shared" si="9"/>
        <v>0</v>
      </c>
      <c r="AN25" s="23"/>
      <c r="AO25" s="23"/>
      <c r="AP25" s="23"/>
    </row>
    <row r="26" spans="1:42" ht="15.6" customHeight="1" x14ac:dyDescent="0.2">
      <c r="A26" s="67" t="s">
        <v>93</v>
      </c>
      <c r="B26" s="8">
        <v>812.5</v>
      </c>
      <c r="C26" s="8">
        <v>764.3</v>
      </c>
      <c r="D26" s="97">
        <v>618.70000000000005</v>
      </c>
      <c r="E26" s="8">
        <v>646.9</v>
      </c>
      <c r="F26" s="8">
        <v>611.20000000000005</v>
      </c>
      <c r="G26" s="8">
        <f>'Milho Total'!B25</f>
        <v>753.8</v>
      </c>
      <c r="H26" s="8">
        <v>593</v>
      </c>
      <c r="I26" s="97">
        <f>'Milho Total'!C25</f>
        <v>776.3</v>
      </c>
      <c r="J26" s="97">
        <f t="shared" si="0"/>
        <v>30.9</v>
      </c>
      <c r="K26" s="97">
        <f t="shared" si="1"/>
        <v>3</v>
      </c>
      <c r="L26" s="97">
        <f t="shared" si="2"/>
        <v>183.29999999999995</v>
      </c>
      <c r="M26" s="97">
        <f t="shared" si="3"/>
        <v>22.5</v>
      </c>
      <c r="N26" s="110"/>
      <c r="O26" s="67" t="s">
        <v>93</v>
      </c>
      <c r="P26" s="25">
        <v>3916.695385</v>
      </c>
      <c r="Q26" s="25">
        <v>3628.7125470000001</v>
      </c>
      <c r="R26" s="108">
        <v>2340.3072569999999</v>
      </c>
      <c r="S26" s="25">
        <v>3066.528057</v>
      </c>
      <c r="T26" s="25">
        <v>3754.627618</v>
      </c>
      <c r="U26" s="25">
        <f>'Milho Total'!E25</f>
        <v>3524.1485809999999</v>
      </c>
      <c r="V26" s="25">
        <v>4008.0629009999998</v>
      </c>
      <c r="W26" s="108">
        <f>'Milho Total'!F25</f>
        <v>3821.8714409999998</v>
      </c>
      <c r="X26" s="97">
        <f t="shared" si="4"/>
        <v>-4.5999999999999996</v>
      </c>
      <c r="Y26" s="97">
        <f t="shared" si="5"/>
        <v>8.4</v>
      </c>
      <c r="Z26" s="109"/>
      <c r="AA26" s="67" t="s">
        <v>93</v>
      </c>
      <c r="AB26" s="8">
        <v>3182.3</v>
      </c>
      <c r="AC26" s="8">
        <v>2773.4</v>
      </c>
      <c r="AD26" s="97">
        <v>1447.9</v>
      </c>
      <c r="AE26" s="8">
        <v>1983.7</v>
      </c>
      <c r="AF26" s="8">
        <v>2294.8000000000002</v>
      </c>
      <c r="AG26" s="8">
        <f>'Milho Total'!H25</f>
        <v>2656.5</v>
      </c>
      <c r="AH26" s="8">
        <v>2376.8000000000002</v>
      </c>
      <c r="AI26" s="97">
        <f>'Milho Total'!I25</f>
        <v>2966.9</v>
      </c>
      <c r="AJ26" s="97">
        <f t="shared" si="6"/>
        <v>24.8</v>
      </c>
      <c r="AK26" s="97">
        <f t="shared" si="7"/>
        <v>11.7</v>
      </c>
      <c r="AL26" s="97">
        <f t="shared" si="8"/>
        <v>590.09999999999991</v>
      </c>
      <c r="AM26" s="97">
        <f t="shared" si="9"/>
        <v>310.40000000000009</v>
      </c>
      <c r="AN26" s="23"/>
      <c r="AO26" s="23"/>
      <c r="AP26" s="23"/>
    </row>
    <row r="27" spans="1:42" ht="15.6" customHeight="1" x14ac:dyDescent="0.2">
      <c r="A27" s="120" t="s">
        <v>94</v>
      </c>
      <c r="B27" s="121">
        <v>6202.2</v>
      </c>
      <c r="C27" s="121">
        <v>6480.2</v>
      </c>
      <c r="D27" s="121">
        <v>7067.4</v>
      </c>
      <c r="E27" s="121">
        <v>8014.7</v>
      </c>
      <c r="F27" s="121">
        <v>7742.1</v>
      </c>
      <c r="G27" s="121">
        <f>'Milho Total'!B26</f>
        <v>9908.7999999999993</v>
      </c>
      <c r="H27" s="121">
        <v>9191.7999999999993</v>
      </c>
      <c r="I27" s="121">
        <f>'Milho Total'!C26</f>
        <v>10511.8</v>
      </c>
      <c r="J27" s="121">
        <f t="shared" si="0"/>
        <v>14.4</v>
      </c>
      <c r="K27" s="121">
        <f t="shared" si="1"/>
        <v>6.1</v>
      </c>
      <c r="L27" s="121">
        <f t="shared" si="2"/>
        <v>1320</v>
      </c>
      <c r="M27" s="121">
        <f t="shared" si="3"/>
        <v>603</v>
      </c>
      <c r="N27" s="104"/>
      <c r="O27" s="120" t="s">
        <v>94</v>
      </c>
      <c r="P27" s="122">
        <v>5651.8394120000003</v>
      </c>
      <c r="Q27" s="122">
        <v>6108.1570940000001</v>
      </c>
      <c r="R27" s="122">
        <v>3996.4492030000001</v>
      </c>
      <c r="S27" s="122">
        <v>6098.0000250000003</v>
      </c>
      <c r="T27" s="122">
        <v>5353.9971329999998</v>
      </c>
      <c r="U27" s="122">
        <f>'Milho Total'!E26</f>
        <v>4891.6242030000003</v>
      </c>
      <c r="V27" s="122">
        <v>6147.0468680000004</v>
      </c>
      <c r="W27" s="122">
        <f>'Milho Total'!F26</f>
        <v>6102.0519610000001</v>
      </c>
      <c r="X27" s="121">
        <f t="shared" si="4"/>
        <v>-0.7</v>
      </c>
      <c r="Y27" s="121">
        <f t="shared" si="5"/>
        <v>24.7</v>
      </c>
      <c r="Z27" s="106"/>
      <c r="AA27" s="120" t="s">
        <v>94</v>
      </c>
      <c r="AB27" s="121">
        <v>35053.800000000003</v>
      </c>
      <c r="AC27" s="121">
        <v>39582.1</v>
      </c>
      <c r="AD27" s="121">
        <v>28244.400000000001</v>
      </c>
      <c r="AE27" s="121">
        <v>48873.7</v>
      </c>
      <c r="AF27" s="121">
        <v>41451.199999999997</v>
      </c>
      <c r="AG27" s="121">
        <f>'Milho Total'!H26</f>
        <v>48470.1</v>
      </c>
      <c r="AH27" s="121">
        <v>56502.5</v>
      </c>
      <c r="AI27" s="121">
        <f>'Milho Total'!I26</f>
        <v>64143.6</v>
      </c>
      <c r="AJ27" s="121">
        <f t="shared" si="6"/>
        <v>13.5</v>
      </c>
      <c r="AK27" s="121">
        <f t="shared" si="7"/>
        <v>32.299999999999997</v>
      </c>
      <c r="AL27" s="121">
        <f t="shared" si="8"/>
        <v>7641.0999999999985</v>
      </c>
      <c r="AM27" s="121">
        <f t="shared" si="9"/>
        <v>15673.5</v>
      </c>
      <c r="AN27" s="23"/>
      <c r="AO27" s="23"/>
      <c r="AP27" s="23"/>
    </row>
    <row r="28" spans="1:42" ht="15.6" customHeight="1" x14ac:dyDescent="0.2">
      <c r="A28" s="67" t="s">
        <v>95</v>
      </c>
      <c r="B28" s="8">
        <v>3298.2</v>
      </c>
      <c r="C28" s="8">
        <v>3416.5</v>
      </c>
      <c r="D28" s="97">
        <v>3800.1</v>
      </c>
      <c r="E28" s="8">
        <v>4639.1000000000004</v>
      </c>
      <c r="F28" s="8">
        <v>4498.3999999999996</v>
      </c>
      <c r="G28" s="8">
        <f>'Milho Total'!B27</f>
        <v>5884.3</v>
      </c>
      <c r="H28" s="8">
        <v>5457.3</v>
      </c>
      <c r="I28" s="97">
        <f>'Milho Total'!C27</f>
        <v>6324.6</v>
      </c>
      <c r="J28" s="97">
        <f t="shared" si="0"/>
        <v>15.9</v>
      </c>
      <c r="K28" s="97">
        <f t="shared" si="1"/>
        <v>7.5</v>
      </c>
      <c r="L28" s="97">
        <f t="shared" si="2"/>
        <v>867.30000000000018</v>
      </c>
      <c r="M28" s="97">
        <f t="shared" si="3"/>
        <v>440.30000000000018</v>
      </c>
      <c r="N28" s="107"/>
      <c r="O28" s="67" t="s">
        <v>95</v>
      </c>
      <c r="P28" s="25">
        <v>5472.5042139999996</v>
      </c>
      <c r="Q28" s="25">
        <v>6077.3892580000002</v>
      </c>
      <c r="R28" s="108">
        <v>4018.7479800000001</v>
      </c>
      <c r="S28" s="25">
        <v>6222.5403200000001</v>
      </c>
      <c r="T28" s="25">
        <v>5868.8945400000002</v>
      </c>
      <c r="U28" s="25">
        <f>'Milho Total'!E27</f>
        <v>5649.5994600000004</v>
      </c>
      <c r="V28" s="25">
        <v>6349.2507830000004</v>
      </c>
      <c r="W28" s="108">
        <f>'Milho Total'!F27</f>
        <v>6313.7559060000003</v>
      </c>
      <c r="X28" s="97">
        <f t="shared" si="4"/>
        <v>-0.6</v>
      </c>
      <c r="Y28" s="97">
        <f t="shared" si="5"/>
        <v>11.8</v>
      </c>
      <c r="Z28" s="109"/>
      <c r="AA28" s="67" t="s">
        <v>95</v>
      </c>
      <c r="AB28" s="8">
        <v>18049.400000000001</v>
      </c>
      <c r="AC28" s="8">
        <v>20763.400000000001</v>
      </c>
      <c r="AD28" s="97">
        <v>15271.6</v>
      </c>
      <c r="AE28" s="8">
        <v>28867</v>
      </c>
      <c r="AF28" s="8">
        <v>26400.6</v>
      </c>
      <c r="AG28" s="8">
        <f>'Milho Total'!H27</f>
        <v>33243.9</v>
      </c>
      <c r="AH28" s="8">
        <v>34649.800000000003</v>
      </c>
      <c r="AI28" s="97">
        <f>'Milho Total'!I27</f>
        <v>39932</v>
      </c>
      <c r="AJ28" s="97">
        <f t="shared" si="6"/>
        <v>15.2</v>
      </c>
      <c r="AK28" s="97">
        <f t="shared" si="7"/>
        <v>20.100000000000001</v>
      </c>
      <c r="AL28" s="97">
        <f t="shared" si="8"/>
        <v>5282.1999999999971</v>
      </c>
      <c r="AM28" s="97">
        <f t="shared" si="9"/>
        <v>6688.0999999999985</v>
      </c>
      <c r="AN28" s="23"/>
      <c r="AO28" s="23"/>
      <c r="AP28" s="23"/>
    </row>
    <row r="29" spans="1:42" ht="15.6" customHeight="1" x14ac:dyDescent="0.2">
      <c r="A29" s="67" t="s">
        <v>96</v>
      </c>
      <c r="B29" s="8">
        <v>1574.5</v>
      </c>
      <c r="C29" s="8">
        <v>1635.5</v>
      </c>
      <c r="D29" s="97">
        <v>1681</v>
      </c>
      <c r="E29" s="8">
        <v>1787.9</v>
      </c>
      <c r="F29" s="8">
        <v>1735.5</v>
      </c>
      <c r="G29" s="8">
        <f>'Milho Total'!B28</f>
        <v>2125.9</v>
      </c>
      <c r="H29" s="8">
        <v>1855</v>
      </c>
      <c r="I29" s="97">
        <f>'Milho Total'!C28</f>
        <v>2223.8000000000002</v>
      </c>
      <c r="J29" s="97">
        <f t="shared" si="0"/>
        <v>19.899999999999999</v>
      </c>
      <c r="K29" s="97">
        <f t="shared" si="1"/>
        <v>4.5999999999999996</v>
      </c>
      <c r="L29" s="97">
        <f t="shared" si="2"/>
        <v>368.80000000000018</v>
      </c>
      <c r="M29" s="97">
        <f t="shared" si="3"/>
        <v>97.900000000000091</v>
      </c>
      <c r="N29" s="107"/>
      <c r="O29" s="67" t="s">
        <v>96</v>
      </c>
      <c r="P29" s="25">
        <v>5195.0460460000004</v>
      </c>
      <c r="Q29" s="25">
        <v>5675.8483640000004</v>
      </c>
      <c r="R29" s="108">
        <v>3729.6460440000001</v>
      </c>
      <c r="S29" s="25">
        <v>5520.7640250000004</v>
      </c>
      <c r="T29" s="25">
        <v>3734.3624319999999</v>
      </c>
      <c r="U29" s="25">
        <f>'Milho Total'!E28</f>
        <v>3024.1384830000002</v>
      </c>
      <c r="V29" s="25">
        <v>5082.3072780000002</v>
      </c>
      <c r="W29" s="108">
        <f>'Milho Total'!F28</f>
        <v>4939.5100279999997</v>
      </c>
      <c r="X29" s="97">
        <f t="shared" si="4"/>
        <v>-2.8</v>
      </c>
      <c r="Y29" s="97">
        <f t="shared" si="5"/>
        <v>63.3</v>
      </c>
      <c r="Z29" s="109"/>
      <c r="AA29" s="67" t="s">
        <v>96</v>
      </c>
      <c r="AB29" s="8">
        <v>8179.6</v>
      </c>
      <c r="AC29" s="8">
        <v>9282.9</v>
      </c>
      <c r="AD29" s="97">
        <v>6269.5</v>
      </c>
      <c r="AE29" s="8">
        <v>9870.6</v>
      </c>
      <c r="AF29" s="8">
        <v>6481</v>
      </c>
      <c r="AG29" s="8">
        <f>'Milho Total'!H28</f>
        <v>6429</v>
      </c>
      <c r="AH29" s="8">
        <v>9427.7000000000007</v>
      </c>
      <c r="AI29" s="97">
        <f>'Milho Total'!I28</f>
        <v>10984.5</v>
      </c>
      <c r="AJ29" s="97">
        <f t="shared" si="6"/>
        <v>16.5</v>
      </c>
      <c r="AK29" s="97">
        <f t="shared" si="7"/>
        <v>70.900000000000006</v>
      </c>
      <c r="AL29" s="97">
        <f t="shared" si="8"/>
        <v>1556.7999999999993</v>
      </c>
      <c r="AM29" s="97">
        <f t="shared" si="9"/>
        <v>4555.5</v>
      </c>
      <c r="AN29" s="23"/>
      <c r="AO29" s="23"/>
      <c r="AP29" s="23"/>
    </row>
    <row r="30" spans="1:42" ht="15.6" customHeight="1" x14ac:dyDescent="0.2">
      <c r="A30" s="67" t="s">
        <v>97</v>
      </c>
      <c r="B30" s="8">
        <v>1240.5</v>
      </c>
      <c r="C30" s="8">
        <v>1363</v>
      </c>
      <c r="D30" s="97">
        <v>1521.1</v>
      </c>
      <c r="E30" s="8">
        <v>1520.7</v>
      </c>
      <c r="F30" s="8">
        <v>1444.6</v>
      </c>
      <c r="G30" s="8">
        <f>'Milho Total'!B29</f>
        <v>1838.7</v>
      </c>
      <c r="H30" s="8">
        <v>1819.4</v>
      </c>
      <c r="I30" s="97">
        <f>'Milho Total'!C29</f>
        <v>1905</v>
      </c>
      <c r="J30" s="97">
        <f t="shared" si="0"/>
        <v>4.7</v>
      </c>
      <c r="K30" s="97">
        <f t="shared" si="1"/>
        <v>3.6</v>
      </c>
      <c r="L30" s="97">
        <f t="shared" si="2"/>
        <v>85.599999999999909</v>
      </c>
      <c r="M30" s="97">
        <f t="shared" si="3"/>
        <v>66.299999999999955</v>
      </c>
      <c r="N30" s="107"/>
      <c r="O30" s="67" t="s">
        <v>97</v>
      </c>
      <c r="P30" s="25">
        <v>6448.2861750000002</v>
      </c>
      <c r="Q30" s="25">
        <v>6598.6004400000002</v>
      </c>
      <c r="R30" s="108">
        <v>4227.5549929999997</v>
      </c>
      <c r="S30" s="25">
        <v>6341.9477870000001</v>
      </c>
      <c r="T30" s="25">
        <v>5615.1737510000003</v>
      </c>
      <c r="U30" s="25">
        <f>'Milho Total'!E29</f>
        <v>4585.2830800000002</v>
      </c>
      <c r="V30" s="25">
        <v>6562.6709899999996</v>
      </c>
      <c r="W30" s="108">
        <f>'Milho Total'!F29</f>
        <v>6717.8952760000002</v>
      </c>
      <c r="X30" s="97">
        <f t="shared" si="4"/>
        <v>2.4</v>
      </c>
      <c r="Y30" s="97">
        <f t="shared" si="5"/>
        <v>46.5</v>
      </c>
      <c r="Z30" s="109"/>
      <c r="AA30" s="67" t="s">
        <v>97</v>
      </c>
      <c r="AB30" s="8">
        <v>7999.1</v>
      </c>
      <c r="AC30" s="8">
        <v>8993.9</v>
      </c>
      <c r="AD30" s="97">
        <v>6430.5</v>
      </c>
      <c r="AE30" s="8">
        <v>9644.2000000000007</v>
      </c>
      <c r="AF30" s="8">
        <v>8111.7</v>
      </c>
      <c r="AG30" s="8">
        <f>'Milho Total'!H29</f>
        <v>8431</v>
      </c>
      <c r="AH30" s="8">
        <v>11940.1</v>
      </c>
      <c r="AI30" s="97">
        <f>'Milho Total'!I29</f>
        <v>12797.6</v>
      </c>
      <c r="AJ30" s="97">
        <f t="shared" si="6"/>
        <v>7.2</v>
      </c>
      <c r="AK30" s="97">
        <f t="shared" si="7"/>
        <v>51.8</v>
      </c>
      <c r="AL30" s="97">
        <f t="shared" si="8"/>
        <v>857.5</v>
      </c>
      <c r="AM30" s="97">
        <f t="shared" si="9"/>
        <v>4366.6000000000004</v>
      </c>
      <c r="AN30" s="23"/>
      <c r="AO30" s="23"/>
      <c r="AP30" s="23"/>
    </row>
    <row r="31" spans="1:42" ht="15.6" customHeight="1" x14ac:dyDescent="0.2">
      <c r="A31" s="67" t="s">
        <v>98</v>
      </c>
      <c r="B31" s="8">
        <v>89</v>
      </c>
      <c r="C31" s="8">
        <v>65.2</v>
      </c>
      <c r="D31" s="97">
        <v>65.2</v>
      </c>
      <c r="E31" s="8">
        <v>67</v>
      </c>
      <c r="F31" s="8">
        <v>63.6</v>
      </c>
      <c r="G31" s="8">
        <f>'Milho Total'!B30</f>
        <v>59.9</v>
      </c>
      <c r="H31" s="8">
        <v>60.1</v>
      </c>
      <c r="I31" s="97">
        <f>'Milho Total'!C30</f>
        <v>58.4</v>
      </c>
      <c r="J31" s="97">
        <f t="shared" si="0"/>
        <v>-2.8</v>
      </c>
      <c r="K31" s="97">
        <f t="shared" si="1"/>
        <v>-2.5</v>
      </c>
      <c r="L31" s="97">
        <f t="shared" si="2"/>
        <v>-1.7000000000000028</v>
      </c>
      <c r="M31" s="97">
        <f t="shared" si="3"/>
        <v>-1.5</v>
      </c>
      <c r="N31" s="107"/>
      <c r="O31" s="67" t="s">
        <v>98</v>
      </c>
      <c r="P31" s="25">
        <v>9277.8202249999995</v>
      </c>
      <c r="Q31" s="25">
        <v>8311.9141099999997</v>
      </c>
      <c r="R31" s="108">
        <v>4183.9263799999999</v>
      </c>
      <c r="S31" s="25">
        <v>7341.4925370000001</v>
      </c>
      <c r="T31" s="25">
        <v>7199.3710689999998</v>
      </c>
      <c r="U31" s="25">
        <f>'Milho Total'!E30</f>
        <v>6113.7195330000004</v>
      </c>
      <c r="V31" s="25">
        <v>8067.4792010000001</v>
      </c>
      <c r="W31" s="108">
        <f>'Milho Total'!F30</f>
        <v>7354.3886990000001</v>
      </c>
      <c r="X31" s="97">
        <f t="shared" si="4"/>
        <v>-8.8000000000000007</v>
      </c>
      <c r="Y31" s="97">
        <f t="shared" si="5"/>
        <v>20.3</v>
      </c>
      <c r="Z31" s="109"/>
      <c r="AA31" s="67" t="s">
        <v>98</v>
      </c>
      <c r="AB31" s="8">
        <v>825.7</v>
      </c>
      <c r="AC31" s="8">
        <v>541.9</v>
      </c>
      <c r="AD31" s="97">
        <v>272.8</v>
      </c>
      <c r="AE31" s="8">
        <v>491.9</v>
      </c>
      <c r="AF31" s="8">
        <v>457.9</v>
      </c>
      <c r="AG31" s="8">
        <f>'Milho Total'!H30</f>
        <v>366.2</v>
      </c>
      <c r="AH31" s="8">
        <v>484.9</v>
      </c>
      <c r="AI31" s="97">
        <f>'Milho Total'!I30</f>
        <v>429.5</v>
      </c>
      <c r="AJ31" s="97">
        <f t="shared" si="6"/>
        <v>-11.4</v>
      </c>
      <c r="AK31" s="97">
        <f t="shared" si="7"/>
        <v>17.3</v>
      </c>
      <c r="AL31" s="97">
        <f t="shared" si="8"/>
        <v>-55.399999999999977</v>
      </c>
      <c r="AM31" s="97">
        <f t="shared" si="9"/>
        <v>63.300000000000011</v>
      </c>
      <c r="AN31" s="23"/>
      <c r="AO31" s="23"/>
      <c r="AP31" s="23"/>
    </row>
    <row r="32" spans="1:42" ht="15.6" customHeight="1" x14ac:dyDescent="0.2">
      <c r="A32" s="120" t="s">
        <v>99</v>
      </c>
      <c r="B32" s="121">
        <v>2106.5</v>
      </c>
      <c r="C32" s="121">
        <v>2060.6999999999998</v>
      </c>
      <c r="D32" s="121">
        <v>2051.3000000000002</v>
      </c>
      <c r="E32" s="121">
        <v>2138.9</v>
      </c>
      <c r="F32" s="121">
        <v>2066.9</v>
      </c>
      <c r="G32" s="121">
        <f>'Milho Total'!B31</f>
        <v>2212.5</v>
      </c>
      <c r="H32" s="121">
        <v>2061.1999999999998</v>
      </c>
      <c r="I32" s="121">
        <f>'Milho Total'!C31</f>
        <v>2255.3000000000002</v>
      </c>
      <c r="J32" s="121">
        <f t="shared" si="0"/>
        <v>9.4</v>
      </c>
      <c r="K32" s="121">
        <f t="shared" si="1"/>
        <v>1.9</v>
      </c>
      <c r="L32" s="121">
        <f t="shared" si="2"/>
        <v>194.10000000000036</v>
      </c>
      <c r="M32" s="121">
        <f t="shared" si="3"/>
        <v>42.800000000000182</v>
      </c>
      <c r="N32" s="104"/>
      <c r="O32" s="120" t="s">
        <v>99</v>
      </c>
      <c r="P32" s="122">
        <v>5092.9212440000001</v>
      </c>
      <c r="Q32" s="122">
        <v>5367.6906879999997</v>
      </c>
      <c r="R32" s="122">
        <v>4774.6858579999998</v>
      </c>
      <c r="S32" s="122">
        <v>5819.7407549999998</v>
      </c>
      <c r="T32" s="122">
        <v>5384.5701779999999</v>
      </c>
      <c r="U32" s="122">
        <f>'Milho Total'!E31</f>
        <v>4669.7842259999998</v>
      </c>
      <c r="V32" s="122">
        <v>5995.1214829999999</v>
      </c>
      <c r="W32" s="122">
        <f>'Milho Total'!F31</f>
        <v>5748.277701</v>
      </c>
      <c r="X32" s="121">
        <f t="shared" si="4"/>
        <v>-4.0999999999999996</v>
      </c>
      <c r="Y32" s="121">
        <f t="shared" si="5"/>
        <v>23.1</v>
      </c>
      <c r="Z32" s="106"/>
      <c r="AA32" s="120" t="s">
        <v>99</v>
      </c>
      <c r="AB32" s="121">
        <v>10728.4</v>
      </c>
      <c r="AC32" s="121">
        <v>11061.2</v>
      </c>
      <c r="AD32" s="121">
        <v>9794.2999999999993</v>
      </c>
      <c r="AE32" s="121">
        <v>12447.9</v>
      </c>
      <c r="AF32" s="121">
        <v>11129.4</v>
      </c>
      <c r="AG32" s="121">
        <f>'Milho Total'!H31</f>
        <v>10331.9</v>
      </c>
      <c r="AH32" s="121">
        <v>12357.2</v>
      </c>
      <c r="AI32" s="121">
        <f>'Milho Total'!I31</f>
        <v>12964</v>
      </c>
      <c r="AJ32" s="121">
        <f t="shared" si="6"/>
        <v>4.9000000000000004</v>
      </c>
      <c r="AK32" s="121">
        <f t="shared" si="7"/>
        <v>25.5</v>
      </c>
      <c r="AL32" s="121">
        <f t="shared" si="8"/>
        <v>606.79999999999927</v>
      </c>
      <c r="AM32" s="121">
        <f t="shared" si="9"/>
        <v>2632.1000000000004</v>
      </c>
      <c r="AN32" s="23"/>
      <c r="AO32" s="23"/>
      <c r="AP32" s="23"/>
    </row>
    <row r="33" spans="1:42" ht="15.6" customHeight="1" x14ac:dyDescent="0.2">
      <c r="A33" s="67" t="s">
        <v>100</v>
      </c>
      <c r="B33" s="8">
        <v>1326</v>
      </c>
      <c r="C33" s="8">
        <v>1277.5999999999999</v>
      </c>
      <c r="D33" s="97">
        <v>1208.4000000000001</v>
      </c>
      <c r="E33" s="8">
        <v>1267</v>
      </c>
      <c r="F33" s="8">
        <v>1165.0999999999999</v>
      </c>
      <c r="G33" s="8">
        <f>'Milho Total'!B32</f>
        <v>1314.6</v>
      </c>
      <c r="H33" s="8">
        <v>1182.7</v>
      </c>
      <c r="I33" s="97">
        <f>'Milho Total'!C32</f>
        <v>1336.5</v>
      </c>
      <c r="J33" s="97">
        <f t="shared" si="0"/>
        <v>13</v>
      </c>
      <c r="K33" s="97">
        <f t="shared" si="1"/>
        <v>1.7</v>
      </c>
      <c r="L33" s="97">
        <f t="shared" si="2"/>
        <v>153.79999999999995</v>
      </c>
      <c r="M33" s="97">
        <f t="shared" si="3"/>
        <v>21.900000000000091</v>
      </c>
      <c r="N33" s="107"/>
      <c r="O33" s="67" t="s">
        <v>100</v>
      </c>
      <c r="P33" s="25">
        <v>5236.0181000000002</v>
      </c>
      <c r="Q33" s="25">
        <v>5372.9586730000001</v>
      </c>
      <c r="R33" s="108">
        <v>4899.8684210000001</v>
      </c>
      <c r="S33" s="25">
        <v>5935.9611679999998</v>
      </c>
      <c r="T33" s="25">
        <v>6082.3113039999998</v>
      </c>
      <c r="U33" s="25">
        <f>'Milho Total'!E32</f>
        <v>5343.5282219999999</v>
      </c>
      <c r="V33" s="25">
        <v>6512.1883829999997</v>
      </c>
      <c r="W33" s="108">
        <f>'Milho Total'!F32</f>
        <v>6233.3724650000004</v>
      </c>
      <c r="X33" s="97">
        <f t="shared" si="4"/>
        <v>-4.3</v>
      </c>
      <c r="Y33" s="97">
        <f t="shared" si="5"/>
        <v>16.7</v>
      </c>
      <c r="Z33" s="109"/>
      <c r="AA33" s="67" t="s">
        <v>100</v>
      </c>
      <c r="AB33" s="8">
        <v>6943</v>
      </c>
      <c r="AC33" s="8">
        <v>6864.5</v>
      </c>
      <c r="AD33" s="97">
        <v>5921</v>
      </c>
      <c r="AE33" s="8">
        <v>7520.9</v>
      </c>
      <c r="AF33" s="8">
        <v>7086.5</v>
      </c>
      <c r="AG33" s="8">
        <f>'Milho Total'!H32</f>
        <v>7024.6</v>
      </c>
      <c r="AH33" s="8">
        <v>7702</v>
      </c>
      <c r="AI33" s="97">
        <f>'Milho Total'!I32</f>
        <v>8330.9</v>
      </c>
      <c r="AJ33" s="97">
        <f t="shared" si="6"/>
        <v>8.1999999999999993</v>
      </c>
      <c r="AK33" s="97">
        <f t="shared" si="7"/>
        <v>18.600000000000001</v>
      </c>
      <c r="AL33" s="97">
        <f t="shared" si="8"/>
        <v>628.89999999999964</v>
      </c>
      <c r="AM33" s="97">
        <f t="shared" si="9"/>
        <v>1306.2999999999993</v>
      </c>
      <c r="AN33" s="23"/>
      <c r="AO33" s="23"/>
      <c r="AP33" s="23"/>
    </row>
    <row r="34" spans="1:42" ht="15.6" customHeight="1" x14ac:dyDescent="0.2">
      <c r="A34" s="67" t="s">
        <v>101</v>
      </c>
      <c r="B34" s="8">
        <v>22.3</v>
      </c>
      <c r="C34" s="8">
        <v>17.8</v>
      </c>
      <c r="D34" s="97">
        <v>13.6</v>
      </c>
      <c r="E34" s="8">
        <v>13.2</v>
      </c>
      <c r="F34" s="8">
        <v>13.4</v>
      </c>
      <c r="G34" s="8">
        <f>'Milho Total'!B33</f>
        <v>11.9</v>
      </c>
      <c r="H34" s="8">
        <v>11.5</v>
      </c>
      <c r="I34" s="97">
        <f>'Milho Total'!C33</f>
        <v>11.9</v>
      </c>
      <c r="J34" s="97">
        <f t="shared" si="0"/>
        <v>3.5</v>
      </c>
      <c r="K34" s="97">
        <f t="shared" si="1"/>
        <v>0</v>
      </c>
      <c r="L34" s="97">
        <f t="shared" si="2"/>
        <v>0.40000000000000036</v>
      </c>
      <c r="M34" s="97">
        <f t="shared" si="3"/>
        <v>0</v>
      </c>
      <c r="N34" s="107"/>
      <c r="O34" s="67" t="s">
        <v>101</v>
      </c>
      <c r="P34" s="25">
        <v>2711</v>
      </c>
      <c r="Q34" s="25">
        <v>1363</v>
      </c>
      <c r="R34" s="108">
        <v>2910</v>
      </c>
      <c r="S34" s="25">
        <v>2832</v>
      </c>
      <c r="T34" s="25">
        <v>2995</v>
      </c>
      <c r="U34" s="25">
        <f>'Milho Total'!E33</f>
        <v>2800</v>
      </c>
      <c r="V34" s="25">
        <v>2843</v>
      </c>
      <c r="W34" s="108">
        <f>'Milho Total'!F33</f>
        <v>2868</v>
      </c>
      <c r="X34" s="97">
        <f t="shared" si="4"/>
        <v>0.9</v>
      </c>
      <c r="Y34" s="97">
        <f t="shared" si="5"/>
        <v>2.4</v>
      </c>
      <c r="Z34" s="109"/>
      <c r="AA34" s="67" t="s">
        <v>101</v>
      </c>
      <c r="AB34" s="8">
        <v>60.5</v>
      </c>
      <c r="AC34" s="8">
        <v>24.3</v>
      </c>
      <c r="AD34" s="97">
        <v>39.6</v>
      </c>
      <c r="AE34" s="8">
        <v>37.4</v>
      </c>
      <c r="AF34" s="8">
        <v>40.1</v>
      </c>
      <c r="AG34" s="8">
        <f>'Milho Total'!H33</f>
        <v>33.299999999999997</v>
      </c>
      <c r="AH34" s="8">
        <v>32.700000000000003</v>
      </c>
      <c r="AI34" s="97">
        <f>'Milho Total'!I33</f>
        <v>34.1</v>
      </c>
      <c r="AJ34" s="97">
        <f t="shared" si="6"/>
        <v>4.3</v>
      </c>
      <c r="AK34" s="97">
        <f t="shared" si="7"/>
        <v>2.4</v>
      </c>
      <c r="AL34" s="97">
        <f t="shared" si="8"/>
        <v>1.3999999999999986</v>
      </c>
      <c r="AM34" s="97">
        <f t="shared" si="9"/>
        <v>0.80000000000000426</v>
      </c>
      <c r="AN34" s="23"/>
      <c r="AO34" s="23"/>
      <c r="AP34" s="23"/>
    </row>
    <row r="35" spans="1:42" ht="15.6" customHeight="1" x14ac:dyDescent="0.2">
      <c r="A35" s="67" t="s">
        <v>102</v>
      </c>
      <c r="B35" s="8">
        <v>4.4000000000000004</v>
      </c>
      <c r="C35" s="8">
        <v>2.6</v>
      </c>
      <c r="D35" s="97">
        <v>2</v>
      </c>
      <c r="E35" s="8">
        <v>2.7</v>
      </c>
      <c r="F35" s="8">
        <v>1</v>
      </c>
      <c r="G35" s="8">
        <f>'Milho Total'!B34</f>
        <v>1</v>
      </c>
      <c r="H35" s="8">
        <v>1.1000000000000001</v>
      </c>
      <c r="I35" s="97">
        <f>'Milho Total'!C34</f>
        <v>1</v>
      </c>
      <c r="J35" s="97">
        <f t="shared" si="0"/>
        <v>-9.1</v>
      </c>
      <c r="K35" s="97">
        <f t="shared" si="1"/>
        <v>0</v>
      </c>
      <c r="L35" s="97">
        <f t="shared" si="2"/>
        <v>-0.10000000000000009</v>
      </c>
      <c r="M35" s="97">
        <f t="shared" si="3"/>
        <v>0</v>
      </c>
      <c r="N35" s="107"/>
      <c r="O35" s="67" t="s">
        <v>102</v>
      </c>
      <c r="P35" s="25">
        <v>2332</v>
      </c>
      <c r="Q35" s="25">
        <v>2394</v>
      </c>
      <c r="R35" s="108">
        <v>2600</v>
      </c>
      <c r="S35" s="25">
        <v>2332</v>
      </c>
      <c r="T35" s="25">
        <v>3069</v>
      </c>
      <c r="U35" s="25">
        <f>'Milho Total'!E34</f>
        <v>3196</v>
      </c>
      <c r="V35" s="25">
        <v>3017</v>
      </c>
      <c r="W35" s="108">
        <f>'Milho Total'!F34</f>
        <v>3214</v>
      </c>
      <c r="X35" s="97">
        <f t="shared" si="4"/>
        <v>6.5</v>
      </c>
      <c r="Y35" s="97">
        <f t="shared" si="5"/>
        <v>0.6</v>
      </c>
      <c r="Z35" s="109"/>
      <c r="AA35" s="67" t="s">
        <v>102</v>
      </c>
      <c r="AB35" s="8">
        <v>10.3</v>
      </c>
      <c r="AC35" s="8">
        <v>6.2</v>
      </c>
      <c r="AD35" s="97">
        <v>5.2</v>
      </c>
      <c r="AE35" s="8">
        <v>6.3</v>
      </c>
      <c r="AF35" s="8">
        <v>3.1</v>
      </c>
      <c r="AG35" s="8">
        <f>'Milho Total'!H34</f>
        <v>3.2</v>
      </c>
      <c r="AH35" s="8">
        <v>3.3</v>
      </c>
      <c r="AI35" s="97">
        <f>'Milho Total'!I34</f>
        <v>3.2</v>
      </c>
      <c r="AJ35" s="97">
        <f t="shared" si="6"/>
        <v>-3</v>
      </c>
      <c r="AK35" s="97">
        <f t="shared" si="7"/>
        <v>0</v>
      </c>
      <c r="AL35" s="97">
        <f t="shared" si="8"/>
        <v>-9.9999999999999645E-2</v>
      </c>
      <c r="AM35" s="97">
        <f t="shared" si="9"/>
        <v>0</v>
      </c>
      <c r="AN35" s="23"/>
      <c r="AO35" s="23"/>
      <c r="AP35" s="23"/>
    </row>
    <row r="36" spans="1:42" ht="15.6" customHeight="1" x14ac:dyDescent="0.2">
      <c r="A36" s="67" t="s">
        <v>103</v>
      </c>
      <c r="B36" s="8">
        <v>753.8</v>
      </c>
      <c r="C36" s="8">
        <v>762.7</v>
      </c>
      <c r="D36" s="97">
        <v>827.3</v>
      </c>
      <c r="E36" s="8">
        <v>856</v>
      </c>
      <c r="F36" s="8">
        <v>887.4</v>
      </c>
      <c r="G36" s="8">
        <f>'Milho Total'!B35</f>
        <v>885</v>
      </c>
      <c r="H36" s="8">
        <v>865.9</v>
      </c>
      <c r="I36" s="97">
        <f>'Milho Total'!C35</f>
        <v>905.9</v>
      </c>
      <c r="J36" s="97">
        <f t="shared" si="0"/>
        <v>4.5999999999999996</v>
      </c>
      <c r="K36" s="97">
        <f t="shared" si="1"/>
        <v>2.4</v>
      </c>
      <c r="L36" s="97">
        <f t="shared" si="2"/>
        <v>40</v>
      </c>
      <c r="M36" s="97">
        <f t="shared" si="3"/>
        <v>20.899999999999977</v>
      </c>
      <c r="N36" s="107"/>
      <c r="O36" s="67" t="s">
        <v>103</v>
      </c>
      <c r="P36" s="25">
        <v>4927.7825679999996</v>
      </c>
      <c r="Q36" s="25">
        <v>5462.4654520000004</v>
      </c>
      <c r="R36" s="108">
        <v>4627.7482170000003</v>
      </c>
      <c r="S36" s="25">
        <v>5704.7919389999997</v>
      </c>
      <c r="T36" s="25">
        <v>4507.1728649999995</v>
      </c>
      <c r="U36" s="25">
        <f>'Milho Total'!E35</f>
        <v>3695.795932</v>
      </c>
      <c r="V36" s="25">
        <v>5334.5259269999997</v>
      </c>
      <c r="W36" s="108">
        <f>'Milho Total'!F35</f>
        <v>5073.2367809999996</v>
      </c>
      <c r="X36" s="97">
        <f t="shared" si="4"/>
        <v>-4.9000000000000004</v>
      </c>
      <c r="Y36" s="97">
        <f t="shared" si="5"/>
        <v>37.299999999999997</v>
      </c>
      <c r="Z36" s="109"/>
      <c r="AA36" s="67" t="s">
        <v>103</v>
      </c>
      <c r="AB36" s="8">
        <v>3714.6</v>
      </c>
      <c r="AC36" s="8">
        <v>4166.2</v>
      </c>
      <c r="AD36" s="97">
        <v>3828.5</v>
      </c>
      <c r="AE36" s="8">
        <v>4883.3</v>
      </c>
      <c r="AF36" s="8">
        <v>3999.7</v>
      </c>
      <c r="AG36" s="8">
        <f>'Milho Total'!H35</f>
        <v>3270.8</v>
      </c>
      <c r="AH36" s="8">
        <v>4619.2</v>
      </c>
      <c r="AI36" s="97">
        <f>'Milho Total'!I35</f>
        <v>4595.8</v>
      </c>
      <c r="AJ36" s="97">
        <f t="shared" si="6"/>
        <v>-0.5</v>
      </c>
      <c r="AK36" s="97">
        <f t="shared" si="7"/>
        <v>40.5</v>
      </c>
      <c r="AL36" s="97">
        <f t="shared" si="8"/>
        <v>-23.399999999999636</v>
      </c>
      <c r="AM36" s="97">
        <f t="shared" si="9"/>
        <v>1325</v>
      </c>
      <c r="AN36" s="23"/>
      <c r="AO36" s="23"/>
      <c r="AP36" s="23"/>
    </row>
    <row r="37" spans="1:42" ht="15.6" customHeight="1" x14ac:dyDescent="0.2">
      <c r="A37" s="120" t="s">
        <v>104</v>
      </c>
      <c r="B37" s="121">
        <v>4069.3</v>
      </c>
      <c r="C37" s="121">
        <v>3809.3</v>
      </c>
      <c r="D37" s="121">
        <v>3805.4</v>
      </c>
      <c r="E37" s="121">
        <v>4122.2</v>
      </c>
      <c r="F37" s="121">
        <v>3478.3</v>
      </c>
      <c r="G37" s="121">
        <f>'Milho Total'!B36</f>
        <v>4025.8</v>
      </c>
      <c r="H37" s="121">
        <v>3795</v>
      </c>
      <c r="I37" s="121">
        <f>'Milho Total'!C36</f>
        <v>4216.2</v>
      </c>
      <c r="J37" s="121">
        <f t="shared" si="0"/>
        <v>11.1</v>
      </c>
      <c r="K37" s="121">
        <f t="shared" si="1"/>
        <v>4.7</v>
      </c>
      <c r="L37" s="121">
        <f t="shared" si="2"/>
        <v>421.19999999999982</v>
      </c>
      <c r="M37" s="121">
        <f t="shared" si="3"/>
        <v>190.39999999999964</v>
      </c>
      <c r="N37" s="104"/>
      <c r="O37" s="120" t="s">
        <v>104</v>
      </c>
      <c r="P37" s="122">
        <v>6112.529305</v>
      </c>
      <c r="Q37" s="122">
        <v>6621.9514079999999</v>
      </c>
      <c r="R37" s="122">
        <v>6067.6046139999999</v>
      </c>
      <c r="S37" s="122">
        <v>6583.3311100000001</v>
      </c>
      <c r="T37" s="122">
        <v>5530.4491269999999</v>
      </c>
      <c r="U37" s="122">
        <f>'Milho Total'!E36</f>
        <v>3970.5538280000001</v>
      </c>
      <c r="V37" s="122">
        <v>6478.2040049999996</v>
      </c>
      <c r="W37" s="122">
        <f>'Milho Total'!F36</f>
        <v>6176.7559410000003</v>
      </c>
      <c r="X37" s="121">
        <f t="shared" si="4"/>
        <v>-4.7</v>
      </c>
      <c r="Y37" s="121">
        <f t="shared" si="5"/>
        <v>55.6</v>
      </c>
      <c r="Z37" s="106"/>
      <c r="AA37" s="120" t="s">
        <v>104</v>
      </c>
      <c r="AB37" s="121">
        <v>24873.8</v>
      </c>
      <c r="AC37" s="121">
        <v>25225</v>
      </c>
      <c r="AD37" s="121">
        <v>23089.7</v>
      </c>
      <c r="AE37" s="121">
        <v>27137.8</v>
      </c>
      <c r="AF37" s="121">
        <v>19236.5</v>
      </c>
      <c r="AG37" s="121">
        <f>'Milho Total'!H36</f>
        <v>15984.7</v>
      </c>
      <c r="AH37" s="121">
        <v>24584.7</v>
      </c>
      <c r="AI37" s="121">
        <f>'Milho Total'!I36</f>
        <v>26042.400000000001</v>
      </c>
      <c r="AJ37" s="121">
        <f t="shared" si="6"/>
        <v>5.9</v>
      </c>
      <c r="AK37" s="121">
        <f t="shared" si="7"/>
        <v>62.9</v>
      </c>
      <c r="AL37" s="121">
        <f t="shared" si="8"/>
        <v>1457.7000000000007</v>
      </c>
      <c r="AM37" s="121">
        <f t="shared" si="9"/>
        <v>10057.700000000001</v>
      </c>
      <c r="AN37" s="23"/>
      <c r="AO37" s="23"/>
      <c r="AP37" s="23"/>
    </row>
    <row r="38" spans="1:42" ht="15.6" customHeight="1" x14ac:dyDescent="0.2">
      <c r="A38" s="67" t="s">
        <v>105</v>
      </c>
      <c r="B38" s="8">
        <v>2566.1999999999998</v>
      </c>
      <c r="C38" s="8">
        <v>2456.8000000000002</v>
      </c>
      <c r="D38" s="97">
        <v>2612.4</v>
      </c>
      <c r="E38" s="8">
        <v>2917</v>
      </c>
      <c r="F38" s="8">
        <v>2430.9</v>
      </c>
      <c r="G38" s="8">
        <f>'Milho Total'!B37</f>
        <v>2878</v>
      </c>
      <c r="H38" s="8">
        <v>2637.6</v>
      </c>
      <c r="I38" s="97">
        <f>'Milho Total'!C37</f>
        <v>3070.5</v>
      </c>
      <c r="J38" s="97">
        <f t="shared" si="0"/>
        <v>16.399999999999999</v>
      </c>
      <c r="K38" s="97">
        <f t="shared" si="1"/>
        <v>6.7</v>
      </c>
      <c r="L38" s="97">
        <f t="shared" si="2"/>
        <v>432.90000000000009</v>
      </c>
      <c r="M38" s="97">
        <f t="shared" si="3"/>
        <v>192.5</v>
      </c>
      <c r="N38" s="107"/>
      <c r="O38" s="67" t="s">
        <v>105</v>
      </c>
      <c r="P38" s="25">
        <v>6106.9913489999999</v>
      </c>
      <c r="Q38" s="25">
        <v>6456.7382369999996</v>
      </c>
      <c r="R38" s="108">
        <v>5544.664906</v>
      </c>
      <c r="S38" s="25">
        <v>6115.1223520000003</v>
      </c>
      <c r="T38" s="25">
        <v>4877.8983090000002</v>
      </c>
      <c r="U38" s="25">
        <f>'Milho Total'!E37</f>
        <v>3340.5706049999999</v>
      </c>
      <c r="V38" s="25">
        <v>6070.4190170000002</v>
      </c>
      <c r="W38" s="108">
        <f>'Milho Total'!F37</f>
        <v>5689.4355640000003</v>
      </c>
      <c r="X38" s="97">
        <f t="shared" si="4"/>
        <v>-6.3</v>
      </c>
      <c r="Y38" s="97">
        <f t="shared" si="5"/>
        <v>70.3</v>
      </c>
      <c r="Z38" s="109"/>
      <c r="AA38" s="67" t="s">
        <v>105</v>
      </c>
      <c r="AB38" s="8">
        <v>15671.8</v>
      </c>
      <c r="AC38" s="8">
        <v>15862.9</v>
      </c>
      <c r="AD38" s="97">
        <v>14484.9</v>
      </c>
      <c r="AE38" s="8">
        <v>17837.8</v>
      </c>
      <c r="AF38" s="8">
        <v>11857.7</v>
      </c>
      <c r="AG38" s="8">
        <f>'Milho Total'!H37</f>
        <v>9614.2000000000007</v>
      </c>
      <c r="AH38" s="8">
        <v>16011.3</v>
      </c>
      <c r="AI38" s="97">
        <f>'Milho Total'!I37</f>
        <v>17469.400000000001</v>
      </c>
      <c r="AJ38" s="97">
        <f t="shared" si="6"/>
        <v>9.1</v>
      </c>
      <c r="AK38" s="97">
        <f t="shared" si="7"/>
        <v>81.7</v>
      </c>
      <c r="AL38" s="97">
        <f t="shared" si="8"/>
        <v>1458.1000000000022</v>
      </c>
      <c r="AM38" s="97">
        <f t="shared" si="9"/>
        <v>7855.2000000000007</v>
      </c>
      <c r="AN38" s="23"/>
      <c r="AO38" s="23"/>
      <c r="AP38" s="23"/>
    </row>
    <row r="39" spans="1:42" ht="15.6" customHeight="1" x14ac:dyDescent="0.2">
      <c r="A39" s="67" t="s">
        <v>106</v>
      </c>
      <c r="B39" s="8">
        <v>471.9</v>
      </c>
      <c r="C39" s="8">
        <v>411.5</v>
      </c>
      <c r="D39" s="97">
        <v>370</v>
      </c>
      <c r="E39" s="8">
        <v>400.3</v>
      </c>
      <c r="F39" s="8">
        <v>319</v>
      </c>
      <c r="G39" s="8">
        <f>'Milho Total'!B38</f>
        <v>346.1</v>
      </c>
      <c r="H39" s="8">
        <v>349.4</v>
      </c>
      <c r="I39" s="97">
        <f>'Milho Total'!C38</f>
        <v>344</v>
      </c>
      <c r="J39" s="97">
        <f t="shared" si="0"/>
        <v>-1.5</v>
      </c>
      <c r="K39" s="97">
        <f t="shared" si="1"/>
        <v>-0.6</v>
      </c>
      <c r="L39" s="97">
        <f t="shared" si="2"/>
        <v>-5.3999999999999773</v>
      </c>
      <c r="M39" s="97">
        <f t="shared" si="3"/>
        <v>-2.1000000000000227</v>
      </c>
      <c r="N39" s="107"/>
      <c r="O39" s="67" t="s">
        <v>106</v>
      </c>
      <c r="P39" s="25">
        <v>7385</v>
      </c>
      <c r="Q39" s="25">
        <v>7750</v>
      </c>
      <c r="R39" s="108">
        <v>7330</v>
      </c>
      <c r="S39" s="25">
        <v>8152</v>
      </c>
      <c r="T39" s="25">
        <v>7997</v>
      </c>
      <c r="U39" s="25">
        <f>'Milho Total'!E38</f>
        <v>5722</v>
      </c>
      <c r="V39" s="25">
        <v>8225</v>
      </c>
      <c r="W39" s="108">
        <f>'Milho Total'!F38</f>
        <v>8270</v>
      </c>
      <c r="X39" s="97">
        <f t="shared" si="4"/>
        <v>0.5</v>
      </c>
      <c r="Y39" s="97">
        <f t="shared" si="5"/>
        <v>44.5</v>
      </c>
      <c r="Z39" s="109"/>
      <c r="AA39" s="67" t="s">
        <v>106</v>
      </c>
      <c r="AB39" s="8">
        <v>3485</v>
      </c>
      <c r="AC39" s="8">
        <v>3189.1</v>
      </c>
      <c r="AD39" s="97">
        <v>2712.1</v>
      </c>
      <c r="AE39" s="8">
        <v>3263.2</v>
      </c>
      <c r="AF39" s="8">
        <v>2551</v>
      </c>
      <c r="AG39" s="8">
        <f>'Milho Total'!H38</f>
        <v>1980.4</v>
      </c>
      <c r="AH39" s="8">
        <v>2873.8</v>
      </c>
      <c r="AI39" s="97">
        <f>'Milho Total'!I38</f>
        <v>2844.9</v>
      </c>
      <c r="AJ39" s="97">
        <f t="shared" si="6"/>
        <v>-1</v>
      </c>
      <c r="AK39" s="97">
        <f t="shared" si="7"/>
        <v>43.7</v>
      </c>
      <c r="AL39" s="97">
        <f t="shared" si="8"/>
        <v>-28.900000000000091</v>
      </c>
      <c r="AM39" s="97">
        <f t="shared" si="9"/>
        <v>864.5</v>
      </c>
      <c r="AN39" s="23"/>
      <c r="AO39" s="23"/>
      <c r="AP39" s="23"/>
    </row>
    <row r="40" spans="1:42" ht="15.6" customHeight="1" x14ac:dyDescent="0.2">
      <c r="A40" s="67" t="s">
        <v>107</v>
      </c>
      <c r="B40" s="8">
        <v>1031.2</v>
      </c>
      <c r="C40" s="8">
        <v>941</v>
      </c>
      <c r="D40" s="97">
        <v>823</v>
      </c>
      <c r="E40" s="8">
        <v>804.9</v>
      </c>
      <c r="F40" s="8">
        <v>728.4</v>
      </c>
      <c r="G40" s="8">
        <f>'Milho Total'!B39</f>
        <v>801.7</v>
      </c>
      <c r="H40" s="8">
        <v>808</v>
      </c>
      <c r="I40" s="97">
        <f>'Milho Total'!C39</f>
        <v>801.7</v>
      </c>
      <c r="J40" s="97">
        <f t="shared" si="0"/>
        <v>-0.8</v>
      </c>
      <c r="K40" s="97">
        <f t="shared" si="1"/>
        <v>0</v>
      </c>
      <c r="L40" s="97">
        <f t="shared" si="2"/>
        <v>-6.2999999999999545</v>
      </c>
      <c r="M40" s="97">
        <f t="shared" si="3"/>
        <v>0</v>
      </c>
      <c r="N40" s="107"/>
      <c r="O40" s="67" t="s">
        <v>107</v>
      </c>
      <c r="P40" s="25">
        <v>5544</v>
      </c>
      <c r="Q40" s="25">
        <v>6560</v>
      </c>
      <c r="R40" s="108">
        <v>7160</v>
      </c>
      <c r="S40" s="25">
        <v>7500</v>
      </c>
      <c r="T40" s="25">
        <v>6628</v>
      </c>
      <c r="U40" s="25">
        <f>'Milho Total'!E39</f>
        <v>5476</v>
      </c>
      <c r="V40" s="25">
        <v>7054</v>
      </c>
      <c r="W40" s="108">
        <f>'Milho Total'!F39</f>
        <v>7145</v>
      </c>
      <c r="X40" s="97">
        <f t="shared" si="4"/>
        <v>1.3</v>
      </c>
      <c r="Y40" s="97">
        <f t="shared" si="5"/>
        <v>30.5</v>
      </c>
      <c r="Z40" s="109"/>
      <c r="AA40" s="67" t="s">
        <v>107</v>
      </c>
      <c r="AB40" s="8">
        <v>5717</v>
      </c>
      <c r="AC40" s="8">
        <v>6173</v>
      </c>
      <c r="AD40" s="97">
        <v>5892.7</v>
      </c>
      <c r="AE40" s="8">
        <v>6036.8</v>
      </c>
      <c r="AF40" s="8">
        <v>4827.8</v>
      </c>
      <c r="AG40" s="8">
        <f>'Milho Total'!H39</f>
        <v>4390.1000000000004</v>
      </c>
      <c r="AH40" s="8">
        <v>5699.6</v>
      </c>
      <c r="AI40" s="97">
        <f>'Milho Total'!I39</f>
        <v>5728.1</v>
      </c>
      <c r="AJ40" s="97">
        <f t="shared" si="6"/>
        <v>0.5</v>
      </c>
      <c r="AK40" s="97">
        <f t="shared" si="7"/>
        <v>30.5</v>
      </c>
      <c r="AL40" s="97">
        <f t="shared" si="8"/>
        <v>28.5</v>
      </c>
      <c r="AM40" s="97">
        <f t="shared" si="9"/>
        <v>1338</v>
      </c>
      <c r="AN40" s="23"/>
      <c r="AO40" s="23"/>
      <c r="AP40" s="23"/>
    </row>
    <row r="41" spans="1:42" ht="15.6" customHeight="1" x14ac:dyDescent="0.2">
      <c r="A41" s="120" t="s">
        <v>108</v>
      </c>
      <c r="B41" s="121">
        <v>3450.9</v>
      </c>
      <c r="C41" s="121">
        <v>3342.7</v>
      </c>
      <c r="D41" s="121">
        <v>2998.4</v>
      </c>
      <c r="E41" s="121">
        <v>3315.9</v>
      </c>
      <c r="F41" s="121">
        <v>3329.1</v>
      </c>
      <c r="G41" s="121">
        <f>'Milho Total'!B40</f>
        <v>3784.4</v>
      </c>
      <c r="H41" s="121">
        <v>3394.2</v>
      </c>
      <c r="I41" s="121">
        <f>'Milho Total'!C40</f>
        <v>3881.85</v>
      </c>
      <c r="J41" s="121">
        <f t="shared" si="0"/>
        <v>14.4</v>
      </c>
      <c r="K41" s="121">
        <f t="shared" si="1"/>
        <v>2.6</v>
      </c>
      <c r="L41" s="121">
        <f t="shared" si="2"/>
        <v>487.65000000000009</v>
      </c>
      <c r="M41" s="121">
        <f t="shared" si="3"/>
        <v>97.449999999999818</v>
      </c>
      <c r="N41" s="104"/>
      <c r="O41" s="120" t="s">
        <v>108</v>
      </c>
      <c r="P41" s="122">
        <v>2722.7068880000002</v>
      </c>
      <c r="Q41" s="122">
        <v>2633.8104830000002</v>
      </c>
      <c r="R41" s="122">
        <v>1801.7050429999999</v>
      </c>
      <c r="S41" s="122">
        <v>2829.8341019999998</v>
      </c>
      <c r="T41" s="122">
        <v>2671.1848850000001</v>
      </c>
      <c r="U41" s="122">
        <f>'Milho Total'!E40</f>
        <v>3226.8077899999998</v>
      </c>
      <c r="V41" s="122">
        <v>3372.3194570000001</v>
      </c>
      <c r="W41" s="122">
        <f>'Milho Total'!F40</f>
        <v>3390.9204890000001</v>
      </c>
      <c r="X41" s="121">
        <f t="shared" si="4"/>
        <v>0.6</v>
      </c>
      <c r="Y41" s="121">
        <f t="shared" si="5"/>
        <v>5.0999999999999996</v>
      </c>
      <c r="Z41" s="106"/>
      <c r="AA41" s="120" t="s">
        <v>108</v>
      </c>
      <c r="AB41" s="121">
        <v>9395.7000000000007</v>
      </c>
      <c r="AC41" s="121">
        <v>8804.1</v>
      </c>
      <c r="AD41" s="121">
        <v>5402.2</v>
      </c>
      <c r="AE41" s="121">
        <v>9383.4</v>
      </c>
      <c r="AF41" s="121">
        <v>8892.4</v>
      </c>
      <c r="AG41" s="121">
        <f>'Milho Total'!H40</f>
        <v>12211.6</v>
      </c>
      <c r="AH41" s="121">
        <v>11446.3</v>
      </c>
      <c r="AI41" s="121">
        <f>'Milho Total'!I40</f>
        <v>13163</v>
      </c>
      <c r="AJ41" s="121">
        <f t="shared" si="6"/>
        <v>15</v>
      </c>
      <c r="AK41" s="121">
        <f t="shared" si="7"/>
        <v>7.8</v>
      </c>
      <c r="AL41" s="121">
        <f t="shared" si="8"/>
        <v>1716.7000000000007</v>
      </c>
      <c r="AM41" s="121">
        <f t="shared" si="9"/>
        <v>951.39999999999964</v>
      </c>
      <c r="AN41" s="23"/>
      <c r="AO41" s="23"/>
      <c r="AP41" s="23"/>
    </row>
    <row r="42" spans="1:42" ht="15.6" customHeight="1" x14ac:dyDescent="0.2">
      <c r="A42" s="120" t="s">
        <v>109</v>
      </c>
      <c r="B42" s="121">
        <v>12378</v>
      </c>
      <c r="C42" s="121">
        <v>12350.2</v>
      </c>
      <c r="D42" s="121">
        <v>12924.1</v>
      </c>
      <c r="E42" s="121">
        <v>14275.8</v>
      </c>
      <c r="F42" s="121">
        <v>13287.3</v>
      </c>
      <c r="G42" s="121">
        <f>'Milho Total'!B41</f>
        <v>16147.1</v>
      </c>
      <c r="H42" s="121">
        <v>15048</v>
      </c>
      <c r="I42" s="121">
        <f>'Milho Total'!C41</f>
        <v>16983.3</v>
      </c>
      <c r="J42" s="121">
        <f t="shared" si="0"/>
        <v>12.9</v>
      </c>
      <c r="K42" s="121">
        <f t="shared" si="1"/>
        <v>5.2</v>
      </c>
      <c r="L42" s="121">
        <f t="shared" si="2"/>
        <v>1935.2999999999993</v>
      </c>
      <c r="M42" s="121">
        <f t="shared" si="3"/>
        <v>836.19999999999891</v>
      </c>
      <c r="N42" s="104"/>
      <c r="O42" s="123" t="s">
        <v>109</v>
      </c>
      <c r="P42" s="125">
        <v>5708.1751899999999</v>
      </c>
      <c r="Q42" s="125">
        <v>6143.0810270000002</v>
      </c>
      <c r="R42" s="125">
        <v>4729.8056189999998</v>
      </c>
      <c r="S42" s="125">
        <v>6196.4507629999998</v>
      </c>
      <c r="T42" s="125">
        <v>5404.9438559999999</v>
      </c>
      <c r="U42" s="125">
        <f>'Milho Total'!E41</f>
        <v>4631.5858019999996</v>
      </c>
      <c r="V42" s="125">
        <v>6209.7523920000003</v>
      </c>
      <c r="W42" s="125">
        <f>'Milho Total'!F41</f>
        <v>6073.6181370000004</v>
      </c>
      <c r="X42" s="124">
        <f t="shared" si="4"/>
        <v>-2.2000000000000002</v>
      </c>
      <c r="Y42" s="124">
        <f t="shared" si="5"/>
        <v>31.1</v>
      </c>
      <c r="Z42" s="106"/>
      <c r="AA42" s="120" t="s">
        <v>109</v>
      </c>
      <c r="AB42" s="121">
        <v>70656</v>
      </c>
      <c r="AC42" s="121">
        <v>75868.3</v>
      </c>
      <c r="AD42" s="121">
        <v>61128.4</v>
      </c>
      <c r="AE42" s="121">
        <v>88459.4</v>
      </c>
      <c r="AF42" s="121">
        <v>71817.100000000006</v>
      </c>
      <c r="AG42" s="121">
        <f>'Milho Total'!H41</f>
        <v>74786.7</v>
      </c>
      <c r="AH42" s="121">
        <v>93444.4</v>
      </c>
      <c r="AI42" s="121">
        <f>'Milho Total'!I41</f>
        <v>103150</v>
      </c>
      <c r="AJ42" s="121">
        <f t="shared" si="6"/>
        <v>10.4</v>
      </c>
      <c r="AK42" s="121">
        <f t="shared" si="7"/>
        <v>37.9</v>
      </c>
      <c r="AL42" s="121">
        <f t="shared" si="8"/>
        <v>9705.6000000000058</v>
      </c>
      <c r="AM42" s="121">
        <f t="shared" si="9"/>
        <v>28363.300000000003</v>
      </c>
      <c r="AN42" s="23"/>
      <c r="AO42" s="23"/>
      <c r="AP42" s="23"/>
    </row>
    <row r="43" spans="1:42" ht="15.6" customHeight="1" x14ac:dyDescent="0.2">
      <c r="A43" s="98" t="s">
        <v>51</v>
      </c>
      <c r="B43" s="15">
        <v>15828.9</v>
      </c>
      <c r="C43" s="15">
        <v>15692.9</v>
      </c>
      <c r="D43" s="15">
        <v>15922.5</v>
      </c>
      <c r="E43" s="15">
        <v>17591.7</v>
      </c>
      <c r="F43" s="15">
        <v>16616.400000000001</v>
      </c>
      <c r="G43" s="15">
        <f>'Milho Total'!B42</f>
        <v>19931.5</v>
      </c>
      <c r="H43" s="15">
        <v>18442.2</v>
      </c>
      <c r="I43" s="15">
        <f>'Milho Total'!C42</f>
        <v>20865.150000000001</v>
      </c>
      <c r="J43" s="15">
        <f t="shared" si="0"/>
        <v>13.1</v>
      </c>
      <c r="K43" s="15">
        <f t="shared" si="1"/>
        <v>4.7</v>
      </c>
      <c r="L43" s="15">
        <f t="shared" si="2"/>
        <v>2422.9500000000007</v>
      </c>
      <c r="M43" s="15">
        <f t="shared" si="3"/>
        <v>933.65000000000146</v>
      </c>
      <c r="N43" s="104"/>
      <c r="O43" s="117" t="s">
        <v>51</v>
      </c>
      <c r="P43" s="118">
        <v>5057.3054160000002</v>
      </c>
      <c r="Q43" s="118">
        <v>5395.5812880000003</v>
      </c>
      <c r="R43" s="118">
        <v>4178.4087419999996</v>
      </c>
      <c r="S43" s="118">
        <v>5561.8694439999999</v>
      </c>
      <c r="T43" s="118">
        <v>4857.2345450000003</v>
      </c>
      <c r="U43" s="118">
        <f>'Milho Total'!E42</f>
        <v>4364.8601710000003</v>
      </c>
      <c r="V43" s="118">
        <v>5687.5362320000004</v>
      </c>
      <c r="W43" s="118">
        <f>'Milho Total'!F42</f>
        <v>5574.5165310000002</v>
      </c>
      <c r="X43" s="87">
        <f t="shared" si="4"/>
        <v>-2</v>
      </c>
      <c r="Y43" s="87">
        <f t="shared" si="5"/>
        <v>27.7</v>
      </c>
      <c r="Z43" s="106"/>
      <c r="AA43" s="98" t="s">
        <v>51</v>
      </c>
      <c r="AB43" s="15">
        <v>80051.7</v>
      </c>
      <c r="AC43" s="15">
        <v>84672.4</v>
      </c>
      <c r="AD43" s="15">
        <v>66530.600000000006</v>
      </c>
      <c r="AE43" s="15">
        <v>97842.8</v>
      </c>
      <c r="AF43" s="15">
        <v>80709.5</v>
      </c>
      <c r="AG43" s="15">
        <f>'Milho Total'!H42</f>
        <v>86998.3</v>
      </c>
      <c r="AH43" s="15">
        <v>104890.7</v>
      </c>
      <c r="AI43" s="15">
        <f>'Milho Total'!I42</f>
        <v>116313</v>
      </c>
      <c r="AJ43" s="15">
        <f t="shared" si="6"/>
        <v>10.9</v>
      </c>
      <c r="AK43" s="15">
        <f t="shared" si="7"/>
        <v>33.700000000000003</v>
      </c>
      <c r="AL43" s="15">
        <f t="shared" si="8"/>
        <v>11422.300000000003</v>
      </c>
      <c r="AM43" s="15">
        <f t="shared" si="9"/>
        <v>29314.699999999997</v>
      </c>
      <c r="AN43" s="23"/>
      <c r="AO43" s="23"/>
      <c r="AP43" s="23"/>
    </row>
    <row r="44" spans="1:42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2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ht="19.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ht="19.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ht="19.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ht="1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ht="1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ht="1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ht="15" customHeight="1" x14ac:dyDescent="0.2">
      <c r="AN63" s="23"/>
      <c r="AO63" s="23"/>
      <c r="AP63" s="23"/>
    </row>
    <row r="64" spans="1:4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7"/>
  <sheetViews>
    <sheetView zoomScale="90" workbookViewId="0">
      <pane xSplit="1" ySplit="7" topLeftCell="B8" activePane="bottomRight" state="frozen"/>
      <selection activeCell="P13" sqref="P13"/>
      <selection pane="topRight"/>
      <selection pane="bottomLeft"/>
      <selection pane="bottomRight" activeCell="L12" sqref="L12"/>
    </sheetView>
  </sheetViews>
  <sheetFormatPr defaultColWidth="11.42578125" defaultRowHeight="20.100000000000001" customHeight="1" x14ac:dyDescent="0.2"/>
  <cols>
    <col min="1" max="1" width="22.85546875" style="129" customWidth="1"/>
    <col min="2" max="3" width="11.28515625" style="129" customWidth="1"/>
    <col min="4" max="4" width="7.42578125" style="129" customWidth="1"/>
    <col min="5" max="6" width="11.28515625" style="129" customWidth="1"/>
    <col min="7" max="7" width="7.42578125" style="129" customWidth="1"/>
    <col min="8" max="9" width="11.28515625" style="129" customWidth="1"/>
    <col min="10" max="10" width="7.42578125" style="129" customWidth="1"/>
    <col min="11" max="11" width="13.28515625" style="129" customWidth="1"/>
    <col min="12" max="16" width="7.85546875" style="129" customWidth="1"/>
    <col min="17" max="257" width="11.42578125" style="129" customWidth="1"/>
  </cols>
  <sheetData>
    <row r="1" spans="1:16" ht="33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130"/>
      <c r="L1" s="130"/>
      <c r="M1" s="130"/>
      <c r="N1" s="130"/>
      <c r="O1" s="130"/>
      <c r="P1" s="130"/>
    </row>
    <row r="2" spans="1:16" ht="15.6" customHeight="1" x14ac:dyDescent="0.2">
      <c r="K2" s="130"/>
      <c r="L2" s="130"/>
      <c r="M2" s="130"/>
      <c r="N2" s="130"/>
      <c r="O2" s="130"/>
      <c r="P2" s="130"/>
    </row>
    <row r="3" spans="1:16" ht="15.6" customHeight="1" x14ac:dyDescent="0.2">
      <c r="K3" s="130"/>
      <c r="L3" s="130"/>
      <c r="M3" s="130"/>
      <c r="N3" s="130"/>
      <c r="O3" s="130"/>
      <c r="P3" s="130"/>
    </row>
    <row r="4" spans="1:16" ht="15.6" customHeight="1" x14ac:dyDescent="0.2">
      <c r="K4" s="130"/>
      <c r="L4" s="130"/>
      <c r="M4" s="130"/>
      <c r="N4" s="130"/>
      <c r="O4" s="130"/>
      <c r="P4" s="130"/>
    </row>
    <row r="5" spans="1:16" ht="20.100000000000001" customHeight="1" x14ac:dyDescent="0.2">
      <c r="A5" s="582" t="s">
        <v>60</v>
      </c>
      <c r="B5" s="584" t="s">
        <v>61</v>
      </c>
      <c r="C5" s="584"/>
      <c r="D5" s="584"/>
      <c r="E5" s="582" t="s">
        <v>62</v>
      </c>
      <c r="F5" s="582"/>
      <c r="G5" s="582"/>
      <c r="H5" s="584" t="s">
        <v>63</v>
      </c>
      <c r="I5" s="584"/>
      <c r="J5" s="584"/>
      <c r="K5" s="132"/>
      <c r="L5" s="546"/>
      <c r="M5" s="546"/>
      <c r="N5" s="546"/>
      <c r="O5" s="546"/>
      <c r="P5" s="546"/>
    </row>
    <row r="6" spans="1:16" ht="20.100000000000001" customHeight="1" x14ac:dyDescent="0.2">
      <c r="A6" s="582"/>
      <c r="B6" s="438" t="s">
        <v>64</v>
      </c>
      <c r="C6" s="438" t="s">
        <v>65</v>
      </c>
      <c r="D6" s="438" t="s">
        <v>66</v>
      </c>
      <c r="E6" s="438" t="s">
        <v>64</v>
      </c>
      <c r="F6" s="438" t="s">
        <v>65</v>
      </c>
      <c r="G6" s="438" t="s">
        <v>66</v>
      </c>
      <c r="H6" s="438" t="s">
        <v>64</v>
      </c>
      <c r="I6" s="438" t="s">
        <v>65</v>
      </c>
      <c r="J6" s="438" t="s">
        <v>66</v>
      </c>
      <c r="K6" s="133"/>
      <c r="L6" s="546"/>
      <c r="M6" s="546"/>
      <c r="N6" s="546"/>
      <c r="O6" s="546"/>
      <c r="P6" s="546"/>
    </row>
    <row r="7" spans="1:16" ht="20.100000000000001" customHeight="1" x14ac:dyDescent="0.2">
      <c r="A7" s="583"/>
      <c r="B7" s="439" t="s">
        <v>67</v>
      </c>
      <c r="C7" s="439" t="s">
        <v>68</v>
      </c>
      <c r="D7" s="439" t="s">
        <v>69</v>
      </c>
      <c r="E7" s="439" t="s">
        <v>70</v>
      </c>
      <c r="F7" s="439" t="s">
        <v>71</v>
      </c>
      <c r="G7" s="439" t="s">
        <v>72</v>
      </c>
      <c r="H7" s="439" t="s">
        <v>73</v>
      </c>
      <c r="I7" s="439" t="s">
        <v>74</v>
      </c>
      <c r="J7" s="439" t="s">
        <v>75</v>
      </c>
      <c r="K7" s="133"/>
      <c r="L7" s="546"/>
      <c r="M7" s="546"/>
      <c r="N7" s="546"/>
      <c r="O7" s="546"/>
      <c r="P7" s="546"/>
    </row>
    <row r="8" spans="1:16" ht="15.6" customHeight="1" x14ac:dyDescent="0.2">
      <c r="A8" s="120" t="s">
        <v>76</v>
      </c>
      <c r="B8" s="121">
        <v>2333.1</v>
      </c>
      <c r="C8" s="121">
        <v>2331.1999999999998</v>
      </c>
      <c r="D8" s="121">
        <v>-0.1</v>
      </c>
      <c r="E8" s="195">
        <v>3164.881488</v>
      </c>
      <c r="F8" s="195">
        <v>3147.2153400000002</v>
      </c>
      <c r="G8" s="121">
        <v>-0.6</v>
      </c>
      <c r="H8" s="121">
        <v>7384</v>
      </c>
      <c r="I8" s="121">
        <v>7336.8</v>
      </c>
      <c r="J8" s="121">
        <v>-0.6</v>
      </c>
      <c r="K8" s="440"/>
      <c r="L8" s="138"/>
      <c r="M8" s="138"/>
      <c r="N8" s="138"/>
      <c r="O8" s="138"/>
      <c r="P8" s="138"/>
    </row>
    <row r="9" spans="1:16" ht="15.6" customHeight="1" x14ac:dyDescent="0.2">
      <c r="A9" s="150" t="s">
        <v>77</v>
      </c>
      <c r="B9" s="207">
        <v>70</v>
      </c>
      <c r="C9" s="207">
        <v>70</v>
      </c>
      <c r="D9" s="241">
        <v>0</v>
      </c>
      <c r="E9" s="240">
        <v>3000</v>
      </c>
      <c r="F9" s="152">
        <v>3005</v>
      </c>
      <c r="G9" s="241">
        <v>0.2</v>
      </c>
      <c r="H9" s="207">
        <v>210</v>
      </c>
      <c r="I9" s="207">
        <v>210.4</v>
      </c>
      <c r="J9" s="207">
        <v>0.2</v>
      </c>
      <c r="K9" s="144"/>
      <c r="L9" s="144"/>
      <c r="M9" s="144"/>
      <c r="N9" s="144"/>
      <c r="O9" s="144"/>
      <c r="P9" s="144"/>
    </row>
    <row r="10" spans="1:16" ht="15.6" customHeight="1" x14ac:dyDescent="0.2">
      <c r="A10" s="150" t="s">
        <v>78</v>
      </c>
      <c r="B10" s="207">
        <v>396.5</v>
      </c>
      <c r="C10" s="207">
        <v>396.5</v>
      </c>
      <c r="D10" s="241">
        <v>0</v>
      </c>
      <c r="E10" s="240">
        <v>3468</v>
      </c>
      <c r="F10" s="21">
        <v>3308</v>
      </c>
      <c r="G10" s="241">
        <v>-4.5999999999999996</v>
      </c>
      <c r="H10" s="207">
        <v>1375.1</v>
      </c>
      <c r="I10" s="207">
        <v>1311.6</v>
      </c>
      <c r="J10" s="207">
        <v>-4.5999999999999996</v>
      </c>
      <c r="K10" s="441"/>
      <c r="L10" s="144"/>
      <c r="M10" s="144"/>
      <c r="N10" s="144"/>
      <c r="O10" s="144"/>
      <c r="P10" s="144"/>
    </row>
    <row r="11" spans="1:16" ht="15.6" customHeight="1" x14ac:dyDescent="0.2">
      <c r="A11" s="442" t="s">
        <v>79</v>
      </c>
      <c r="B11" s="443">
        <v>6.1</v>
      </c>
      <c r="C11" s="209">
        <v>6.1</v>
      </c>
      <c r="D11" s="241">
        <v>0</v>
      </c>
      <c r="E11" s="212">
        <v>2688</v>
      </c>
      <c r="F11" s="152">
        <v>2856</v>
      </c>
      <c r="G11" s="444">
        <v>6.3</v>
      </c>
      <c r="H11" s="443">
        <v>16.399999999999999</v>
      </c>
      <c r="I11" s="443">
        <v>17.399999999999999</v>
      </c>
      <c r="J11" s="443">
        <v>6.1</v>
      </c>
      <c r="K11" s="445"/>
      <c r="L11" s="144"/>
      <c r="M11" s="144"/>
      <c r="N11" s="144"/>
      <c r="O11" s="144"/>
      <c r="P11" s="144"/>
    </row>
    <row r="12" spans="1:16" ht="15.6" customHeight="1" x14ac:dyDescent="0.2">
      <c r="A12" s="150" t="s">
        <v>80</v>
      </c>
      <c r="B12" s="209">
        <v>4.3</v>
      </c>
      <c r="C12" s="207">
        <v>2.4</v>
      </c>
      <c r="D12" s="241">
        <v>-44</v>
      </c>
      <c r="E12" s="240">
        <v>3000</v>
      </c>
      <c r="F12" s="152">
        <v>2567</v>
      </c>
      <c r="G12" s="241">
        <v>-14.4</v>
      </c>
      <c r="H12" s="207">
        <v>12.9</v>
      </c>
      <c r="I12" s="207">
        <v>6.2</v>
      </c>
      <c r="J12" s="207">
        <v>-51.9</v>
      </c>
      <c r="K12" s="445"/>
      <c r="L12" s="144"/>
      <c r="M12" s="144"/>
      <c r="N12" s="144"/>
      <c r="O12" s="144"/>
      <c r="P12" s="144"/>
    </row>
    <row r="13" spans="1:16" s="129" customFormat="1" ht="15.6" customHeight="1" x14ac:dyDescent="0.2">
      <c r="A13" s="208" t="s">
        <v>81</v>
      </c>
      <c r="B13" s="209">
        <v>5.3</v>
      </c>
      <c r="C13" s="209">
        <v>5.3</v>
      </c>
      <c r="D13" s="241">
        <v>0</v>
      </c>
      <c r="E13" s="240">
        <v>2420</v>
      </c>
      <c r="F13" s="152">
        <v>2669</v>
      </c>
      <c r="G13" s="241">
        <v>10.3</v>
      </c>
      <c r="H13" s="207">
        <v>12.8</v>
      </c>
      <c r="I13" s="207">
        <v>14.1</v>
      </c>
      <c r="J13" s="207">
        <v>10.199999999999999</v>
      </c>
      <c r="K13" s="445"/>
      <c r="L13" s="144"/>
      <c r="M13" s="144"/>
      <c r="N13" s="144"/>
      <c r="O13" s="144"/>
      <c r="P13" s="144"/>
    </row>
    <row r="14" spans="1:16" ht="15.6" customHeight="1" x14ac:dyDescent="0.2">
      <c r="A14" s="150" t="s">
        <v>82</v>
      </c>
      <c r="B14" s="207">
        <v>731.9</v>
      </c>
      <c r="C14" s="207">
        <v>731.9</v>
      </c>
      <c r="D14" s="241">
        <v>0</v>
      </c>
      <c r="E14" s="240">
        <v>3048</v>
      </c>
      <c r="F14" s="21">
        <v>3117</v>
      </c>
      <c r="G14" s="241">
        <v>2.2999999999999998</v>
      </c>
      <c r="H14" s="207">
        <v>2230.8000000000002</v>
      </c>
      <c r="I14" s="207">
        <v>2281.3000000000002</v>
      </c>
      <c r="J14" s="207">
        <v>2.2999999999999998</v>
      </c>
      <c r="K14" s="445"/>
      <c r="L14" s="144"/>
      <c r="M14" s="144"/>
      <c r="N14" s="144"/>
      <c r="O14" s="144"/>
      <c r="P14" s="144"/>
    </row>
    <row r="15" spans="1:16" ht="15.6" customHeight="1" x14ac:dyDescent="0.2">
      <c r="A15" s="150" t="s">
        <v>83</v>
      </c>
      <c r="B15" s="207">
        <v>1119</v>
      </c>
      <c r="C15" s="207">
        <v>1119</v>
      </c>
      <c r="D15" s="241">
        <v>0</v>
      </c>
      <c r="E15" s="240">
        <v>3151</v>
      </c>
      <c r="F15" s="21">
        <v>3124</v>
      </c>
      <c r="G15" s="241">
        <v>-0.9</v>
      </c>
      <c r="H15" s="207">
        <v>3526</v>
      </c>
      <c r="I15" s="207">
        <v>3495.8</v>
      </c>
      <c r="J15" s="207">
        <v>-0.9</v>
      </c>
      <c r="K15" s="144"/>
      <c r="L15" s="144"/>
      <c r="M15" s="144"/>
      <c r="N15" s="144"/>
      <c r="O15" s="144"/>
      <c r="P15" s="144"/>
    </row>
    <row r="16" spans="1:16" ht="15.6" customHeight="1" x14ac:dyDescent="0.2">
      <c r="A16" s="120" t="s">
        <v>84</v>
      </c>
      <c r="B16" s="121">
        <v>3543.6</v>
      </c>
      <c r="C16" s="121">
        <v>3661.6</v>
      </c>
      <c r="D16" s="121">
        <v>3.3</v>
      </c>
      <c r="E16" s="195">
        <v>3626.5324249999999</v>
      </c>
      <c r="F16" s="195">
        <v>3556.9035669999998</v>
      </c>
      <c r="G16" s="121">
        <v>-1.9</v>
      </c>
      <c r="H16" s="121">
        <v>12851</v>
      </c>
      <c r="I16" s="121">
        <v>13024</v>
      </c>
      <c r="J16" s="121">
        <v>1.3</v>
      </c>
      <c r="K16" s="138"/>
      <c r="L16" s="138"/>
      <c r="M16" s="138"/>
      <c r="N16" s="138"/>
      <c r="O16" s="138"/>
      <c r="P16" s="138"/>
    </row>
    <row r="17" spans="1:16" ht="15.6" customHeight="1" x14ac:dyDescent="0.2">
      <c r="A17" s="150" t="s">
        <v>85</v>
      </c>
      <c r="B17" s="207">
        <v>1005.7</v>
      </c>
      <c r="C17" s="207">
        <v>1005.7</v>
      </c>
      <c r="D17" s="241">
        <v>0</v>
      </c>
      <c r="E17" s="240">
        <v>3267</v>
      </c>
      <c r="F17" s="21">
        <v>3240</v>
      </c>
      <c r="G17" s="241">
        <v>-0.8</v>
      </c>
      <c r="H17" s="207">
        <v>3285.6</v>
      </c>
      <c r="I17" s="207">
        <v>3258.5</v>
      </c>
      <c r="J17" s="207">
        <v>-0.8</v>
      </c>
      <c r="K17" s="144"/>
      <c r="L17" s="144"/>
      <c r="M17" s="144"/>
      <c r="N17" s="144"/>
      <c r="O17" s="144"/>
      <c r="P17" s="144"/>
    </row>
    <row r="18" spans="1:16" ht="15.6" customHeight="1" x14ac:dyDescent="0.2">
      <c r="A18" s="150" t="s">
        <v>86</v>
      </c>
      <c r="B18" s="207">
        <v>834.8</v>
      </c>
      <c r="C18" s="207">
        <v>893.2</v>
      </c>
      <c r="D18" s="241">
        <v>7</v>
      </c>
      <c r="E18" s="240">
        <v>3258</v>
      </c>
      <c r="F18" s="21">
        <v>3413</v>
      </c>
      <c r="G18" s="241">
        <v>4.8</v>
      </c>
      <c r="H18" s="207">
        <v>2719.8</v>
      </c>
      <c r="I18" s="207">
        <v>3048.5</v>
      </c>
      <c r="J18" s="207">
        <v>12.1</v>
      </c>
      <c r="K18" s="144"/>
      <c r="L18" s="144"/>
      <c r="M18" s="144"/>
      <c r="N18" s="144"/>
      <c r="O18" s="144"/>
      <c r="P18" s="144"/>
    </row>
    <row r="19" spans="1:16" ht="15.6" hidden="1" customHeight="1" x14ac:dyDescent="0.2">
      <c r="A19" s="150" t="s">
        <v>87</v>
      </c>
      <c r="B19" s="207">
        <v>0</v>
      </c>
      <c r="C19" s="207">
        <v>0</v>
      </c>
      <c r="D19" s="241">
        <v>0</v>
      </c>
      <c r="E19" s="240"/>
      <c r="F19" s="21"/>
      <c r="G19" s="241">
        <v>0</v>
      </c>
      <c r="H19" s="207">
        <v>0</v>
      </c>
      <c r="I19" s="207">
        <v>0</v>
      </c>
      <c r="J19" s="207">
        <v>0</v>
      </c>
      <c r="K19" s="446"/>
      <c r="L19" s="144"/>
      <c r="M19" s="144"/>
      <c r="N19" s="144"/>
      <c r="O19" s="144"/>
      <c r="P19" s="144"/>
    </row>
    <row r="20" spans="1:16" ht="15.6" hidden="1" customHeight="1" x14ac:dyDescent="0.2">
      <c r="A20" s="150" t="s">
        <v>88</v>
      </c>
      <c r="B20" s="207">
        <v>0</v>
      </c>
      <c r="C20" s="207">
        <v>0</v>
      </c>
      <c r="D20" s="241">
        <v>0</v>
      </c>
      <c r="E20" s="240"/>
      <c r="F20" s="21"/>
      <c r="G20" s="241">
        <v>0</v>
      </c>
      <c r="H20" s="207">
        <v>0</v>
      </c>
      <c r="I20" s="207">
        <v>0</v>
      </c>
      <c r="J20" s="207">
        <v>0</v>
      </c>
      <c r="K20" s="446"/>
      <c r="L20" s="144"/>
      <c r="M20" s="144"/>
      <c r="N20" s="144"/>
      <c r="O20" s="144"/>
      <c r="P20" s="144"/>
    </row>
    <row r="21" spans="1:16" ht="15.6" hidden="1" customHeight="1" x14ac:dyDescent="0.2">
      <c r="A21" s="150" t="s">
        <v>89</v>
      </c>
      <c r="B21" s="207">
        <v>0</v>
      </c>
      <c r="C21" s="207">
        <v>0</v>
      </c>
      <c r="D21" s="241">
        <v>0</v>
      </c>
      <c r="E21" s="240"/>
      <c r="F21" s="21"/>
      <c r="G21" s="241">
        <v>0</v>
      </c>
      <c r="H21" s="207">
        <v>0</v>
      </c>
      <c r="I21" s="207">
        <v>0</v>
      </c>
      <c r="J21" s="207">
        <v>0</v>
      </c>
      <c r="K21" s="446"/>
      <c r="L21" s="144"/>
      <c r="M21" s="144"/>
      <c r="N21" s="144"/>
      <c r="O21" s="144"/>
      <c r="P21" s="144"/>
    </row>
    <row r="22" spans="1:16" ht="15.6" hidden="1" customHeight="1" x14ac:dyDescent="0.2">
      <c r="A22" s="150" t="s">
        <v>90</v>
      </c>
      <c r="B22" s="207">
        <v>0</v>
      </c>
      <c r="C22" s="207">
        <v>0</v>
      </c>
      <c r="D22" s="241">
        <v>0</v>
      </c>
      <c r="E22" s="240"/>
      <c r="F22" s="21"/>
      <c r="G22" s="241">
        <v>0</v>
      </c>
      <c r="H22" s="207">
        <v>0</v>
      </c>
      <c r="I22" s="207">
        <v>0</v>
      </c>
      <c r="J22" s="207">
        <v>0</v>
      </c>
      <c r="K22" s="446"/>
      <c r="L22" s="144"/>
      <c r="M22" s="144"/>
      <c r="N22" s="144"/>
      <c r="O22" s="144"/>
      <c r="P22" s="144"/>
    </row>
    <row r="23" spans="1:16" ht="15.6" customHeight="1" x14ac:dyDescent="0.2">
      <c r="A23" s="208" t="s">
        <v>91</v>
      </c>
      <c r="B23" s="284">
        <v>2.1</v>
      </c>
      <c r="C23" s="284">
        <v>2.2000000000000002</v>
      </c>
      <c r="D23" s="241">
        <v>4.8</v>
      </c>
      <c r="E23" s="152">
        <v>3600</v>
      </c>
      <c r="F23" s="152">
        <v>3515</v>
      </c>
      <c r="G23" s="241">
        <v>-2.4</v>
      </c>
      <c r="H23" s="207">
        <v>7.6</v>
      </c>
      <c r="I23" s="207">
        <v>7.7</v>
      </c>
      <c r="J23" s="207">
        <v>1.3</v>
      </c>
      <c r="K23" s="446"/>
      <c r="L23" s="144"/>
      <c r="M23" s="144"/>
      <c r="N23" s="144"/>
      <c r="O23" s="144"/>
      <c r="P23" s="144"/>
    </row>
    <row r="24" spans="1:16" ht="15.6" hidden="1" customHeight="1" x14ac:dyDescent="0.2">
      <c r="A24" s="150" t="s">
        <v>92</v>
      </c>
      <c r="B24" s="207">
        <v>0</v>
      </c>
      <c r="C24" s="207">
        <v>0</v>
      </c>
      <c r="D24" s="241">
        <v>0</v>
      </c>
      <c r="E24" s="240"/>
      <c r="F24" s="21"/>
      <c r="G24" s="241" t="s">
        <v>58</v>
      </c>
      <c r="H24" s="207">
        <v>0</v>
      </c>
      <c r="I24" s="207">
        <v>0</v>
      </c>
      <c r="J24" s="207">
        <v>0</v>
      </c>
      <c r="K24" s="446"/>
      <c r="L24" s="144"/>
      <c r="M24" s="144"/>
      <c r="N24" s="144"/>
      <c r="O24" s="144"/>
      <c r="P24" s="144"/>
    </row>
    <row r="25" spans="1:16" ht="15.6" customHeight="1" x14ac:dyDescent="0.2">
      <c r="A25" s="150" t="s">
        <v>93</v>
      </c>
      <c r="B25" s="207">
        <v>1701</v>
      </c>
      <c r="C25" s="207">
        <v>1760.5</v>
      </c>
      <c r="D25" s="241">
        <v>3.5</v>
      </c>
      <c r="E25" s="240">
        <v>4020</v>
      </c>
      <c r="F25" s="21">
        <v>3811</v>
      </c>
      <c r="G25" s="241">
        <v>-5.2</v>
      </c>
      <c r="H25" s="207">
        <v>6838</v>
      </c>
      <c r="I25" s="207">
        <v>6709.3</v>
      </c>
      <c r="J25" s="207">
        <v>-1.9</v>
      </c>
      <c r="K25" s="144"/>
      <c r="L25" s="144"/>
      <c r="M25" s="144"/>
      <c r="N25" s="144"/>
      <c r="O25" s="144"/>
      <c r="P25" s="144"/>
    </row>
    <row r="26" spans="1:16" ht="15.6" customHeight="1" x14ac:dyDescent="0.2">
      <c r="A26" s="120" t="s">
        <v>94</v>
      </c>
      <c r="B26" s="121">
        <v>17612.2</v>
      </c>
      <c r="C26" s="121">
        <v>18257.099999999999</v>
      </c>
      <c r="D26" s="121">
        <v>3.7</v>
      </c>
      <c r="E26" s="195">
        <v>3561.950495</v>
      </c>
      <c r="F26" s="195">
        <v>3547.3175040000001</v>
      </c>
      <c r="G26" s="121">
        <v>-0.4</v>
      </c>
      <c r="H26" s="121">
        <v>62733.8</v>
      </c>
      <c r="I26" s="121">
        <v>64763.7</v>
      </c>
      <c r="J26" s="121">
        <v>3.2</v>
      </c>
      <c r="K26" s="440"/>
      <c r="L26" s="138"/>
      <c r="M26" s="138"/>
      <c r="N26" s="138"/>
      <c r="O26" s="138"/>
      <c r="P26" s="138"/>
    </row>
    <row r="27" spans="1:16" ht="15.6" customHeight="1" x14ac:dyDescent="0.2">
      <c r="A27" s="150" t="s">
        <v>95</v>
      </c>
      <c r="B27" s="8">
        <v>10479.700000000001</v>
      </c>
      <c r="C27" s="207">
        <v>10825.5</v>
      </c>
      <c r="D27" s="241">
        <v>3.3</v>
      </c>
      <c r="E27" s="240">
        <v>3485</v>
      </c>
      <c r="F27" s="21">
        <v>3499</v>
      </c>
      <c r="G27" s="241">
        <v>0.4</v>
      </c>
      <c r="H27" s="207">
        <v>36521.800000000003</v>
      </c>
      <c r="I27" s="207">
        <v>37878.400000000001</v>
      </c>
      <c r="J27" s="207">
        <v>3.7</v>
      </c>
      <c r="K27" s="445"/>
      <c r="L27" s="144"/>
      <c r="M27" s="144"/>
      <c r="N27" s="144"/>
      <c r="O27" s="144"/>
      <c r="P27" s="144"/>
    </row>
    <row r="28" spans="1:16" ht="15" customHeight="1" x14ac:dyDescent="0.2">
      <c r="A28" s="150" t="s">
        <v>96</v>
      </c>
      <c r="B28" s="8">
        <v>3360</v>
      </c>
      <c r="C28" s="8">
        <v>3450.7</v>
      </c>
      <c r="D28" s="241">
        <v>2.7</v>
      </c>
      <c r="E28" s="240">
        <v>3630</v>
      </c>
      <c r="F28" s="21">
        <v>3610</v>
      </c>
      <c r="G28" s="241">
        <v>-0.6</v>
      </c>
      <c r="H28" s="207">
        <v>12196.8</v>
      </c>
      <c r="I28" s="207">
        <v>12457</v>
      </c>
      <c r="J28" s="207">
        <v>2.1</v>
      </c>
      <c r="K28" s="445"/>
      <c r="L28" s="144"/>
      <c r="M28" s="144"/>
      <c r="N28" s="144"/>
      <c r="O28" s="144"/>
      <c r="P28" s="144"/>
    </row>
    <row r="29" spans="1:16" ht="15.6" customHeight="1" x14ac:dyDescent="0.2">
      <c r="A29" s="150" t="s">
        <v>97</v>
      </c>
      <c r="B29" s="8">
        <v>3694</v>
      </c>
      <c r="C29" s="207">
        <v>3900.9</v>
      </c>
      <c r="D29" s="241">
        <v>5.6</v>
      </c>
      <c r="E29" s="240">
        <v>3715</v>
      </c>
      <c r="F29" s="21">
        <v>3621</v>
      </c>
      <c r="G29" s="241">
        <v>-2.5</v>
      </c>
      <c r="H29" s="207">
        <v>13723.2</v>
      </c>
      <c r="I29" s="207">
        <v>14125.2</v>
      </c>
      <c r="J29" s="207">
        <v>2.9</v>
      </c>
      <c r="K29" s="441"/>
      <c r="L29" s="144"/>
      <c r="M29" s="144"/>
      <c r="N29" s="144"/>
      <c r="O29" s="144"/>
      <c r="P29" s="144"/>
    </row>
    <row r="30" spans="1:16" ht="15.6" customHeight="1" x14ac:dyDescent="0.2">
      <c r="A30" s="150" t="s">
        <v>98</v>
      </c>
      <c r="B30" s="207">
        <v>78.5</v>
      </c>
      <c r="C30" s="207">
        <v>80</v>
      </c>
      <c r="D30" s="241">
        <v>1.9</v>
      </c>
      <c r="E30" s="240">
        <v>3720</v>
      </c>
      <c r="F30" s="21">
        <v>3789</v>
      </c>
      <c r="G30" s="241">
        <v>1.9</v>
      </c>
      <c r="H30" s="207">
        <v>292</v>
      </c>
      <c r="I30" s="207">
        <v>303.10000000000002</v>
      </c>
      <c r="J30" s="207">
        <v>3.8</v>
      </c>
      <c r="K30" s="441"/>
      <c r="L30" s="144"/>
      <c r="M30" s="144"/>
      <c r="N30" s="144"/>
      <c r="O30" s="144"/>
      <c r="P30" s="144"/>
    </row>
    <row r="31" spans="1:16" ht="15.6" customHeight="1" x14ac:dyDescent="0.2">
      <c r="A31" s="120" t="s">
        <v>99</v>
      </c>
      <c r="B31" s="121">
        <v>3061.3</v>
      </c>
      <c r="C31" s="121">
        <v>3114.8</v>
      </c>
      <c r="D31" s="121">
        <v>1.7</v>
      </c>
      <c r="E31" s="195">
        <v>3698.1387319999999</v>
      </c>
      <c r="F31" s="195">
        <v>3685.9762099999998</v>
      </c>
      <c r="G31" s="121">
        <v>-0.3</v>
      </c>
      <c r="H31" s="121">
        <v>11321.1</v>
      </c>
      <c r="I31" s="121">
        <v>11481.1</v>
      </c>
      <c r="J31" s="121">
        <v>1.4</v>
      </c>
      <c r="K31" s="440"/>
      <c r="L31" s="138"/>
      <c r="M31" s="138"/>
      <c r="N31" s="138"/>
      <c r="O31" s="138"/>
      <c r="P31" s="138"/>
    </row>
    <row r="32" spans="1:16" ht="15.6" customHeight="1" x14ac:dyDescent="0.2">
      <c r="A32" s="208" t="s">
        <v>100</v>
      </c>
      <c r="B32" s="209">
        <v>1899.3</v>
      </c>
      <c r="C32" s="209">
        <v>1899.3</v>
      </c>
      <c r="D32" s="230">
        <v>0</v>
      </c>
      <c r="E32" s="212">
        <v>3697</v>
      </c>
      <c r="F32" s="152">
        <v>3709</v>
      </c>
      <c r="G32" s="241">
        <v>0.3</v>
      </c>
      <c r="H32" s="207">
        <v>7021.7</v>
      </c>
      <c r="I32" s="207">
        <v>7044.5</v>
      </c>
      <c r="J32" s="207">
        <v>0.3</v>
      </c>
      <c r="L32" s="144"/>
      <c r="M32" s="144"/>
      <c r="N32" s="144"/>
      <c r="O32" s="144"/>
      <c r="P32" s="144"/>
    </row>
    <row r="33" spans="1:16" ht="15.6" hidden="1" customHeight="1" x14ac:dyDescent="0.2">
      <c r="A33" s="150" t="s">
        <v>101</v>
      </c>
      <c r="B33" s="207">
        <v>0</v>
      </c>
      <c r="C33" s="207">
        <v>0</v>
      </c>
      <c r="D33" s="230">
        <v>0</v>
      </c>
      <c r="E33" s="240"/>
      <c r="F33" s="21"/>
      <c r="G33" s="241">
        <v>0</v>
      </c>
      <c r="H33" s="207">
        <v>0</v>
      </c>
      <c r="I33" s="207">
        <v>0</v>
      </c>
      <c r="J33" s="207">
        <v>0</v>
      </c>
      <c r="K33" s="445"/>
      <c r="L33" s="144"/>
      <c r="M33" s="144"/>
      <c r="N33" s="144"/>
      <c r="O33" s="144"/>
      <c r="P33" s="144"/>
    </row>
    <row r="34" spans="1:16" ht="15.6" hidden="1" customHeight="1" x14ac:dyDescent="0.2">
      <c r="A34" s="150" t="s">
        <v>102</v>
      </c>
      <c r="B34" s="207">
        <v>0</v>
      </c>
      <c r="C34" s="207">
        <v>0</v>
      </c>
      <c r="D34" s="230">
        <v>0</v>
      </c>
      <c r="E34" s="240"/>
      <c r="F34" s="21"/>
      <c r="G34" s="241">
        <v>0</v>
      </c>
      <c r="H34" s="207">
        <v>0</v>
      </c>
      <c r="I34" s="207">
        <v>0</v>
      </c>
      <c r="J34" s="207">
        <v>0</v>
      </c>
      <c r="K34" s="445"/>
      <c r="L34" s="144"/>
      <c r="M34" s="144"/>
      <c r="N34" s="144"/>
      <c r="O34" s="144"/>
      <c r="P34" s="144"/>
    </row>
    <row r="35" spans="1:16" ht="15.6" customHeight="1" x14ac:dyDescent="0.2">
      <c r="A35" s="150" t="s">
        <v>103</v>
      </c>
      <c r="B35" s="207">
        <v>1162</v>
      </c>
      <c r="C35" s="207">
        <v>1215.5</v>
      </c>
      <c r="D35" s="230">
        <v>4.5999999999999996</v>
      </c>
      <c r="E35" s="240">
        <v>3700</v>
      </c>
      <c r="F35" s="21">
        <v>3650</v>
      </c>
      <c r="G35" s="241">
        <v>-1.4</v>
      </c>
      <c r="H35" s="207">
        <v>4299.3999999999996</v>
      </c>
      <c r="I35" s="207">
        <v>4436.6000000000004</v>
      </c>
      <c r="J35" s="207">
        <v>3.2</v>
      </c>
      <c r="K35" s="441"/>
      <c r="L35" s="144"/>
      <c r="M35" s="144"/>
      <c r="N35" s="144"/>
      <c r="O35" s="144"/>
      <c r="P35" s="144"/>
    </row>
    <row r="36" spans="1:16" ht="15.6" customHeight="1" x14ac:dyDescent="0.2">
      <c r="A36" s="120" t="s">
        <v>104</v>
      </c>
      <c r="B36" s="121">
        <v>12375.3</v>
      </c>
      <c r="C36" s="121">
        <v>12550.5</v>
      </c>
      <c r="D36" s="121">
        <v>1.4</v>
      </c>
      <c r="E36" s="195">
        <v>3477.2145399999999</v>
      </c>
      <c r="F36" s="195">
        <v>3517.522473</v>
      </c>
      <c r="G36" s="121">
        <v>1.2</v>
      </c>
      <c r="H36" s="121">
        <v>43031.5</v>
      </c>
      <c r="I36" s="121">
        <v>44146.6</v>
      </c>
      <c r="J36" s="121">
        <v>2.6</v>
      </c>
      <c r="K36" s="440"/>
      <c r="L36" s="138"/>
      <c r="M36" s="138"/>
      <c r="N36" s="138"/>
      <c r="O36" s="138"/>
      <c r="P36" s="138"/>
    </row>
    <row r="37" spans="1:16" ht="15.6" customHeight="1" x14ac:dyDescent="0.2">
      <c r="A37" s="150" t="s">
        <v>105</v>
      </c>
      <c r="B37" s="207">
        <v>5623.8</v>
      </c>
      <c r="C37" s="207">
        <v>5623.8</v>
      </c>
      <c r="D37" s="241">
        <v>0</v>
      </c>
      <c r="E37" s="240">
        <v>3535</v>
      </c>
      <c r="F37" s="21">
        <v>3678</v>
      </c>
      <c r="G37" s="241">
        <v>4</v>
      </c>
      <c r="H37" s="207">
        <v>19880.099999999999</v>
      </c>
      <c r="I37" s="207">
        <v>20684.3</v>
      </c>
      <c r="J37" s="207">
        <v>4</v>
      </c>
      <c r="K37" s="441"/>
      <c r="L37" s="144"/>
      <c r="M37" s="144"/>
      <c r="N37" s="144"/>
      <c r="O37" s="144"/>
      <c r="P37" s="144"/>
    </row>
    <row r="38" spans="1:16" ht="15.6" customHeight="1" x14ac:dyDescent="0.2">
      <c r="A38" s="150" t="s">
        <v>106</v>
      </c>
      <c r="B38" s="207">
        <v>696.3</v>
      </c>
      <c r="C38" s="207">
        <v>705.4</v>
      </c>
      <c r="D38" s="241">
        <v>1.3</v>
      </c>
      <c r="E38" s="240">
        <v>3395</v>
      </c>
      <c r="F38" s="21">
        <v>3451</v>
      </c>
      <c r="G38" s="241">
        <v>1.6</v>
      </c>
      <c r="H38" s="207">
        <v>2363.9</v>
      </c>
      <c r="I38" s="207">
        <v>2434.3000000000002</v>
      </c>
      <c r="J38" s="207">
        <v>3</v>
      </c>
      <c r="K38" s="138"/>
      <c r="L38" s="144"/>
      <c r="M38" s="144"/>
      <c r="N38" s="144"/>
      <c r="O38" s="144"/>
      <c r="P38" s="144"/>
    </row>
    <row r="39" spans="1:16" ht="15.6" customHeight="1" x14ac:dyDescent="0.2">
      <c r="A39" s="150" t="s">
        <v>107</v>
      </c>
      <c r="B39" s="207">
        <v>6055.2</v>
      </c>
      <c r="C39" s="207">
        <v>6221.3</v>
      </c>
      <c r="D39" s="241">
        <v>2.7</v>
      </c>
      <c r="E39" s="240">
        <v>3433</v>
      </c>
      <c r="F39" s="21">
        <v>3380</v>
      </c>
      <c r="G39" s="241">
        <v>-1.5</v>
      </c>
      <c r="H39" s="207">
        <v>20787.5</v>
      </c>
      <c r="I39" s="207">
        <v>21028</v>
      </c>
      <c r="J39" s="207">
        <v>1.2</v>
      </c>
      <c r="K39" s="445"/>
      <c r="L39" s="144"/>
      <c r="M39" s="144"/>
      <c r="N39" s="144"/>
      <c r="O39" s="144"/>
      <c r="P39" s="144"/>
    </row>
    <row r="40" spans="1:16" ht="15.6" customHeight="1" x14ac:dyDescent="0.2">
      <c r="A40" s="120" t="s">
        <v>108</v>
      </c>
      <c r="B40" s="121">
        <v>5876.7</v>
      </c>
      <c r="C40" s="121">
        <v>5992.8</v>
      </c>
      <c r="D40" s="121">
        <v>2</v>
      </c>
      <c r="E40" s="195">
        <v>3443.2530670000001</v>
      </c>
      <c r="F40" s="195">
        <v>3397.5347919999999</v>
      </c>
      <c r="G40" s="121">
        <v>-1.3</v>
      </c>
      <c r="H40" s="121">
        <v>20235</v>
      </c>
      <c r="I40" s="121">
        <v>20360.8</v>
      </c>
      <c r="J40" s="121">
        <v>0.6</v>
      </c>
      <c r="K40" s="440"/>
      <c r="L40" s="138"/>
      <c r="M40" s="138"/>
      <c r="N40" s="138"/>
      <c r="O40" s="138"/>
      <c r="P40" s="138"/>
    </row>
    <row r="41" spans="1:16" ht="15.6" customHeight="1" x14ac:dyDescent="0.2">
      <c r="A41" s="123" t="s">
        <v>109</v>
      </c>
      <c r="B41" s="124">
        <v>33048.800000000003</v>
      </c>
      <c r="C41" s="124">
        <v>33922.400000000001</v>
      </c>
      <c r="D41" s="124">
        <v>2.6</v>
      </c>
      <c r="E41" s="197">
        <v>3542.8357369999999</v>
      </c>
      <c r="F41" s="197">
        <v>3549.025862</v>
      </c>
      <c r="G41" s="124">
        <v>0.2</v>
      </c>
      <c r="H41" s="124">
        <v>117086.39999999999</v>
      </c>
      <c r="I41" s="124">
        <v>120391.4</v>
      </c>
      <c r="J41" s="124">
        <v>2.8</v>
      </c>
      <c r="K41" s="440"/>
      <c r="L41" s="138"/>
      <c r="M41" s="138"/>
      <c r="N41" s="138"/>
      <c r="O41" s="138"/>
      <c r="P41" s="138"/>
    </row>
    <row r="42" spans="1:16" ht="15.6" customHeight="1" x14ac:dyDescent="0.2">
      <c r="A42" s="117" t="s">
        <v>51</v>
      </c>
      <c r="B42" s="87">
        <v>38925.5</v>
      </c>
      <c r="C42" s="87">
        <v>39915.199999999997</v>
      </c>
      <c r="D42" s="87">
        <v>2.5</v>
      </c>
      <c r="E42" s="39">
        <v>3527.8014410000001</v>
      </c>
      <c r="F42" s="39">
        <v>3526.2812509999999</v>
      </c>
      <c r="G42" s="87">
        <v>0</v>
      </c>
      <c r="H42" s="87">
        <v>137321.4</v>
      </c>
      <c r="I42" s="87">
        <v>140752.20000000001</v>
      </c>
      <c r="J42" s="87">
        <v>2.5</v>
      </c>
      <c r="K42" s="440"/>
      <c r="L42" s="138"/>
      <c r="M42" s="138"/>
      <c r="N42" s="138"/>
      <c r="O42" s="138"/>
      <c r="P42" s="138"/>
    </row>
    <row r="43" spans="1:16" ht="15.6" customHeight="1" x14ac:dyDescent="0.2">
      <c r="A43" s="17" t="s">
        <v>52</v>
      </c>
      <c r="B43" s="447"/>
      <c r="C43" s="447"/>
      <c r="D43" s="447"/>
      <c r="E43" s="447"/>
      <c r="F43" s="447"/>
      <c r="G43" s="447"/>
      <c r="H43" s="447"/>
      <c r="I43" s="447"/>
      <c r="J43" s="447"/>
    </row>
    <row r="44" spans="1:16" ht="15.6" customHeight="1" x14ac:dyDescent="0.2">
      <c r="A44" s="17" t="s">
        <v>53</v>
      </c>
      <c r="B44" s="447"/>
      <c r="C44" s="447"/>
      <c r="D44" s="447"/>
      <c r="E44" s="447"/>
      <c r="F44" s="447"/>
      <c r="G44" s="447"/>
      <c r="H44" s="447"/>
      <c r="I44" s="447"/>
      <c r="J44" s="447"/>
    </row>
    <row r="45" spans="1:16" ht="20.100000000000001" customHeight="1" x14ac:dyDescent="0.2">
      <c r="B45" s="448"/>
      <c r="C45" s="186"/>
      <c r="D45" s="186"/>
      <c r="H45" s="165"/>
    </row>
    <row r="47" spans="1:16" ht="20.100000000000001" customHeight="1" x14ac:dyDescent="0.2">
      <c r="I47" s="228"/>
    </row>
  </sheetData>
  <mergeCells count="8">
    <mergeCell ref="A1:J1"/>
    <mergeCell ref="L5:P5"/>
    <mergeCell ref="L6:P6"/>
    <mergeCell ref="L7:P7"/>
    <mergeCell ref="A5:A7"/>
    <mergeCell ref="B5:D5"/>
    <mergeCell ref="E5:G5"/>
    <mergeCell ref="H5:J5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140625" style="9" customWidth="1"/>
    <col min="2" max="8" width="11.28515625" style="9" customWidth="1"/>
    <col min="9" max="9" width="11.42578125" style="9" customWidth="1"/>
    <col min="10" max="10" width="8.5703125" style="9" customWidth="1"/>
    <col min="11" max="11" width="8" style="9" customWidth="1"/>
    <col min="12" max="12" width="9" style="9" customWidth="1"/>
    <col min="13" max="13" width="9.85546875" style="9" customWidth="1"/>
    <col min="14" max="14" width="8.7109375" style="9" customWidth="1"/>
    <col min="15" max="15" width="16.85546875" style="9" customWidth="1"/>
    <col min="16" max="21" width="11.42578125" style="9" customWidth="1"/>
    <col min="22" max="23" width="11.28515625" style="9" customWidth="1"/>
    <col min="24" max="25" width="11.140625" style="9" customWidth="1"/>
    <col min="26" max="26" width="7.85546875" style="9" customWidth="1"/>
    <col min="27" max="27" width="17.28515625" style="9" customWidth="1"/>
    <col min="28" max="34" width="11.42578125" style="9" customWidth="1"/>
    <col min="35" max="35" width="11.140625" style="9" customWidth="1"/>
    <col min="36" max="257" width="11.42578125" style="9" customWidth="1"/>
  </cols>
  <sheetData>
    <row r="1" spans="1:44" ht="33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5.6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92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  <c r="AO2" s="23"/>
      <c r="AP2" s="23"/>
      <c r="AQ2" s="23"/>
      <c r="AR2" s="23"/>
    </row>
    <row r="3" spans="1:44" ht="15.6" customHeight="1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92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  <c r="AO3" s="23"/>
      <c r="AP3" s="23"/>
      <c r="AQ3" s="23"/>
      <c r="AR3" s="23"/>
    </row>
    <row r="4" spans="1:44" ht="15.6" customHeigh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92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  <c r="AO4" s="23"/>
      <c r="AP4" s="23"/>
      <c r="AQ4" s="23"/>
      <c r="AR4" s="23"/>
    </row>
    <row r="5" spans="1:44" ht="19.5" customHeight="1" x14ac:dyDescent="0.2">
      <c r="A5" s="582" t="s">
        <v>60</v>
      </c>
      <c r="B5" s="584" t="s">
        <v>116</v>
      </c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101"/>
      <c r="O5" s="582" t="s">
        <v>60</v>
      </c>
      <c r="P5" s="584" t="s">
        <v>62</v>
      </c>
      <c r="Q5" s="584"/>
      <c r="R5" s="584"/>
      <c r="S5" s="584"/>
      <c r="T5" s="584"/>
      <c r="U5" s="584"/>
      <c r="V5" s="584"/>
      <c r="W5" s="584"/>
      <c r="X5" s="584"/>
      <c r="Y5" s="584"/>
      <c r="Z5" s="101"/>
      <c r="AA5" s="582" t="s">
        <v>60</v>
      </c>
      <c r="AB5" s="584" t="s">
        <v>117</v>
      </c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23"/>
      <c r="AO5" s="23"/>
      <c r="AP5" s="23"/>
      <c r="AQ5" s="23"/>
      <c r="AR5" s="23"/>
    </row>
    <row r="6" spans="1:44" ht="20.100000000000001" customHeight="1" x14ac:dyDescent="0.2">
      <c r="A6" s="582"/>
      <c r="B6" s="438" t="s">
        <v>118</v>
      </c>
      <c r="C6" s="438" t="s">
        <v>119</v>
      </c>
      <c r="D6" s="438" t="s">
        <v>120</v>
      </c>
      <c r="E6" s="438" t="s">
        <v>121</v>
      </c>
      <c r="F6" s="438" t="s">
        <v>122</v>
      </c>
      <c r="G6" s="438" t="s">
        <v>123</v>
      </c>
      <c r="H6" s="582" t="s">
        <v>124</v>
      </c>
      <c r="I6" s="582"/>
      <c r="J6" s="582" t="s">
        <v>66</v>
      </c>
      <c r="K6" s="582"/>
      <c r="L6" s="582"/>
      <c r="M6" s="582"/>
      <c r="N6" s="44"/>
      <c r="O6" s="582"/>
      <c r="P6" s="438" t="s">
        <v>118</v>
      </c>
      <c r="Q6" s="438" t="s">
        <v>119</v>
      </c>
      <c r="R6" s="438" t="s">
        <v>120</v>
      </c>
      <c r="S6" s="438" t="s">
        <v>121</v>
      </c>
      <c r="T6" s="438" t="s">
        <v>122</v>
      </c>
      <c r="U6" s="438" t="s">
        <v>123</v>
      </c>
      <c r="V6" s="582" t="s">
        <v>124</v>
      </c>
      <c r="W6" s="582"/>
      <c r="X6" s="582" t="s">
        <v>66</v>
      </c>
      <c r="Y6" s="582"/>
      <c r="Z6" s="44"/>
      <c r="AA6" s="582"/>
      <c r="AB6" s="438" t="s">
        <v>118</v>
      </c>
      <c r="AC6" s="438" t="s">
        <v>119</v>
      </c>
      <c r="AD6" s="438" t="s">
        <v>120</v>
      </c>
      <c r="AE6" s="438" t="s">
        <v>121</v>
      </c>
      <c r="AF6" s="438" t="s">
        <v>122</v>
      </c>
      <c r="AG6" s="438" t="s">
        <v>123</v>
      </c>
      <c r="AH6" s="582" t="s">
        <v>124</v>
      </c>
      <c r="AI6" s="582"/>
      <c r="AJ6" s="582" t="s">
        <v>66</v>
      </c>
      <c r="AK6" s="582"/>
      <c r="AL6" s="582"/>
      <c r="AM6" s="582"/>
      <c r="AN6" s="23"/>
      <c r="AO6" s="23"/>
      <c r="AP6" s="23"/>
      <c r="AQ6" s="23"/>
      <c r="AR6" s="23"/>
    </row>
    <row r="7" spans="1:44" ht="20.100000000000001" customHeight="1" x14ac:dyDescent="0.2">
      <c r="A7" s="582"/>
      <c r="B7" s="582" t="s">
        <v>67</v>
      </c>
      <c r="C7" s="582" t="s">
        <v>68</v>
      </c>
      <c r="D7" s="582" t="s">
        <v>70</v>
      </c>
      <c r="E7" s="582" t="s">
        <v>71</v>
      </c>
      <c r="F7" s="582" t="s">
        <v>73</v>
      </c>
      <c r="G7" s="582" t="s">
        <v>74</v>
      </c>
      <c r="H7" s="449" t="s">
        <v>125</v>
      </c>
      <c r="I7" s="449" t="s">
        <v>126</v>
      </c>
      <c r="J7" s="582" t="s">
        <v>6</v>
      </c>
      <c r="K7" s="582"/>
      <c r="L7" s="582" t="s">
        <v>7</v>
      </c>
      <c r="M7" s="582"/>
      <c r="N7" s="44"/>
      <c r="O7" s="582"/>
      <c r="P7" s="582" t="s">
        <v>67</v>
      </c>
      <c r="Q7" s="582" t="s">
        <v>68</v>
      </c>
      <c r="R7" s="582" t="s">
        <v>70</v>
      </c>
      <c r="S7" s="582" t="s">
        <v>71</v>
      </c>
      <c r="T7" s="582" t="s">
        <v>73</v>
      </c>
      <c r="U7" s="582" t="s">
        <v>74</v>
      </c>
      <c r="V7" s="449" t="s">
        <v>125</v>
      </c>
      <c r="W7" s="449" t="s">
        <v>126</v>
      </c>
      <c r="X7" s="582" t="s">
        <v>6</v>
      </c>
      <c r="Y7" s="582"/>
      <c r="Z7" s="44"/>
      <c r="AA7" s="582"/>
      <c r="AB7" s="582" t="s">
        <v>67</v>
      </c>
      <c r="AC7" s="582" t="s">
        <v>68</v>
      </c>
      <c r="AD7" s="582" t="s">
        <v>70</v>
      </c>
      <c r="AE7" s="582" t="s">
        <v>71</v>
      </c>
      <c r="AF7" s="582" t="s">
        <v>73</v>
      </c>
      <c r="AG7" s="582" t="s">
        <v>74</v>
      </c>
      <c r="AH7" s="449" t="s">
        <v>125</v>
      </c>
      <c r="AI7" s="449" t="s">
        <v>126</v>
      </c>
      <c r="AJ7" s="582" t="s">
        <v>6</v>
      </c>
      <c r="AK7" s="582"/>
      <c r="AL7" s="582" t="s">
        <v>7</v>
      </c>
      <c r="AM7" s="582"/>
      <c r="AN7" s="23"/>
      <c r="AO7" s="23"/>
      <c r="AP7" s="23"/>
      <c r="AQ7" s="23"/>
      <c r="AR7" s="23"/>
    </row>
    <row r="8" spans="1:44" ht="13.5" customHeight="1" x14ac:dyDescent="0.2">
      <c r="A8" s="583"/>
      <c r="B8" s="583"/>
      <c r="C8" s="583"/>
      <c r="D8" s="583"/>
      <c r="E8" s="583"/>
      <c r="F8" s="583"/>
      <c r="G8" s="583"/>
      <c r="H8" s="450" t="s">
        <v>127</v>
      </c>
      <c r="I8" s="450" t="s">
        <v>128</v>
      </c>
      <c r="J8" s="439" t="s">
        <v>129</v>
      </c>
      <c r="K8" s="439" t="s">
        <v>130</v>
      </c>
      <c r="L8" s="439" t="s">
        <v>131</v>
      </c>
      <c r="M8" s="439" t="s">
        <v>132</v>
      </c>
      <c r="N8" s="44"/>
      <c r="O8" s="583"/>
      <c r="P8" s="583"/>
      <c r="Q8" s="583"/>
      <c r="R8" s="583"/>
      <c r="S8" s="583"/>
      <c r="T8" s="583"/>
      <c r="U8" s="583"/>
      <c r="V8" s="450" t="s">
        <v>127</v>
      </c>
      <c r="W8" s="450" t="s">
        <v>128</v>
      </c>
      <c r="X8" s="439" t="s">
        <v>129</v>
      </c>
      <c r="Y8" s="439" t="s">
        <v>130</v>
      </c>
      <c r="Z8" s="44"/>
      <c r="AA8" s="582"/>
      <c r="AB8" s="582"/>
      <c r="AC8" s="582"/>
      <c r="AD8" s="582"/>
      <c r="AE8" s="582"/>
      <c r="AF8" s="582"/>
      <c r="AG8" s="582"/>
      <c r="AH8" s="451" t="s">
        <v>127</v>
      </c>
      <c r="AI8" s="451" t="s">
        <v>128</v>
      </c>
      <c r="AJ8" s="438" t="s">
        <v>129</v>
      </c>
      <c r="AK8" s="438" t="s">
        <v>130</v>
      </c>
      <c r="AL8" s="438" t="s">
        <v>131</v>
      </c>
      <c r="AM8" s="438" t="s">
        <v>132</v>
      </c>
      <c r="AN8" s="23"/>
      <c r="AO8" s="23"/>
      <c r="AP8" s="23"/>
      <c r="AQ8" s="23"/>
      <c r="AR8" s="23"/>
    </row>
    <row r="9" spans="1:44" ht="15.6" customHeight="1" x14ac:dyDescent="0.2">
      <c r="A9" s="120" t="s">
        <v>76</v>
      </c>
      <c r="B9" s="121">
        <v>1178.9000000000001</v>
      </c>
      <c r="C9" s="121">
        <v>1441.2</v>
      </c>
      <c r="D9" s="121">
        <v>1576.3</v>
      </c>
      <c r="E9" s="121">
        <v>1809</v>
      </c>
      <c r="F9" s="121">
        <v>1931.7</v>
      </c>
      <c r="G9" s="121">
        <f>Soja!B8</f>
        <v>2333.1</v>
      </c>
      <c r="H9" s="121">
        <v>2159.1</v>
      </c>
      <c r="I9" s="121">
        <f>Soja!C8</f>
        <v>2331.1999999999998</v>
      </c>
      <c r="J9" s="121">
        <f t="shared" ref="J9:J43" si="0">IF($H9=0,0,ROUND((I9/$H9-1)*100,1))</f>
        <v>8</v>
      </c>
      <c r="K9" s="121">
        <f t="shared" ref="K9:K43" si="1">IF($G9=0,0,ROUND((I9/$G9-1)*100,1))</f>
        <v>-0.1</v>
      </c>
      <c r="L9" s="121">
        <f t="shared" ref="L9:L43" si="2">I9-H9</f>
        <v>172.09999999999991</v>
      </c>
      <c r="M9" s="121">
        <f t="shared" ref="M9:M43" si="3">I9-G9</f>
        <v>-1.9000000000000909</v>
      </c>
      <c r="N9" s="104"/>
      <c r="O9" s="120" t="s">
        <v>76</v>
      </c>
      <c r="P9" s="122">
        <v>2876.693867</v>
      </c>
      <c r="Q9" s="122">
        <v>2976.3652510000002</v>
      </c>
      <c r="R9" s="122">
        <v>2422.6988139999999</v>
      </c>
      <c r="S9" s="122">
        <v>3060.5291320000001</v>
      </c>
      <c r="T9" s="122">
        <v>3056.0155810000001</v>
      </c>
      <c r="U9" s="122">
        <f>Soja!E8</f>
        <v>3164.881488</v>
      </c>
      <c r="V9" s="122">
        <v>3241.8963549999999</v>
      </c>
      <c r="W9" s="122">
        <f>Soja!F8</f>
        <v>3147.2153400000002</v>
      </c>
      <c r="X9" s="121">
        <f t="shared" ref="X9:X43" si="4">IF($V9=0,0,ROUND((W9/$V9-1)*100,1))</f>
        <v>-2.9</v>
      </c>
      <c r="Y9" s="121">
        <f t="shared" ref="Y9:Y43" si="5">IF($U9=0,0,ROUND((W9/$U9-1)*100,1))</f>
        <v>-0.6</v>
      </c>
      <c r="Z9" s="106"/>
      <c r="AA9" s="98" t="s">
        <v>76</v>
      </c>
      <c r="AB9" s="15">
        <v>3391.3</v>
      </c>
      <c r="AC9" s="15">
        <v>4289.5</v>
      </c>
      <c r="AD9" s="15">
        <v>3818.9</v>
      </c>
      <c r="AE9" s="15">
        <v>5536.4</v>
      </c>
      <c r="AF9" s="15">
        <v>5903.9</v>
      </c>
      <c r="AG9" s="15">
        <f>Soja!H8</f>
        <v>7384</v>
      </c>
      <c r="AH9" s="15">
        <v>6999.7</v>
      </c>
      <c r="AI9" s="15">
        <f>Soja!I8</f>
        <v>7336.8</v>
      </c>
      <c r="AJ9" s="15">
        <f t="shared" ref="AJ9:AJ43" si="6">IF($AH9=0,0,ROUND((AI9/$AH9-1)*100,1))</f>
        <v>4.8</v>
      </c>
      <c r="AK9" s="15">
        <f t="shared" ref="AK9:AK43" si="7">IF($AG9=0,0,ROUND((AI9/$AG9-1)*100,1))</f>
        <v>-0.6</v>
      </c>
      <c r="AL9" s="15">
        <f t="shared" ref="AL9:AL43" si="8">AI9-AH9</f>
        <v>337.10000000000036</v>
      </c>
      <c r="AM9" s="15">
        <f t="shared" ref="AM9:AM43" si="9">AI9-AG9</f>
        <v>-47.199999999999818</v>
      </c>
      <c r="AN9" s="23"/>
      <c r="AO9" s="23"/>
      <c r="AP9" s="23"/>
      <c r="AQ9" s="23"/>
      <c r="AR9" s="23"/>
    </row>
    <row r="10" spans="1:44" ht="15.6" customHeight="1" x14ac:dyDescent="0.2">
      <c r="A10" s="67" t="s">
        <v>77</v>
      </c>
      <c r="B10" s="8">
        <v>18</v>
      </c>
      <c r="C10" s="8">
        <v>23.8</v>
      </c>
      <c r="D10" s="97">
        <v>24</v>
      </c>
      <c r="E10" s="8">
        <v>30</v>
      </c>
      <c r="F10" s="8">
        <v>38.200000000000003</v>
      </c>
      <c r="G10" s="8">
        <f>Soja!B9</f>
        <v>70</v>
      </c>
      <c r="H10" s="8">
        <v>60</v>
      </c>
      <c r="I10" s="97">
        <f>Soja!C9</f>
        <v>70</v>
      </c>
      <c r="J10" s="97">
        <f t="shared" si="0"/>
        <v>16.7</v>
      </c>
      <c r="K10" s="97">
        <f t="shared" si="1"/>
        <v>0</v>
      </c>
      <c r="L10" s="97">
        <f t="shared" si="2"/>
        <v>10</v>
      </c>
      <c r="M10" s="97">
        <f t="shared" si="3"/>
        <v>0</v>
      </c>
      <c r="N10" s="107"/>
      <c r="O10" s="67" t="s">
        <v>77</v>
      </c>
      <c r="P10" s="25">
        <v>3120</v>
      </c>
      <c r="Q10" s="25">
        <v>2685</v>
      </c>
      <c r="R10" s="108">
        <v>3300</v>
      </c>
      <c r="S10" s="25">
        <v>3000</v>
      </c>
      <c r="T10" s="25">
        <v>3077</v>
      </c>
      <c r="U10" s="25">
        <f>Soja!E9</f>
        <v>3000</v>
      </c>
      <c r="V10" s="25">
        <v>3097.5</v>
      </c>
      <c r="W10" s="108">
        <f>Soja!F9</f>
        <v>3005</v>
      </c>
      <c r="X10" s="97">
        <f t="shared" si="4"/>
        <v>-3</v>
      </c>
      <c r="Y10" s="97">
        <f t="shared" si="5"/>
        <v>0.2</v>
      </c>
      <c r="Z10" s="109"/>
      <c r="AA10" s="341" t="s">
        <v>77</v>
      </c>
      <c r="AB10" s="34">
        <v>56.2</v>
      </c>
      <c r="AC10" s="34">
        <v>63.9</v>
      </c>
      <c r="AD10" s="344">
        <v>79.2</v>
      </c>
      <c r="AE10" s="34">
        <v>90</v>
      </c>
      <c r="AF10" s="34">
        <v>117.5</v>
      </c>
      <c r="AG10" s="34">
        <f>Soja!H9</f>
        <v>210</v>
      </c>
      <c r="AH10" s="34">
        <v>185.9</v>
      </c>
      <c r="AI10" s="344">
        <f>Soja!I9</f>
        <v>210.4</v>
      </c>
      <c r="AJ10" s="344">
        <f t="shared" si="6"/>
        <v>13.2</v>
      </c>
      <c r="AK10" s="344">
        <f t="shared" si="7"/>
        <v>0.2</v>
      </c>
      <c r="AL10" s="344">
        <f t="shared" si="8"/>
        <v>24.5</v>
      </c>
      <c r="AM10" s="344">
        <f t="shared" si="9"/>
        <v>0.40000000000000568</v>
      </c>
      <c r="AN10" s="23"/>
      <c r="AO10" s="23"/>
      <c r="AP10" s="23"/>
      <c r="AQ10" s="23"/>
      <c r="AR10" s="23"/>
    </row>
    <row r="11" spans="1:44" ht="15.6" customHeight="1" x14ac:dyDescent="0.2">
      <c r="A11" s="67" t="s">
        <v>78</v>
      </c>
      <c r="B11" s="8">
        <v>191.1</v>
      </c>
      <c r="C11" s="8">
        <v>231.5</v>
      </c>
      <c r="D11" s="97">
        <v>252.6</v>
      </c>
      <c r="E11" s="8">
        <v>296</v>
      </c>
      <c r="F11" s="8">
        <v>333.6</v>
      </c>
      <c r="G11" s="8">
        <f>Soja!B10</f>
        <v>396.5</v>
      </c>
      <c r="H11" s="8">
        <v>348.4</v>
      </c>
      <c r="I11" s="97">
        <f>Soja!C10</f>
        <v>396.5</v>
      </c>
      <c r="J11" s="97">
        <f t="shared" si="0"/>
        <v>13.8</v>
      </c>
      <c r="K11" s="97">
        <f t="shared" si="1"/>
        <v>0</v>
      </c>
      <c r="L11" s="97">
        <f t="shared" si="2"/>
        <v>48.100000000000023</v>
      </c>
      <c r="M11" s="97">
        <f t="shared" si="3"/>
        <v>0</v>
      </c>
      <c r="N11" s="107"/>
      <c r="O11" s="67" t="s">
        <v>78</v>
      </c>
      <c r="P11" s="25">
        <v>3180</v>
      </c>
      <c r="Q11" s="25">
        <v>3166</v>
      </c>
      <c r="R11" s="108">
        <v>3028.4</v>
      </c>
      <c r="S11" s="25">
        <v>3143</v>
      </c>
      <c r="T11" s="25">
        <v>3282</v>
      </c>
      <c r="U11" s="25">
        <f>Soja!E10</f>
        <v>3468</v>
      </c>
      <c r="V11" s="25">
        <v>3488.44</v>
      </c>
      <c r="W11" s="108">
        <f>Soja!F10</f>
        <v>3308</v>
      </c>
      <c r="X11" s="97">
        <f t="shared" si="4"/>
        <v>-5.2</v>
      </c>
      <c r="Y11" s="97">
        <f t="shared" si="5"/>
        <v>-4.5999999999999996</v>
      </c>
      <c r="Z11" s="109"/>
      <c r="AA11" s="341" t="s">
        <v>78</v>
      </c>
      <c r="AB11" s="34">
        <v>607.70000000000005</v>
      </c>
      <c r="AC11" s="34">
        <v>732.9</v>
      </c>
      <c r="AD11" s="344">
        <v>765</v>
      </c>
      <c r="AE11" s="34">
        <v>930.3</v>
      </c>
      <c r="AF11" s="34">
        <v>1094.9000000000001</v>
      </c>
      <c r="AG11" s="34">
        <f>Soja!H10</f>
        <v>1375.1</v>
      </c>
      <c r="AH11" s="34">
        <v>1215.4000000000001</v>
      </c>
      <c r="AI11" s="344">
        <f>Soja!I10</f>
        <v>1311.6</v>
      </c>
      <c r="AJ11" s="344">
        <f t="shared" si="6"/>
        <v>7.9</v>
      </c>
      <c r="AK11" s="344">
        <f t="shared" si="7"/>
        <v>-4.5999999999999996</v>
      </c>
      <c r="AL11" s="344">
        <f t="shared" si="8"/>
        <v>96.199999999999818</v>
      </c>
      <c r="AM11" s="344">
        <f t="shared" si="9"/>
        <v>-63.5</v>
      </c>
      <c r="AN11" s="23"/>
      <c r="AO11" s="23"/>
      <c r="AP11" s="23"/>
      <c r="AQ11" s="23"/>
      <c r="AR11" s="23"/>
    </row>
    <row r="12" spans="1:44" ht="15.6" customHeight="1" x14ac:dyDescent="0.2">
      <c r="A12" s="67" t="s">
        <v>79</v>
      </c>
      <c r="B12" s="8">
        <v>0</v>
      </c>
      <c r="C12" s="8">
        <v>0</v>
      </c>
      <c r="D12" s="97">
        <v>0</v>
      </c>
      <c r="E12" s="8">
        <v>0</v>
      </c>
      <c r="F12" s="8">
        <v>0.5</v>
      </c>
      <c r="G12" s="8">
        <f>Soja!B11</f>
        <v>6.1</v>
      </c>
      <c r="H12" s="8">
        <v>4</v>
      </c>
      <c r="I12" s="97">
        <f>Soja!C11</f>
        <v>6.1</v>
      </c>
      <c r="J12" s="97">
        <f t="shared" si="0"/>
        <v>52.5</v>
      </c>
      <c r="K12" s="97">
        <f t="shared" si="1"/>
        <v>0</v>
      </c>
      <c r="L12" s="97">
        <f t="shared" si="2"/>
        <v>2.0999999999999996</v>
      </c>
      <c r="M12" s="97">
        <f t="shared" si="3"/>
        <v>0</v>
      </c>
      <c r="N12" s="107"/>
      <c r="O12" s="67" t="s">
        <v>79</v>
      </c>
      <c r="P12" s="25">
        <v>0</v>
      </c>
      <c r="Q12" s="25">
        <v>0</v>
      </c>
      <c r="R12" s="108">
        <v>0</v>
      </c>
      <c r="S12" s="25">
        <v>0</v>
      </c>
      <c r="T12" s="25">
        <v>2938</v>
      </c>
      <c r="U12" s="25">
        <f>Soja!E11</f>
        <v>2688</v>
      </c>
      <c r="V12" s="25">
        <v>2939</v>
      </c>
      <c r="W12" s="108">
        <f>Soja!F11</f>
        <v>2856</v>
      </c>
      <c r="X12" s="97">
        <f t="shared" si="4"/>
        <v>-2.8</v>
      </c>
      <c r="Y12" s="97">
        <f t="shared" si="5"/>
        <v>6.3</v>
      </c>
      <c r="Z12" s="109"/>
      <c r="AA12" s="341" t="s">
        <v>79</v>
      </c>
      <c r="AB12" s="34">
        <v>0</v>
      </c>
      <c r="AC12" s="34">
        <v>0</v>
      </c>
      <c r="AD12" s="344">
        <v>0</v>
      </c>
      <c r="AE12" s="34">
        <v>0</v>
      </c>
      <c r="AF12" s="34">
        <v>1.5</v>
      </c>
      <c r="AG12" s="34">
        <f>Soja!H11</f>
        <v>16.399999999999999</v>
      </c>
      <c r="AH12" s="34">
        <v>11.8</v>
      </c>
      <c r="AI12" s="344">
        <f>Soja!I11</f>
        <v>17.399999999999999</v>
      </c>
      <c r="AJ12" s="344">
        <f t="shared" si="6"/>
        <v>47.5</v>
      </c>
      <c r="AK12" s="344">
        <f t="shared" si="7"/>
        <v>6.1</v>
      </c>
      <c r="AL12" s="344">
        <f t="shared" si="8"/>
        <v>5.5999999999999979</v>
      </c>
      <c r="AM12" s="344">
        <f t="shared" si="9"/>
        <v>1</v>
      </c>
      <c r="AN12" s="23"/>
      <c r="AO12" s="23"/>
      <c r="AP12" s="23"/>
      <c r="AQ12" s="23"/>
      <c r="AR12" s="23"/>
    </row>
    <row r="13" spans="1:44" ht="15.6" customHeight="1" x14ac:dyDescent="0.2">
      <c r="A13" s="67" t="s">
        <v>80</v>
      </c>
      <c r="B13" s="8">
        <v>0</v>
      </c>
      <c r="C13" s="8">
        <v>0</v>
      </c>
      <c r="D13" s="97">
        <v>0</v>
      </c>
      <c r="E13" s="8">
        <v>0</v>
      </c>
      <c r="F13" s="8">
        <v>1.5</v>
      </c>
      <c r="G13" s="8">
        <f>Soja!B12</f>
        <v>4.3</v>
      </c>
      <c r="H13" s="8">
        <v>2</v>
      </c>
      <c r="I13" s="97">
        <f>Soja!C12</f>
        <v>2.4</v>
      </c>
      <c r="J13" s="97">
        <f t="shared" si="0"/>
        <v>20</v>
      </c>
      <c r="K13" s="97">
        <f t="shared" si="1"/>
        <v>-44.2</v>
      </c>
      <c r="L13" s="97">
        <f t="shared" si="2"/>
        <v>0.39999999999999991</v>
      </c>
      <c r="M13" s="97">
        <f t="shared" si="3"/>
        <v>-1.9</v>
      </c>
      <c r="N13" s="107"/>
      <c r="O13" s="67" t="s">
        <v>80</v>
      </c>
      <c r="P13" s="25">
        <v>0</v>
      </c>
      <c r="Q13" s="25">
        <v>0</v>
      </c>
      <c r="R13" s="108">
        <v>0</v>
      </c>
      <c r="S13" s="25">
        <v>0</v>
      </c>
      <c r="T13" s="25">
        <v>2250</v>
      </c>
      <c r="U13" s="25">
        <f>Soja!E12</f>
        <v>3000</v>
      </c>
      <c r="V13" s="25">
        <v>2300</v>
      </c>
      <c r="W13" s="108">
        <f>Soja!F12</f>
        <v>2567</v>
      </c>
      <c r="X13" s="97">
        <f t="shared" si="4"/>
        <v>11.6</v>
      </c>
      <c r="Y13" s="97">
        <f t="shared" si="5"/>
        <v>-14.4</v>
      </c>
      <c r="Z13" s="109"/>
      <c r="AA13" s="341" t="s">
        <v>80</v>
      </c>
      <c r="AB13" s="34">
        <v>0</v>
      </c>
      <c r="AC13" s="34">
        <v>0</v>
      </c>
      <c r="AD13" s="344">
        <v>0</v>
      </c>
      <c r="AE13" s="34">
        <v>0</v>
      </c>
      <c r="AF13" s="34">
        <v>3.4</v>
      </c>
      <c r="AG13" s="34">
        <f>Soja!H12</f>
        <v>12.9</v>
      </c>
      <c r="AH13" s="34">
        <v>4.5999999999999996</v>
      </c>
      <c r="AI13" s="344">
        <f>Soja!I12</f>
        <v>6.2</v>
      </c>
      <c r="AJ13" s="344">
        <f t="shared" si="6"/>
        <v>34.799999999999997</v>
      </c>
      <c r="AK13" s="344">
        <f t="shared" si="7"/>
        <v>-51.9</v>
      </c>
      <c r="AL13" s="344">
        <f t="shared" si="8"/>
        <v>1.6000000000000005</v>
      </c>
      <c r="AM13" s="344">
        <f t="shared" si="9"/>
        <v>-6.7</v>
      </c>
      <c r="AN13" s="23"/>
      <c r="AO13" s="23"/>
      <c r="AP13" s="23"/>
      <c r="AQ13" s="23"/>
      <c r="AR13" s="23"/>
    </row>
    <row r="14" spans="1:44" ht="15.6" customHeight="1" x14ac:dyDescent="0.2">
      <c r="A14" s="67" t="s">
        <v>81</v>
      </c>
      <c r="B14" s="8">
        <v>0</v>
      </c>
      <c r="C14" s="8">
        <v>0</v>
      </c>
      <c r="D14" s="97">
        <v>0</v>
      </c>
      <c r="E14" s="8">
        <v>18.899999999999999</v>
      </c>
      <c r="F14" s="8">
        <v>20.2</v>
      </c>
      <c r="G14" s="8">
        <f>Soja!B13</f>
        <v>5.3</v>
      </c>
      <c r="H14" s="8">
        <v>20.9</v>
      </c>
      <c r="I14" s="97">
        <f>Soja!C13</f>
        <v>5.3</v>
      </c>
      <c r="J14" s="97">
        <f t="shared" si="0"/>
        <v>-74.599999999999994</v>
      </c>
      <c r="K14" s="97">
        <f t="shared" si="1"/>
        <v>0</v>
      </c>
      <c r="L14" s="97">
        <f t="shared" si="2"/>
        <v>-15.599999999999998</v>
      </c>
      <c r="M14" s="97">
        <f t="shared" si="3"/>
        <v>0</v>
      </c>
      <c r="N14" s="107"/>
      <c r="O14" s="67" t="s">
        <v>81</v>
      </c>
      <c r="P14" s="25">
        <v>0</v>
      </c>
      <c r="Q14" s="25">
        <v>0</v>
      </c>
      <c r="R14" s="108">
        <v>0</v>
      </c>
      <c r="S14" s="25">
        <v>2878</v>
      </c>
      <c r="T14" s="25">
        <v>2884</v>
      </c>
      <c r="U14" s="25">
        <f>Soja!E13</f>
        <v>2420</v>
      </c>
      <c r="V14" s="25">
        <v>2837</v>
      </c>
      <c r="W14" s="108">
        <f>Soja!F13</f>
        <v>2669</v>
      </c>
      <c r="X14" s="97">
        <f t="shared" si="4"/>
        <v>-5.9</v>
      </c>
      <c r="Y14" s="97">
        <f t="shared" si="5"/>
        <v>10.3</v>
      </c>
      <c r="Z14" s="109"/>
      <c r="AA14" s="341" t="s">
        <v>81</v>
      </c>
      <c r="AB14" s="34">
        <v>0</v>
      </c>
      <c r="AC14" s="34">
        <v>0</v>
      </c>
      <c r="AD14" s="344">
        <v>0</v>
      </c>
      <c r="AE14" s="34">
        <v>54.4</v>
      </c>
      <c r="AF14" s="34">
        <v>58.3</v>
      </c>
      <c r="AG14" s="34">
        <f>Soja!H13</f>
        <v>12.8</v>
      </c>
      <c r="AH14" s="34">
        <v>59.3</v>
      </c>
      <c r="AI14" s="344">
        <f>Soja!I13</f>
        <v>14.1</v>
      </c>
      <c r="AJ14" s="344">
        <f t="shared" si="6"/>
        <v>-76.2</v>
      </c>
      <c r="AK14" s="344">
        <f t="shared" si="7"/>
        <v>10.199999999999999</v>
      </c>
      <c r="AL14" s="344">
        <f t="shared" si="8"/>
        <v>-45.199999999999996</v>
      </c>
      <c r="AM14" s="344">
        <f t="shared" si="9"/>
        <v>1.2999999999999989</v>
      </c>
      <c r="AN14" s="23"/>
      <c r="AO14" s="23"/>
      <c r="AP14" s="23"/>
      <c r="AQ14" s="23"/>
      <c r="AR14" s="23"/>
    </row>
    <row r="15" spans="1:44" ht="15.6" customHeight="1" x14ac:dyDescent="0.2">
      <c r="A15" s="67" t="s">
        <v>82</v>
      </c>
      <c r="B15" s="8">
        <v>221.4</v>
      </c>
      <c r="C15" s="8">
        <v>336.3</v>
      </c>
      <c r="D15" s="97">
        <v>428.9</v>
      </c>
      <c r="E15" s="8">
        <v>500.1</v>
      </c>
      <c r="F15" s="8">
        <v>549.6</v>
      </c>
      <c r="G15" s="8">
        <f>Soja!B14</f>
        <v>731.9</v>
      </c>
      <c r="H15" s="8">
        <v>623.20000000000005</v>
      </c>
      <c r="I15" s="97">
        <f>Soja!C14</f>
        <v>731.9</v>
      </c>
      <c r="J15" s="97">
        <f t="shared" si="0"/>
        <v>17.399999999999999</v>
      </c>
      <c r="K15" s="97">
        <f t="shared" si="1"/>
        <v>0</v>
      </c>
      <c r="L15" s="97">
        <f t="shared" si="2"/>
        <v>108.69999999999993</v>
      </c>
      <c r="M15" s="97">
        <f t="shared" si="3"/>
        <v>0</v>
      </c>
      <c r="N15" s="107"/>
      <c r="O15" s="67" t="s">
        <v>82</v>
      </c>
      <c r="P15" s="25">
        <v>3020</v>
      </c>
      <c r="Q15" s="25">
        <v>3024</v>
      </c>
      <c r="R15" s="108">
        <v>3003</v>
      </c>
      <c r="S15" s="25">
        <v>3270</v>
      </c>
      <c r="T15" s="25">
        <v>2785</v>
      </c>
      <c r="U15" s="25">
        <f>Soja!E14</f>
        <v>3048</v>
      </c>
      <c r="V15" s="25">
        <v>3132.1860000000001</v>
      </c>
      <c r="W15" s="108">
        <f>Soja!F14</f>
        <v>3117</v>
      </c>
      <c r="X15" s="97">
        <f t="shared" si="4"/>
        <v>-0.5</v>
      </c>
      <c r="Y15" s="97">
        <f t="shared" si="5"/>
        <v>2.2999999999999998</v>
      </c>
      <c r="Z15" s="109"/>
      <c r="AA15" s="341" t="s">
        <v>82</v>
      </c>
      <c r="AB15" s="34">
        <v>668.6</v>
      </c>
      <c r="AC15" s="34">
        <v>1017</v>
      </c>
      <c r="AD15" s="344">
        <v>1288</v>
      </c>
      <c r="AE15" s="34">
        <v>1635.3</v>
      </c>
      <c r="AF15" s="34">
        <v>1530.6</v>
      </c>
      <c r="AG15" s="34">
        <f>Soja!H14</f>
        <v>2230.8000000000002</v>
      </c>
      <c r="AH15" s="34">
        <v>1952</v>
      </c>
      <c r="AI15" s="344">
        <f>Soja!I14</f>
        <v>2281.3000000000002</v>
      </c>
      <c r="AJ15" s="344">
        <f t="shared" si="6"/>
        <v>16.899999999999999</v>
      </c>
      <c r="AK15" s="344">
        <f t="shared" si="7"/>
        <v>2.2999999999999998</v>
      </c>
      <c r="AL15" s="344">
        <f t="shared" si="8"/>
        <v>329.30000000000018</v>
      </c>
      <c r="AM15" s="344">
        <f t="shared" si="9"/>
        <v>50.5</v>
      </c>
      <c r="AN15" s="23"/>
      <c r="AO15" s="23"/>
      <c r="AP15" s="23"/>
      <c r="AQ15" s="23"/>
      <c r="AR15" s="23"/>
    </row>
    <row r="16" spans="1:44" ht="15.6" customHeight="1" x14ac:dyDescent="0.2">
      <c r="A16" s="67" t="s">
        <v>83</v>
      </c>
      <c r="B16" s="8">
        <v>748.4</v>
      </c>
      <c r="C16" s="8">
        <v>849.6</v>
      </c>
      <c r="D16" s="97">
        <v>870.8</v>
      </c>
      <c r="E16" s="8">
        <v>964</v>
      </c>
      <c r="F16" s="8">
        <v>988.1</v>
      </c>
      <c r="G16" s="8">
        <f>Soja!B15</f>
        <v>1119</v>
      </c>
      <c r="H16" s="8">
        <v>1100.5999999999999</v>
      </c>
      <c r="I16" s="97">
        <f>Soja!C15</f>
        <v>1119</v>
      </c>
      <c r="J16" s="97">
        <f t="shared" si="0"/>
        <v>1.7</v>
      </c>
      <c r="K16" s="97">
        <f t="shared" si="1"/>
        <v>0</v>
      </c>
      <c r="L16" s="97">
        <f t="shared" si="2"/>
        <v>18.400000000000091</v>
      </c>
      <c r="M16" s="97">
        <f t="shared" si="3"/>
        <v>0</v>
      </c>
      <c r="N16" s="110"/>
      <c r="O16" s="67" t="s">
        <v>83</v>
      </c>
      <c r="P16" s="25">
        <v>2751</v>
      </c>
      <c r="Q16" s="25">
        <v>2914</v>
      </c>
      <c r="R16" s="108">
        <v>1937</v>
      </c>
      <c r="S16" s="25">
        <v>2932</v>
      </c>
      <c r="T16" s="25">
        <v>3135</v>
      </c>
      <c r="U16" s="25">
        <f>Soja!E15</f>
        <v>3151</v>
      </c>
      <c r="V16" s="25">
        <v>3244.3470000000002</v>
      </c>
      <c r="W16" s="108">
        <f>Soja!F15</f>
        <v>3124</v>
      </c>
      <c r="X16" s="97">
        <f t="shared" si="4"/>
        <v>-3.7</v>
      </c>
      <c r="Y16" s="97">
        <f t="shared" si="5"/>
        <v>-0.9</v>
      </c>
      <c r="Z16" s="109"/>
      <c r="AA16" s="341" t="s">
        <v>83</v>
      </c>
      <c r="AB16" s="34">
        <v>2058.8000000000002</v>
      </c>
      <c r="AC16" s="34">
        <v>2475.6999999999998</v>
      </c>
      <c r="AD16" s="344">
        <v>1686.7</v>
      </c>
      <c r="AE16" s="34">
        <v>2826.4</v>
      </c>
      <c r="AF16" s="34">
        <v>3097.7</v>
      </c>
      <c r="AG16" s="34">
        <f>Soja!H15</f>
        <v>3526</v>
      </c>
      <c r="AH16" s="34">
        <v>3570.7</v>
      </c>
      <c r="AI16" s="344">
        <f>Soja!I15</f>
        <v>3495.8</v>
      </c>
      <c r="AJ16" s="344">
        <f t="shared" si="6"/>
        <v>-2.1</v>
      </c>
      <c r="AK16" s="344">
        <f t="shared" si="7"/>
        <v>-0.9</v>
      </c>
      <c r="AL16" s="344">
        <f t="shared" si="8"/>
        <v>-74.899999999999636</v>
      </c>
      <c r="AM16" s="344">
        <f t="shared" si="9"/>
        <v>-30.199999999999818</v>
      </c>
      <c r="AN16" s="23"/>
      <c r="AO16" s="23"/>
      <c r="AP16" s="23"/>
      <c r="AQ16" s="23"/>
      <c r="AR16" s="23"/>
    </row>
    <row r="17" spans="1:44" ht="15.6" customHeight="1" x14ac:dyDescent="0.2">
      <c r="A17" s="120" t="s">
        <v>84</v>
      </c>
      <c r="B17" s="121">
        <v>2602.1999999999998</v>
      </c>
      <c r="C17" s="121">
        <v>2845.3</v>
      </c>
      <c r="D17" s="121">
        <v>2878.2</v>
      </c>
      <c r="E17" s="121">
        <v>3095.8</v>
      </c>
      <c r="F17" s="121">
        <v>3263.5</v>
      </c>
      <c r="G17" s="121">
        <f>Soja!B16</f>
        <v>3543.6</v>
      </c>
      <c r="H17" s="121">
        <v>3480.4</v>
      </c>
      <c r="I17" s="121">
        <f>Soja!C16</f>
        <v>3661.6</v>
      </c>
      <c r="J17" s="121">
        <f t="shared" si="0"/>
        <v>5.2</v>
      </c>
      <c r="K17" s="121">
        <f t="shared" si="1"/>
        <v>3.3</v>
      </c>
      <c r="L17" s="121">
        <f t="shared" si="2"/>
        <v>181.19999999999982</v>
      </c>
      <c r="M17" s="121">
        <f t="shared" si="3"/>
        <v>118</v>
      </c>
      <c r="N17" s="106"/>
      <c r="O17" s="120" t="s">
        <v>84</v>
      </c>
      <c r="P17" s="122">
        <v>2544.3520870000002</v>
      </c>
      <c r="Q17" s="122">
        <v>2841.224827</v>
      </c>
      <c r="R17" s="122">
        <v>1774.401605</v>
      </c>
      <c r="S17" s="122">
        <v>3115.4296789999999</v>
      </c>
      <c r="T17" s="122">
        <v>3631.3105559999999</v>
      </c>
      <c r="U17" s="122">
        <f>Soja!E16</f>
        <v>3626.5324249999999</v>
      </c>
      <c r="V17" s="122">
        <v>3530.8298089999998</v>
      </c>
      <c r="W17" s="122">
        <f>Soja!F16</f>
        <v>3556.9035669999998</v>
      </c>
      <c r="X17" s="121">
        <f t="shared" si="4"/>
        <v>0.7</v>
      </c>
      <c r="Y17" s="121">
        <f t="shared" si="5"/>
        <v>-1.9</v>
      </c>
      <c r="Z17" s="106"/>
      <c r="AA17" s="117" t="s">
        <v>84</v>
      </c>
      <c r="AB17" s="87">
        <v>6620.9</v>
      </c>
      <c r="AC17" s="87">
        <v>8084.1</v>
      </c>
      <c r="AD17" s="87">
        <v>5107.1000000000004</v>
      </c>
      <c r="AE17" s="87">
        <v>9644.7000000000007</v>
      </c>
      <c r="AF17" s="87">
        <v>11850.7</v>
      </c>
      <c r="AG17" s="87">
        <f>Soja!H16</f>
        <v>12851</v>
      </c>
      <c r="AH17" s="87">
        <v>12288.6</v>
      </c>
      <c r="AI17" s="87">
        <f>Soja!I16</f>
        <v>13024</v>
      </c>
      <c r="AJ17" s="87">
        <f t="shared" si="6"/>
        <v>6</v>
      </c>
      <c r="AK17" s="87">
        <f t="shared" si="7"/>
        <v>1.3</v>
      </c>
      <c r="AL17" s="87">
        <f t="shared" si="8"/>
        <v>735.39999999999964</v>
      </c>
      <c r="AM17" s="87">
        <f t="shared" si="9"/>
        <v>173</v>
      </c>
      <c r="AN17" s="23"/>
      <c r="AO17" s="23"/>
      <c r="AP17" s="23"/>
      <c r="AQ17" s="23"/>
      <c r="AR17" s="23"/>
    </row>
    <row r="18" spans="1:44" ht="15.6" customHeight="1" x14ac:dyDescent="0.2">
      <c r="A18" s="67" t="s">
        <v>85</v>
      </c>
      <c r="B18" s="8">
        <v>662.2</v>
      </c>
      <c r="C18" s="8">
        <v>749.6</v>
      </c>
      <c r="D18" s="97">
        <v>786.3</v>
      </c>
      <c r="E18" s="8">
        <v>821.7</v>
      </c>
      <c r="F18" s="8">
        <v>951.5</v>
      </c>
      <c r="G18" s="8">
        <f>Soja!B17</f>
        <v>1005.7</v>
      </c>
      <c r="H18" s="8">
        <v>1000.8</v>
      </c>
      <c r="I18" s="97">
        <f>Soja!C17</f>
        <v>1005.7</v>
      </c>
      <c r="J18" s="97">
        <f t="shared" si="0"/>
        <v>0.5</v>
      </c>
      <c r="K18" s="97">
        <f t="shared" si="1"/>
        <v>0</v>
      </c>
      <c r="L18" s="97">
        <f t="shared" si="2"/>
        <v>4.9000000000000909</v>
      </c>
      <c r="M18" s="97">
        <f t="shared" si="3"/>
        <v>0</v>
      </c>
      <c r="N18" s="110"/>
      <c r="O18" s="67" t="s">
        <v>85</v>
      </c>
      <c r="P18" s="25">
        <v>2754</v>
      </c>
      <c r="Q18" s="25">
        <v>2761</v>
      </c>
      <c r="R18" s="108">
        <v>1590</v>
      </c>
      <c r="S18" s="25">
        <v>3010</v>
      </c>
      <c r="T18" s="25">
        <v>3125</v>
      </c>
      <c r="U18" s="25">
        <f>Soja!E17</f>
        <v>3267</v>
      </c>
      <c r="V18" s="25">
        <v>3163.2170000000001</v>
      </c>
      <c r="W18" s="108">
        <f>Soja!F17</f>
        <v>3240</v>
      </c>
      <c r="X18" s="97">
        <f t="shared" si="4"/>
        <v>2.4</v>
      </c>
      <c r="Y18" s="97">
        <f t="shared" si="5"/>
        <v>-0.8</v>
      </c>
      <c r="Z18" s="109"/>
      <c r="AA18" s="341" t="s">
        <v>85</v>
      </c>
      <c r="AB18" s="34">
        <v>1823.7</v>
      </c>
      <c r="AC18" s="34">
        <v>2069.6</v>
      </c>
      <c r="AD18" s="344">
        <v>1250.2</v>
      </c>
      <c r="AE18" s="34">
        <v>2473.3000000000002</v>
      </c>
      <c r="AF18" s="34">
        <v>2973.4</v>
      </c>
      <c r="AG18" s="34">
        <f>Soja!H17</f>
        <v>3285.6</v>
      </c>
      <c r="AH18" s="34">
        <v>3165.7</v>
      </c>
      <c r="AI18" s="344">
        <f>Soja!I17</f>
        <v>3258.5</v>
      </c>
      <c r="AJ18" s="344">
        <f t="shared" si="6"/>
        <v>2.9</v>
      </c>
      <c r="AK18" s="344">
        <f t="shared" si="7"/>
        <v>-0.8</v>
      </c>
      <c r="AL18" s="344">
        <f t="shared" si="8"/>
        <v>92.800000000000182</v>
      </c>
      <c r="AM18" s="344">
        <f t="shared" si="9"/>
        <v>-27.099999999999909</v>
      </c>
      <c r="AN18" s="23"/>
      <c r="AO18" s="23"/>
      <c r="AP18" s="23"/>
      <c r="AQ18" s="23"/>
      <c r="AR18" s="23"/>
    </row>
    <row r="19" spans="1:44" ht="15.6" customHeight="1" x14ac:dyDescent="0.2">
      <c r="A19" s="67" t="s">
        <v>86</v>
      </c>
      <c r="B19" s="8">
        <v>627.29999999999995</v>
      </c>
      <c r="C19" s="8">
        <v>673.7</v>
      </c>
      <c r="D19" s="97">
        <v>565</v>
      </c>
      <c r="E19" s="8">
        <v>693.8</v>
      </c>
      <c r="F19" s="8">
        <v>710.5</v>
      </c>
      <c r="G19" s="8">
        <f>Soja!B18</f>
        <v>834.8</v>
      </c>
      <c r="H19" s="8">
        <v>798.4</v>
      </c>
      <c r="I19" s="97">
        <f>Soja!C18</f>
        <v>893.2</v>
      </c>
      <c r="J19" s="97">
        <f t="shared" si="0"/>
        <v>11.9</v>
      </c>
      <c r="K19" s="97">
        <f t="shared" si="1"/>
        <v>7</v>
      </c>
      <c r="L19" s="97">
        <f t="shared" si="2"/>
        <v>94.800000000000068</v>
      </c>
      <c r="M19" s="97">
        <f t="shared" si="3"/>
        <v>58.400000000000091</v>
      </c>
      <c r="N19" s="110"/>
      <c r="O19" s="67" t="s">
        <v>86</v>
      </c>
      <c r="P19" s="25">
        <v>2374</v>
      </c>
      <c r="Q19" s="25">
        <v>2722</v>
      </c>
      <c r="R19" s="108">
        <v>1143</v>
      </c>
      <c r="S19" s="25">
        <v>2952</v>
      </c>
      <c r="T19" s="25">
        <v>3573</v>
      </c>
      <c r="U19" s="25">
        <f>Soja!E18</f>
        <v>3258</v>
      </c>
      <c r="V19" s="25">
        <v>3386.5039999999999</v>
      </c>
      <c r="W19" s="108">
        <f>Soja!F18</f>
        <v>3413</v>
      </c>
      <c r="X19" s="97">
        <f t="shared" si="4"/>
        <v>0.8</v>
      </c>
      <c r="Y19" s="97">
        <f t="shared" si="5"/>
        <v>4.8</v>
      </c>
      <c r="Z19" s="109"/>
      <c r="AA19" s="341" t="s">
        <v>86</v>
      </c>
      <c r="AB19" s="34">
        <v>1489.2</v>
      </c>
      <c r="AC19" s="34">
        <v>1833.8</v>
      </c>
      <c r="AD19" s="344">
        <v>645.79999999999995</v>
      </c>
      <c r="AE19" s="34">
        <v>2048.1</v>
      </c>
      <c r="AF19" s="34">
        <v>2538.6</v>
      </c>
      <c r="AG19" s="34">
        <f>Soja!H18</f>
        <v>2719.8</v>
      </c>
      <c r="AH19" s="34">
        <v>2703.8</v>
      </c>
      <c r="AI19" s="344">
        <f>Soja!I18</f>
        <v>3048.5</v>
      </c>
      <c r="AJ19" s="344">
        <f t="shared" si="6"/>
        <v>12.7</v>
      </c>
      <c r="AK19" s="344">
        <f t="shared" si="7"/>
        <v>12.1</v>
      </c>
      <c r="AL19" s="344">
        <f t="shared" si="8"/>
        <v>344.69999999999982</v>
      </c>
      <c r="AM19" s="344">
        <f t="shared" si="9"/>
        <v>328.69999999999982</v>
      </c>
      <c r="AN19" s="23"/>
      <c r="AO19" s="23"/>
      <c r="AP19" s="23"/>
      <c r="AQ19" s="23"/>
      <c r="AR19" s="23"/>
    </row>
    <row r="20" spans="1:44" ht="15.6" hidden="1" customHeight="1" x14ac:dyDescent="0.2">
      <c r="A20" s="67" t="s">
        <v>87</v>
      </c>
      <c r="B20" s="8">
        <v>0</v>
      </c>
      <c r="C20" s="8">
        <v>0</v>
      </c>
      <c r="D20" s="97">
        <v>0</v>
      </c>
      <c r="E20" s="8">
        <v>0</v>
      </c>
      <c r="F20" s="8">
        <v>0</v>
      </c>
      <c r="G20" s="8">
        <f>Soja!B19</f>
        <v>0</v>
      </c>
      <c r="H20" s="8">
        <v>0</v>
      </c>
      <c r="I20" s="97">
        <f>Soja!C19</f>
        <v>0</v>
      </c>
      <c r="J20" s="97">
        <f t="shared" si="0"/>
        <v>0</v>
      </c>
      <c r="K20" s="97">
        <f t="shared" si="1"/>
        <v>0</v>
      </c>
      <c r="L20" s="97">
        <f t="shared" si="2"/>
        <v>0</v>
      </c>
      <c r="M20" s="97">
        <f t="shared" si="3"/>
        <v>0</v>
      </c>
      <c r="N20" s="110"/>
      <c r="O20" s="67" t="s">
        <v>87</v>
      </c>
      <c r="P20" s="25">
        <v>0</v>
      </c>
      <c r="Q20" s="25">
        <v>0</v>
      </c>
      <c r="R20" s="108">
        <v>0</v>
      </c>
      <c r="S20" s="25">
        <v>0</v>
      </c>
      <c r="T20" s="25">
        <v>0</v>
      </c>
      <c r="U20" s="25">
        <f>Soja!E19</f>
        <v>0</v>
      </c>
      <c r="V20" s="25">
        <v>0</v>
      </c>
      <c r="W20" s="108">
        <f>Soja!F19</f>
        <v>0</v>
      </c>
      <c r="X20" s="97">
        <f t="shared" si="4"/>
        <v>0</v>
      </c>
      <c r="Y20" s="97">
        <f t="shared" si="5"/>
        <v>0</v>
      </c>
      <c r="Z20" s="109"/>
      <c r="AA20" s="341" t="s">
        <v>87</v>
      </c>
      <c r="AB20" s="34">
        <v>0</v>
      </c>
      <c r="AC20" s="34">
        <v>0</v>
      </c>
      <c r="AD20" s="344">
        <v>0</v>
      </c>
      <c r="AE20" s="34">
        <v>0</v>
      </c>
      <c r="AF20" s="34">
        <v>0</v>
      </c>
      <c r="AG20" s="34">
        <f>Soja!H19</f>
        <v>0</v>
      </c>
      <c r="AH20" s="34">
        <v>0</v>
      </c>
      <c r="AI20" s="344">
        <f>Soja!I19</f>
        <v>0</v>
      </c>
      <c r="AJ20" s="344">
        <f t="shared" si="6"/>
        <v>0</v>
      </c>
      <c r="AK20" s="344">
        <f t="shared" si="7"/>
        <v>0</v>
      </c>
      <c r="AL20" s="344">
        <f t="shared" si="8"/>
        <v>0</v>
      </c>
      <c r="AM20" s="344">
        <f t="shared" si="9"/>
        <v>0</v>
      </c>
      <c r="AN20" s="23"/>
      <c r="AO20" s="23"/>
      <c r="AP20" s="23"/>
      <c r="AQ20" s="23"/>
      <c r="AR20" s="23"/>
    </row>
    <row r="21" spans="1:44" ht="15.6" hidden="1" customHeight="1" x14ac:dyDescent="0.2">
      <c r="A21" s="67" t="s">
        <v>88</v>
      </c>
      <c r="B21" s="8">
        <v>0</v>
      </c>
      <c r="C21" s="8">
        <v>0</v>
      </c>
      <c r="D21" s="97">
        <v>0</v>
      </c>
      <c r="E21" s="8">
        <v>0</v>
      </c>
      <c r="F21" s="8">
        <v>0</v>
      </c>
      <c r="G21" s="8">
        <f>Soja!B20</f>
        <v>0</v>
      </c>
      <c r="H21" s="8">
        <v>0</v>
      </c>
      <c r="I21" s="97">
        <f>Soja!C20</f>
        <v>0</v>
      </c>
      <c r="J21" s="97">
        <f t="shared" si="0"/>
        <v>0</v>
      </c>
      <c r="K21" s="97">
        <f t="shared" si="1"/>
        <v>0</v>
      </c>
      <c r="L21" s="97">
        <f t="shared" si="2"/>
        <v>0</v>
      </c>
      <c r="M21" s="97">
        <f t="shared" si="3"/>
        <v>0</v>
      </c>
      <c r="N21" s="110"/>
      <c r="O21" s="67" t="s">
        <v>88</v>
      </c>
      <c r="P21" s="25">
        <v>0</v>
      </c>
      <c r="Q21" s="25">
        <v>0</v>
      </c>
      <c r="R21" s="108">
        <v>0</v>
      </c>
      <c r="S21" s="25">
        <v>0</v>
      </c>
      <c r="T21" s="25">
        <v>0</v>
      </c>
      <c r="U21" s="25">
        <f>Soja!E20</f>
        <v>0</v>
      </c>
      <c r="V21" s="25">
        <v>0</v>
      </c>
      <c r="W21" s="108">
        <f>Soja!F20</f>
        <v>0</v>
      </c>
      <c r="X21" s="97">
        <f t="shared" si="4"/>
        <v>0</v>
      </c>
      <c r="Y21" s="97">
        <f t="shared" si="5"/>
        <v>0</v>
      </c>
      <c r="Z21" s="109"/>
      <c r="AA21" s="341" t="s">
        <v>88</v>
      </c>
      <c r="AB21" s="34">
        <v>0</v>
      </c>
      <c r="AC21" s="34">
        <v>0</v>
      </c>
      <c r="AD21" s="344">
        <v>0</v>
      </c>
      <c r="AE21" s="34">
        <v>0</v>
      </c>
      <c r="AF21" s="34">
        <v>0</v>
      </c>
      <c r="AG21" s="34">
        <f>Soja!H20</f>
        <v>0</v>
      </c>
      <c r="AH21" s="34">
        <v>0</v>
      </c>
      <c r="AI21" s="344">
        <f>Soja!I20</f>
        <v>0</v>
      </c>
      <c r="AJ21" s="344">
        <f t="shared" si="6"/>
        <v>0</v>
      </c>
      <c r="AK21" s="344">
        <f t="shared" si="7"/>
        <v>0</v>
      </c>
      <c r="AL21" s="344">
        <f t="shared" si="8"/>
        <v>0</v>
      </c>
      <c r="AM21" s="344">
        <f t="shared" si="9"/>
        <v>0</v>
      </c>
      <c r="AN21" s="23"/>
      <c r="AO21" s="23"/>
      <c r="AP21" s="23"/>
      <c r="AQ21" s="23"/>
      <c r="AR21" s="23"/>
    </row>
    <row r="22" spans="1:44" ht="15.6" hidden="1" customHeight="1" x14ac:dyDescent="0.2">
      <c r="A22" s="67" t="s">
        <v>89</v>
      </c>
      <c r="B22" s="8">
        <v>0</v>
      </c>
      <c r="C22" s="8">
        <v>0</v>
      </c>
      <c r="D22" s="97">
        <v>0</v>
      </c>
      <c r="E22" s="8">
        <v>0</v>
      </c>
      <c r="F22" s="8">
        <v>0</v>
      </c>
      <c r="G22" s="8">
        <f>Soja!B21</f>
        <v>0</v>
      </c>
      <c r="H22" s="8">
        <v>0</v>
      </c>
      <c r="I22" s="97">
        <f>Soja!C21</f>
        <v>0</v>
      </c>
      <c r="J22" s="97">
        <f t="shared" si="0"/>
        <v>0</v>
      </c>
      <c r="K22" s="97">
        <f t="shared" si="1"/>
        <v>0</v>
      </c>
      <c r="L22" s="97">
        <f t="shared" si="2"/>
        <v>0</v>
      </c>
      <c r="M22" s="97">
        <f t="shared" si="3"/>
        <v>0</v>
      </c>
      <c r="N22" s="110"/>
      <c r="O22" s="67" t="s">
        <v>89</v>
      </c>
      <c r="P22" s="25">
        <v>0</v>
      </c>
      <c r="Q22" s="25">
        <v>0</v>
      </c>
      <c r="R22" s="108">
        <v>0</v>
      </c>
      <c r="S22" s="25">
        <v>0</v>
      </c>
      <c r="T22" s="25">
        <v>0</v>
      </c>
      <c r="U22" s="25">
        <f>Soja!E21</f>
        <v>0</v>
      </c>
      <c r="V22" s="25">
        <v>0</v>
      </c>
      <c r="W22" s="108">
        <f>Soja!F21</f>
        <v>0</v>
      </c>
      <c r="X22" s="97">
        <f t="shared" si="4"/>
        <v>0</v>
      </c>
      <c r="Y22" s="97">
        <f t="shared" si="5"/>
        <v>0</v>
      </c>
      <c r="Z22" s="109"/>
      <c r="AA22" s="341" t="s">
        <v>89</v>
      </c>
      <c r="AB22" s="34">
        <v>0</v>
      </c>
      <c r="AC22" s="34">
        <v>0</v>
      </c>
      <c r="AD22" s="344">
        <v>0</v>
      </c>
      <c r="AE22" s="34">
        <v>0</v>
      </c>
      <c r="AF22" s="34">
        <v>0</v>
      </c>
      <c r="AG22" s="34">
        <f>Soja!H21</f>
        <v>0</v>
      </c>
      <c r="AH22" s="34">
        <v>0</v>
      </c>
      <c r="AI22" s="344">
        <f>Soja!I21</f>
        <v>0</v>
      </c>
      <c r="AJ22" s="344">
        <f t="shared" si="6"/>
        <v>0</v>
      </c>
      <c r="AK22" s="344">
        <f t="shared" si="7"/>
        <v>0</v>
      </c>
      <c r="AL22" s="344">
        <f t="shared" si="8"/>
        <v>0</v>
      </c>
      <c r="AM22" s="344">
        <f t="shared" si="9"/>
        <v>0</v>
      </c>
      <c r="AN22" s="23"/>
      <c r="AO22" s="23"/>
      <c r="AP22" s="23"/>
      <c r="AQ22" s="23"/>
      <c r="AR22" s="23"/>
    </row>
    <row r="23" spans="1:44" ht="15.6" hidden="1" customHeight="1" x14ac:dyDescent="0.2">
      <c r="A23" s="67" t="s">
        <v>90</v>
      </c>
      <c r="B23" s="8">
        <v>0</v>
      </c>
      <c r="C23" s="8">
        <v>0</v>
      </c>
      <c r="D23" s="97">
        <v>0</v>
      </c>
      <c r="E23" s="8">
        <v>0</v>
      </c>
      <c r="F23" s="8">
        <v>0</v>
      </c>
      <c r="G23" s="8">
        <f>Soja!B22</f>
        <v>0</v>
      </c>
      <c r="H23" s="8">
        <v>0</v>
      </c>
      <c r="I23" s="97">
        <f>Soja!C22</f>
        <v>0</v>
      </c>
      <c r="J23" s="97">
        <f t="shared" si="0"/>
        <v>0</v>
      </c>
      <c r="K23" s="97">
        <f t="shared" si="1"/>
        <v>0</v>
      </c>
      <c r="L23" s="97">
        <f t="shared" si="2"/>
        <v>0</v>
      </c>
      <c r="M23" s="97">
        <f t="shared" si="3"/>
        <v>0</v>
      </c>
      <c r="N23" s="110"/>
      <c r="O23" s="67" t="s">
        <v>90</v>
      </c>
      <c r="P23" s="25">
        <v>0</v>
      </c>
      <c r="Q23" s="25">
        <v>0</v>
      </c>
      <c r="R23" s="108">
        <v>0</v>
      </c>
      <c r="S23" s="25">
        <v>0</v>
      </c>
      <c r="T23" s="25">
        <v>0</v>
      </c>
      <c r="U23" s="25">
        <f>Soja!E22</f>
        <v>0</v>
      </c>
      <c r="V23" s="25">
        <v>0</v>
      </c>
      <c r="W23" s="108">
        <f>Soja!F22</f>
        <v>0</v>
      </c>
      <c r="X23" s="97">
        <f t="shared" si="4"/>
        <v>0</v>
      </c>
      <c r="Y23" s="97">
        <f t="shared" si="5"/>
        <v>0</v>
      </c>
      <c r="Z23" s="109"/>
      <c r="AA23" s="341" t="s">
        <v>90</v>
      </c>
      <c r="AB23" s="34">
        <v>0</v>
      </c>
      <c r="AC23" s="34">
        <v>0</v>
      </c>
      <c r="AD23" s="344">
        <v>0</v>
      </c>
      <c r="AE23" s="34">
        <v>0</v>
      </c>
      <c r="AF23" s="34">
        <v>0</v>
      </c>
      <c r="AG23" s="34">
        <f>Soja!H22</f>
        <v>0</v>
      </c>
      <c r="AH23" s="34">
        <v>0</v>
      </c>
      <c r="AI23" s="344">
        <f>Soja!I22</f>
        <v>0</v>
      </c>
      <c r="AJ23" s="344">
        <f t="shared" si="6"/>
        <v>0</v>
      </c>
      <c r="AK23" s="344">
        <f t="shared" si="7"/>
        <v>0</v>
      </c>
      <c r="AL23" s="344">
        <f t="shared" si="8"/>
        <v>0</v>
      </c>
      <c r="AM23" s="344">
        <f t="shared" si="9"/>
        <v>0</v>
      </c>
      <c r="AN23" s="23"/>
      <c r="AO23" s="23"/>
      <c r="AP23" s="23"/>
      <c r="AQ23" s="23"/>
      <c r="AR23" s="23"/>
    </row>
    <row r="24" spans="1:44" ht="15.6" customHeight="1" x14ac:dyDescent="0.2">
      <c r="A24" s="67" t="s">
        <v>91</v>
      </c>
      <c r="B24" s="8">
        <v>0</v>
      </c>
      <c r="C24" s="8">
        <v>0</v>
      </c>
      <c r="D24" s="97">
        <v>0</v>
      </c>
      <c r="E24" s="8">
        <v>0</v>
      </c>
      <c r="F24" s="8">
        <v>2.2000000000000002</v>
      </c>
      <c r="G24" s="8">
        <f>Soja!B23</f>
        <v>2.1</v>
      </c>
      <c r="H24" s="8">
        <v>1.3</v>
      </c>
      <c r="I24" s="97">
        <f>Soja!C23</f>
        <v>2.2000000000000002</v>
      </c>
      <c r="J24" s="97">
        <f t="shared" si="0"/>
        <v>69.2</v>
      </c>
      <c r="K24" s="97">
        <f t="shared" si="1"/>
        <v>4.8</v>
      </c>
      <c r="L24" s="97">
        <f t="shared" si="2"/>
        <v>0.90000000000000013</v>
      </c>
      <c r="M24" s="97">
        <f t="shared" si="3"/>
        <v>0.10000000000000009</v>
      </c>
      <c r="N24" s="110"/>
      <c r="O24" s="67" t="s">
        <v>91</v>
      </c>
      <c r="P24" s="25">
        <v>0</v>
      </c>
      <c r="Q24" s="25">
        <v>0</v>
      </c>
      <c r="R24" s="108">
        <v>0</v>
      </c>
      <c r="S24" s="25">
        <v>0</v>
      </c>
      <c r="T24" s="25">
        <v>2500</v>
      </c>
      <c r="U24" s="25">
        <f>Soja!E23</f>
        <v>3600</v>
      </c>
      <c r="V24" s="25">
        <v>2792</v>
      </c>
      <c r="W24" s="108">
        <f>Soja!F23</f>
        <v>3515</v>
      </c>
      <c r="X24" s="97">
        <f t="shared" si="4"/>
        <v>25.9</v>
      </c>
      <c r="Y24" s="97">
        <f t="shared" si="5"/>
        <v>-2.4</v>
      </c>
      <c r="Z24" s="109"/>
      <c r="AA24" s="341" t="s">
        <v>91</v>
      </c>
      <c r="AB24" s="34">
        <v>0</v>
      </c>
      <c r="AC24" s="34">
        <v>0</v>
      </c>
      <c r="AD24" s="344">
        <v>0</v>
      </c>
      <c r="AE24" s="34">
        <v>0</v>
      </c>
      <c r="AF24" s="34">
        <v>5.5</v>
      </c>
      <c r="AG24" s="34">
        <f>Soja!H23</f>
        <v>7.6</v>
      </c>
      <c r="AH24" s="34">
        <v>3.6</v>
      </c>
      <c r="AI24" s="344">
        <f>Soja!I23</f>
        <v>7.7</v>
      </c>
      <c r="AJ24" s="344">
        <f t="shared" si="6"/>
        <v>113.9</v>
      </c>
      <c r="AK24" s="344">
        <f t="shared" si="7"/>
        <v>1.3</v>
      </c>
      <c r="AL24" s="344">
        <f t="shared" si="8"/>
        <v>4.0999999999999996</v>
      </c>
      <c r="AM24" s="344">
        <f t="shared" si="9"/>
        <v>0.10000000000000053</v>
      </c>
      <c r="AN24" s="23"/>
      <c r="AO24" s="23"/>
      <c r="AP24" s="23"/>
      <c r="AQ24" s="23"/>
      <c r="AR24" s="23"/>
    </row>
    <row r="25" spans="1:44" ht="15.6" hidden="1" customHeight="1" x14ac:dyDescent="0.2">
      <c r="A25" s="67" t="s">
        <v>92</v>
      </c>
      <c r="B25" s="8">
        <v>0</v>
      </c>
      <c r="C25" s="8">
        <v>0</v>
      </c>
      <c r="D25" s="97">
        <v>0</v>
      </c>
      <c r="E25" s="8">
        <v>0</v>
      </c>
      <c r="F25" s="8">
        <v>0</v>
      </c>
      <c r="G25" s="8">
        <f>Soja!B24</f>
        <v>0</v>
      </c>
      <c r="H25" s="8">
        <v>0</v>
      </c>
      <c r="I25" s="97">
        <f>Soja!C24</f>
        <v>0</v>
      </c>
      <c r="J25" s="97">
        <f t="shared" si="0"/>
        <v>0</v>
      </c>
      <c r="K25" s="97">
        <f t="shared" si="1"/>
        <v>0</v>
      </c>
      <c r="L25" s="97">
        <f t="shared" si="2"/>
        <v>0</v>
      </c>
      <c r="M25" s="97">
        <f t="shared" si="3"/>
        <v>0</v>
      </c>
      <c r="N25" s="110"/>
      <c r="O25" s="67" t="s">
        <v>92</v>
      </c>
      <c r="P25" s="25">
        <v>0</v>
      </c>
      <c r="Q25" s="25">
        <v>0</v>
      </c>
      <c r="R25" s="108">
        <v>0</v>
      </c>
      <c r="S25" s="25">
        <v>0</v>
      </c>
      <c r="T25" s="25">
        <v>0</v>
      </c>
      <c r="U25" s="25">
        <f>Soja!E24</f>
        <v>0</v>
      </c>
      <c r="V25" s="25">
        <v>0</v>
      </c>
      <c r="W25" s="108">
        <f>Soja!F24</f>
        <v>0</v>
      </c>
      <c r="X25" s="97">
        <f t="shared" si="4"/>
        <v>0</v>
      </c>
      <c r="Y25" s="97">
        <f t="shared" si="5"/>
        <v>0</v>
      </c>
      <c r="Z25" s="109"/>
      <c r="AA25" s="341" t="s">
        <v>92</v>
      </c>
      <c r="AB25" s="34">
        <v>0</v>
      </c>
      <c r="AC25" s="34">
        <v>0</v>
      </c>
      <c r="AD25" s="344">
        <v>0</v>
      </c>
      <c r="AE25" s="34">
        <v>0</v>
      </c>
      <c r="AF25" s="34">
        <v>0</v>
      </c>
      <c r="AG25" s="34">
        <f>Soja!H24</f>
        <v>0</v>
      </c>
      <c r="AH25" s="34">
        <v>0</v>
      </c>
      <c r="AI25" s="344">
        <f>Soja!I24</f>
        <v>0</v>
      </c>
      <c r="AJ25" s="344">
        <f t="shared" si="6"/>
        <v>0</v>
      </c>
      <c r="AK25" s="344">
        <f t="shared" si="7"/>
        <v>0</v>
      </c>
      <c r="AL25" s="344">
        <f t="shared" si="8"/>
        <v>0</v>
      </c>
      <c r="AM25" s="344">
        <f t="shared" si="9"/>
        <v>0</v>
      </c>
      <c r="AN25" s="23"/>
      <c r="AO25" s="23"/>
      <c r="AP25" s="23"/>
      <c r="AQ25" s="23"/>
      <c r="AR25" s="23"/>
    </row>
    <row r="26" spans="1:44" ht="15.6" customHeight="1" x14ac:dyDescent="0.2">
      <c r="A26" s="67" t="s">
        <v>93</v>
      </c>
      <c r="B26" s="8">
        <v>1312.7</v>
      </c>
      <c r="C26" s="8">
        <v>1422</v>
      </c>
      <c r="D26" s="97">
        <v>1526.9</v>
      </c>
      <c r="E26" s="8">
        <v>1580.3</v>
      </c>
      <c r="F26" s="8">
        <v>1599.3</v>
      </c>
      <c r="G26" s="8">
        <f>Soja!B25</f>
        <v>1701</v>
      </c>
      <c r="H26" s="8">
        <v>1679.9</v>
      </c>
      <c r="I26" s="97">
        <f>Soja!C25</f>
        <v>1760.5</v>
      </c>
      <c r="J26" s="97">
        <f t="shared" si="0"/>
        <v>4.8</v>
      </c>
      <c r="K26" s="97">
        <f t="shared" si="1"/>
        <v>3.5</v>
      </c>
      <c r="L26" s="97">
        <f t="shared" si="2"/>
        <v>80.599999999999909</v>
      </c>
      <c r="M26" s="97">
        <f t="shared" si="3"/>
        <v>59.5</v>
      </c>
      <c r="N26" s="110"/>
      <c r="O26" s="67" t="s">
        <v>93</v>
      </c>
      <c r="P26" s="25">
        <v>2520</v>
      </c>
      <c r="Q26" s="25">
        <v>2940</v>
      </c>
      <c r="R26" s="108">
        <v>2103</v>
      </c>
      <c r="S26" s="25">
        <v>3242</v>
      </c>
      <c r="T26" s="25">
        <v>3960</v>
      </c>
      <c r="U26" s="25">
        <f>Soja!E25</f>
        <v>4020</v>
      </c>
      <c r="V26" s="25">
        <v>3819</v>
      </c>
      <c r="W26" s="108">
        <f>Soja!F25</f>
        <v>3811</v>
      </c>
      <c r="X26" s="97">
        <f t="shared" si="4"/>
        <v>-0.2</v>
      </c>
      <c r="Y26" s="97">
        <f t="shared" si="5"/>
        <v>-5.2</v>
      </c>
      <c r="Z26" s="109"/>
      <c r="AA26" s="341" t="s">
        <v>93</v>
      </c>
      <c r="AB26" s="34">
        <v>3308</v>
      </c>
      <c r="AC26" s="34">
        <v>4180.7</v>
      </c>
      <c r="AD26" s="344">
        <v>3211.1</v>
      </c>
      <c r="AE26" s="34">
        <v>5123.3</v>
      </c>
      <c r="AF26" s="34">
        <v>6333.2</v>
      </c>
      <c r="AG26" s="34">
        <f>Soja!H25</f>
        <v>6838</v>
      </c>
      <c r="AH26" s="34">
        <v>6415.5</v>
      </c>
      <c r="AI26" s="344">
        <f>Soja!I25</f>
        <v>6709.3</v>
      </c>
      <c r="AJ26" s="344">
        <f t="shared" si="6"/>
        <v>4.5999999999999996</v>
      </c>
      <c r="AK26" s="344">
        <f t="shared" si="7"/>
        <v>-1.9</v>
      </c>
      <c r="AL26" s="344">
        <f t="shared" si="8"/>
        <v>293.80000000000018</v>
      </c>
      <c r="AM26" s="344">
        <f t="shared" si="9"/>
        <v>-128.69999999999982</v>
      </c>
      <c r="AN26" s="23"/>
      <c r="AO26" s="23"/>
      <c r="AP26" s="23"/>
      <c r="AQ26" s="23"/>
      <c r="AR26" s="23"/>
    </row>
    <row r="27" spans="1:44" ht="15.6" customHeight="1" x14ac:dyDescent="0.2">
      <c r="A27" s="120" t="s">
        <v>94</v>
      </c>
      <c r="B27" s="121">
        <v>13909.4</v>
      </c>
      <c r="C27" s="121">
        <v>14616.1</v>
      </c>
      <c r="D27" s="121">
        <v>14925.1</v>
      </c>
      <c r="E27" s="121">
        <v>15193.6</v>
      </c>
      <c r="F27" s="121">
        <v>15648.8</v>
      </c>
      <c r="G27" s="121">
        <f>Soja!B26</f>
        <v>17612.2</v>
      </c>
      <c r="H27" s="121">
        <v>17407.7</v>
      </c>
      <c r="I27" s="121">
        <f>Soja!C26</f>
        <v>18257.099999999999</v>
      </c>
      <c r="J27" s="121">
        <f t="shared" si="0"/>
        <v>4.9000000000000004</v>
      </c>
      <c r="K27" s="121">
        <f t="shared" si="1"/>
        <v>3.7</v>
      </c>
      <c r="L27" s="121">
        <f t="shared" si="2"/>
        <v>849.39999999999782</v>
      </c>
      <c r="M27" s="121">
        <f t="shared" si="3"/>
        <v>644.89999999999782</v>
      </c>
      <c r="N27" s="104"/>
      <c r="O27" s="120" t="s">
        <v>94</v>
      </c>
      <c r="P27" s="122">
        <v>3005.1988799999999</v>
      </c>
      <c r="Q27" s="122">
        <v>3008.2252170000002</v>
      </c>
      <c r="R27" s="122">
        <v>2931.4799899999998</v>
      </c>
      <c r="S27" s="122">
        <v>3300.724937</v>
      </c>
      <c r="T27" s="122">
        <v>3447.2579620000001</v>
      </c>
      <c r="U27" s="122">
        <f>Soja!E26</f>
        <v>3561.950495</v>
      </c>
      <c r="V27" s="122">
        <v>3607.2080609999998</v>
      </c>
      <c r="W27" s="122">
        <f>Soja!F26</f>
        <v>3547.3175040000001</v>
      </c>
      <c r="X27" s="121">
        <f t="shared" si="4"/>
        <v>-1.7</v>
      </c>
      <c r="Y27" s="121">
        <f t="shared" si="5"/>
        <v>-0.4</v>
      </c>
      <c r="Z27" s="106"/>
      <c r="AA27" s="117" t="s">
        <v>94</v>
      </c>
      <c r="AB27" s="87">
        <v>41800.5</v>
      </c>
      <c r="AC27" s="87">
        <v>43968.6</v>
      </c>
      <c r="AD27" s="87">
        <v>43752.6</v>
      </c>
      <c r="AE27" s="87">
        <v>50149.9</v>
      </c>
      <c r="AF27" s="87">
        <v>53945.4</v>
      </c>
      <c r="AG27" s="87">
        <f>Soja!H26</f>
        <v>62733.8</v>
      </c>
      <c r="AH27" s="87">
        <v>62793.2</v>
      </c>
      <c r="AI27" s="87">
        <f>Soja!I26</f>
        <v>64763.7</v>
      </c>
      <c r="AJ27" s="87">
        <f t="shared" si="6"/>
        <v>3.1</v>
      </c>
      <c r="AK27" s="87">
        <f t="shared" si="7"/>
        <v>3.2</v>
      </c>
      <c r="AL27" s="87">
        <f t="shared" si="8"/>
        <v>1970.5</v>
      </c>
      <c r="AM27" s="87">
        <f t="shared" si="9"/>
        <v>2029.8999999999942</v>
      </c>
      <c r="AN27" s="23"/>
      <c r="AO27" s="23"/>
      <c r="AP27" s="23"/>
      <c r="AQ27" s="23"/>
      <c r="AR27" s="23"/>
    </row>
    <row r="28" spans="1:44" ht="15.6" customHeight="1" x14ac:dyDescent="0.2">
      <c r="A28" s="67" t="s">
        <v>95</v>
      </c>
      <c r="B28" s="8">
        <v>8615.7000000000007</v>
      </c>
      <c r="C28" s="8">
        <v>8934.5</v>
      </c>
      <c r="D28" s="97">
        <v>9140</v>
      </c>
      <c r="E28" s="8">
        <v>9322.7999999999993</v>
      </c>
      <c r="F28" s="8">
        <v>9518.6</v>
      </c>
      <c r="G28" s="8">
        <f>Soja!B27</f>
        <v>10479.700000000001</v>
      </c>
      <c r="H28" s="8">
        <v>10284.200000000001</v>
      </c>
      <c r="I28" s="97">
        <f>Soja!C27</f>
        <v>10825.5</v>
      </c>
      <c r="J28" s="97">
        <f t="shared" si="0"/>
        <v>5.3</v>
      </c>
      <c r="K28" s="97">
        <f t="shared" si="1"/>
        <v>3.3</v>
      </c>
      <c r="L28" s="97">
        <f t="shared" si="2"/>
        <v>541.29999999999927</v>
      </c>
      <c r="M28" s="97">
        <f t="shared" si="3"/>
        <v>345.79999999999927</v>
      </c>
      <c r="N28" s="107"/>
      <c r="O28" s="67" t="s">
        <v>95</v>
      </c>
      <c r="P28" s="25">
        <v>3069</v>
      </c>
      <c r="Q28" s="25">
        <v>3136</v>
      </c>
      <c r="R28" s="108">
        <v>2848</v>
      </c>
      <c r="S28" s="25">
        <v>3273</v>
      </c>
      <c r="T28" s="25">
        <v>3394</v>
      </c>
      <c r="U28" s="25">
        <f>Soja!E27</f>
        <v>3485</v>
      </c>
      <c r="V28" s="25">
        <v>3581.806</v>
      </c>
      <c r="W28" s="108">
        <f>Soja!F27</f>
        <v>3499</v>
      </c>
      <c r="X28" s="97">
        <f t="shared" si="4"/>
        <v>-2.2999999999999998</v>
      </c>
      <c r="Y28" s="97">
        <f t="shared" si="5"/>
        <v>0.4</v>
      </c>
      <c r="Z28" s="109"/>
      <c r="AA28" s="341" t="s">
        <v>95</v>
      </c>
      <c r="AB28" s="34">
        <v>26441.599999999999</v>
      </c>
      <c r="AC28" s="34">
        <v>28018.6</v>
      </c>
      <c r="AD28" s="344">
        <v>26030.7</v>
      </c>
      <c r="AE28" s="34">
        <v>30513.5</v>
      </c>
      <c r="AF28" s="34">
        <v>32306.1</v>
      </c>
      <c r="AG28" s="34">
        <f>Soja!H27</f>
        <v>36521.800000000003</v>
      </c>
      <c r="AH28" s="34">
        <v>36836</v>
      </c>
      <c r="AI28" s="344">
        <f>Soja!I27</f>
        <v>37878.400000000001</v>
      </c>
      <c r="AJ28" s="344">
        <f t="shared" si="6"/>
        <v>2.8</v>
      </c>
      <c r="AK28" s="344">
        <f t="shared" si="7"/>
        <v>3.7</v>
      </c>
      <c r="AL28" s="344">
        <f t="shared" si="8"/>
        <v>1042.4000000000015</v>
      </c>
      <c r="AM28" s="344">
        <f t="shared" si="9"/>
        <v>1356.5999999999985</v>
      </c>
      <c r="AN28" s="23"/>
      <c r="AO28" s="23"/>
      <c r="AP28" s="23"/>
      <c r="AQ28" s="23"/>
      <c r="AR28" s="23"/>
    </row>
    <row r="29" spans="1:44" ht="15.6" customHeight="1" x14ac:dyDescent="0.2">
      <c r="A29" s="67" t="s">
        <v>96</v>
      </c>
      <c r="B29" s="8">
        <v>2120</v>
      </c>
      <c r="C29" s="8">
        <v>2300.5</v>
      </c>
      <c r="D29" s="97">
        <v>2430</v>
      </c>
      <c r="E29" s="8">
        <v>2522.3000000000002</v>
      </c>
      <c r="F29" s="8">
        <v>2672</v>
      </c>
      <c r="G29" s="8">
        <f>Soja!B28</f>
        <v>3360</v>
      </c>
      <c r="H29" s="8">
        <v>3351.2</v>
      </c>
      <c r="I29" s="97">
        <f>Soja!C28</f>
        <v>3450.7</v>
      </c>
      <c r="J29" s="97">
        <f t="shared" si="0"/>
        <v>3</v>
      </c>
      <c r="K29" s="97">
        <f t="shared" si="1"/>
        <v>2.7</v>
      </c>
      <c r="L29" s="97">
        <f t="shared" si="2"/>
        <v>99.5</v>
      </c>
      <c r="M29" s="97">
        <f t="shared" si="3"/>
        <v>90.699999999999818</v>
      </c>
      <c r="N29" s="107"/>
      <c r="O29" s="67" t="s">
        <v>96</v>
      </c>
      <c r="P29" s="25">
        <v>2900</v>
      </c>
      <c r="Q29" s="25">
        <v>3120</v>
      </c>
      <c r="R29" s="108">
        <v>2980</v>
      </c>
      <c r="S29" s="25">
        <v>3400</v>
      </c>
      <c r="T29" s="25">
        <v>3593</v>
      </c>
      <c r="U29" s="25">
        <f>Soja!E28</f>
        <v>3630</v>
      </c>
      <c r="V29" s="25">
        <v>3651</v>
      </c>
      <c r="W29" s="108">
        <f>Soja!F28</f>
        <v>3610</v>
      </c>
      <c r="X29" s="97">
        <f t="shared" si="4"/>
        <v>-1.1000000000000001</v>
      </c>
      <c r="Y29" s="97">
        <f t="shared" si="5"/>
        <v>-0.6</v>
      </c>
      <c r="Z29" s="109"/>
      <c r="AA29" s="341" t="s">
        <v>96</v>
      </c>
      <c r="AB29" s="34">
        <v>6148</v>
      </c>
      <c r="AC29" s="34">
        <v>7177.6</v>
      </c>
      <c r="AD29" s="344">
        <v>7241.4</v>
      </c>
      <c r="AE29" s="34">
        <v>8575.7999999999993</v>
      </c>
      <c r="AF29" s="34">
        <v>9600.5</v>
      </c>
      <c r="AG29" s="34">
        <f>Soja!H28</f>
        <v>12196.8</v>
      </c>
      <c r="AH29" s="34">
        <v>12235.2</v>
      </c>
      <c r="AI29" s="344">
        <f>Soja!I28</f>
        <v>12457</v>
      </c>
      <c r="AJ29" s="344">
        <f t="shared" si="6"/>
        <v>1.8</v>
      </c>
      <c r="AK29" s="344">
        <f t="shared" si="7"/>
        <v>2.1</v>
      </c>
      <c r="AL29" s="344">
        <f t="shared" si="8"/>
        <v>221.79999999999927</v>
      </c>
      <c r="AM29" s="344">
        <f t="shared" si="9"/>
        <v>260.20000000000073</v>
      </c>
      <c r="AN29" s="23"/>
      <c r="AO29" s="23"/>
      <c r="AP29" s="23"/>
      <c r="AQ29" s="23"/>
      <c r="AR29" s="23"/>
    </row>
    <row r="30" spans="1:44" ht="15.6" customHeight="1" x14ac:dyDescent="0.2">
      <c r="A30" s="67" t="s">
        <v>97</v>
      </c>
      <c r="B30" s="8">
        <v>3101.7</v>
      </c>
      <c r="C30" s="8">
        <v>3325</v>
      </c>
      <c r="D30" s="97">
        <v>3285.1</v>
      </c>
      <c r="E30" s="8">
        <v>3278.5</v>
      </c>
      <c r="F30" s="8">
        <v>3386.7</v>
      </c>
      <c r="G30" s="8">
        <f>Soja!B29</f>
        <v>3694</v>
      </c>
      <c r="H30" s="8">
        <v>3694</v>
      </c>
      <c r="I30" s="97">
        <f>Soja!C29</f>
        <v>3900.9</v>
      </c>
      <c r="J30" s="97">
        <f t="shared" si="0"/>
        <v>5.6</v>
      </c>
      <c r="K30" s="97">
        <f t="shared" si="1"/>
        <v>5.6</v>
      </c>
      <c r="L30" s="97">
        <f t="shared" si="2"/>
        <v>206.90000000000009</v>
      </c>
      <c r="M30" s="97">
        <f t="shared" si="3"/>
        <v>206.90000000000009</v>
      </c>
      <c r="N30" s="107"/>
      <c r="O30" s="67" t="s">
        <v>97</v>
      </c>
      <c r="P30" s="25">
        <v>2900</v>
      </c>
      <c r="Q30" s="25">
        <v>2594</v>
      </c>
      <c r="R30" s="108">
        <v>3120</v>
      </c>
      <c r="S30" s="25">
        <v>3300</v>
      </c>
      <c r="T30" s="25">
        <v>3480</v>
      </c>
      <c r="U30" s="25">
        <f>Soja!E29</f>
        <v>3715</v>
      </c>
      <c r="V30" s="25">
        <v>3636</v>
      </c>
      <c r="W30" s="108">
        <f>Soja!F29</f>
        <v>3621</v>
      </c>
      <c r="X30" s="97">
        <f t="shared" si="4"/>
        <v>-0.4</v>
      </c>
      <c r="Y30" s="97">
        <f t="shared" si="5"/>
        <v>-2.5</v>
      </c>
      <c r="Z30" s="109"/>
      <c r="AA30" s="341" t="s">
        <v>97</v>
      </c>
      <c r="AB30" s="34">
        <v>8994.9</v>
      </c>
      <c r="AC30" s="34">
        <v>8625.1</v>
      </c>
      <c r="AD30" s="344">
        <v>10249.5</v>
      </c>
      <c r="AE30" s="34">
        <v>10819.1</v>
      </c>
      <c r="AF30" s="34">
        <v>11785.7</v>
      </c>
      <c r="AG30" s="34">
        <f>Soja!H29</f>
        <v>13723.2</v>
      </c>
      <c r="AH30" s="34">
        <v>13431.4</v>
      </c>
      <c r="AI30" s="344">
        <f>Soja!I29</f>
        <v>14125.2</v>
      </c>
      <c r="AJ30" s="344">
        <f t="shared" si="6"/>
        <v>5.2</v>
      </c>
      <c r="AK30" s="344">
        <f t="shared" si="7"/>
        <v>2.9</v>
      </c>
      <c r="AL30" s="344">
        <f t="shared" si="8"/>
        <v>693.80000000000109</v>
      </c>
      <c r="AM30" s="344">
        <f t="shared" si="9"/>
        <v>402</v>
      </c>
      <c r="AN30" s="23"/>
      <c r="AO30" s="23"/>
      <c r="AP30" s="23"/>
      <c r="AQ30" s="23"/>
      <c r="AR30" s="23"/>
    </row>
    <row r="31" spans="1:44" ht="15.6" customHeight="1" x14ac:dyDescent="0.2">
      <c r="A31" s="67" t="s">
        <v>98</v>
      </c>
      <c r="B31" s="8">
        <v>72</v>
      </c>
      <c r="C31" s="8">
        <v>56.1</v>
      </c>
      <c r="D31" s="97">
        <v>70</v>
      </c>
      <c r="E31" s="8">
        <v>70</v>
      </c>
      <c r="F31" s="8">
        <v>71.5</v>
      </c>
      <c r="G31" s="8">
        <f>Soja!B30</f>
        <v>78.5</v>
      </c>
      <c r="H31" s="8">
        <v>78.3</v>
      </c>
      <c r="I31" s="97">
        <f>Soja!C30</f>
        <v>80</v>
      </c>
      <c r="J31" s="97">
        <f t="shared" si="0"/>
        <v>2.2000000000000002</v>
      </c>
      <c r="K31" s="97">
        <f t="shared" si="1"/>
        <v>1.9</v>
      </c>
      <c r="L31" s="97">
        <f t="shared" si="2"/>
        <v>1.7000000000000028</v>
      </c>
      <c r="M31" s="97">
        <f t="shared" si="3"/>
        <v>1.5</v>
      </c>
      <c r="N31" s="107"/>
      <c r="O31" s="67" t="s">
        <v>98</v>
      </c>
      <c r="P31" s="25">
        <v>3000</v>
      </c>
      <c r="Q31" s="25">
        <v>2626</v>
      </c>
      <c r="R31" s="108">
        <v>3300</v>
      </c>
      <c r="S31" s="25">
        <v>3450</v>
      </c>
      <c r="T31" s="25">
        <v>3540</v>
      </c>
      <c r="U31" s="25">
        <f>Soja!E30</f>
        <v>3720</v>
      </c>
      <c r="V31" s="25">
        <v>3711</v>
      </c>
      <c r="W31" s="108">
        <f>Soja!F30</f>
        <v>3789</v>
      </c>
      <c r="X31" s="97">
        <f t="shared" si="4"/>
        <v>2.1</v>
      </c>
      <c r="Y31" s="97">
        <f t="shared" si="5"/>
        <v>1.9</v>
      </c>
      <c r="Z31" s="109"/>
      <c r="AA31" s="341" t="s">
        <v>98</v>
      </c>
      <c r="AB31" s="34">
        <v>216</v>
      </c>
      <c r="AC31" s="34">
        <v>147.30000000000001</v>
      </c>
      <c r="AD31" s="344">
        <v>231</v>
      </c>
      <c r="AE31" s="34">
        <v>241.5</v>
      </c>
      <c r="AF31" s="34">
        <v>253.1</v>
      </c>
      <c r="AG31" s="34">
        <f>Soja!H30</f>
        <v>292</v>
      </c>
      <c r="AH31" s="34">
        <v>290.60000000000002</v>
      </c>
      <c r="AI31" s="344">
        <f>Soja!I30</f>
        <v>303.10000000000002</v>
      </c>
      <c r="AJ31" s="344">
        <f t="shared" si="6"/>
        <v>4.3</v>
      </c>
      <c r="AK31" s="344">
        <f t="shared" si="7"/>
        <v>3.8</v>
      </c>
      <c r="AL31" s="344">
        <f t="shared" si="8"/>
        <v>12.5</v>
      </c>
      <c r="AM31" s="344">
        <f t="shared" si="9"/>
        <v>11.100000000000023</v>
      </c>
      <c r="AN31" s="23"/>
      <c r="AO31" s="23"/>
      <c r="AP31" s="23"/>
      <c r="AQ31" s="23"/>
      <c r="AR31" s="23"/>
    </row>
    <row r="32" spans="1:44" ht="15.6" customHeight="1" x14ac:dyDescent="0.2">
      <c r="A32" s="120" t="s">
        <v>99</v>
      </c>
      <c r="B32" s="121">
        <v>1989.9</v>
      </c>
      <c r="C32" s="121">
        <v>2116.1999999999998</v>
      </c>
      <c r="D32" s="121">
        <v>2326.9</v>
      </c>
      <c r="E32" s="121">
        <v>2351.4</v>
      </c>
      <c r="F32" s="121">
        <v>2470.1</v>
      </c>
      <c r="G32" s="121">
        <f>Soja!B31</f>
        <v>3061.3</v>
      </c>
      <c r="H32" s="121">
        <v>2924.6</v>
      </c>
      <c r="I32" s="121">
        <f>Soja!C31</f>
        <v>3114.8</v>
      </c>
      <c r="J32" s="121">
        <f t="shared" si="0"/>
        <v>6.5</v>
      </c>
      <c r="K32" s="121">
        <f t="shared" si="1"/>
        <v>1.7</v>
      </c>
      <c r="L32" s="121">
        <f t="shared" si="2"/>
        <v>190.20000000000027</v>
      </c>
      <c r="M32" s="121">
        <f t="shared" si="3"/>
        <v>53.5</v>
      </c>
      <c r="N32" s="104"/>
      <c r="O32" s="120" t="s">
        <v>99</v>
      </c>
      <c r="P32" s="122">
        <v>2520.4088649999999</v>
      </c>
      <c r="Q32" s="122">
        <v>2775.4754750000002</v>
      </c>
      <c r="R32" s="122">
        <v>3255.3816670000001</v>
      </c>
      <c r="S32" s="122">
        <v>3466.6736839999999</v>
      </c>
      <c r="T32" s="122">
        <v>3625.3915229999998</v>
      </c>
      <c r="U32" s="122">
        <f>Soja!E31</f>
        <v>3698.1387319999999</v>
      </c>
      <c r="V32" s="122">
        <v>3540.0761130000001</v>
      </c>
      <c r="W32" s="122">
        <f>Soja!F31</f>
        <v>3685.9762099999998</v>
      </c>
      <c r="X32" s="121">
        <f t="shared" si="4"/>
        <v>4.0999999999999996</v>
      </c>
      <c r="Y32" s="121">
        <f t="shared" si="5"/>
        <v>-0.3</v>
      </c>
      <c r="Z32" s="106"/>
      <c r="AA32" s="117" t="s">
        <v>99</v>
      </c>
      <c r="AB32" s="87">
        <v>5015.3</v>
      </c>
      <c r="AC32" s="87">
        <v>5873.5</v>
      </c>
      <c r="AD32" s="87">
        <v>7574.9</v>
      </c>
      <c r="AE32" s="87">
        <v>8151.5</v>
      </c>
      <c r="AF32" s="87">
        <v>8955</v>
      </c>
      <c r="AG32" s="87">
        <f>Soja!H31</f>
        <v>11321.1</v>
      </c>
      <c r="AH32" s="87">
        <v>10353.299999999999</v>
      </c>
      <c r="AI32" s="87">
        <f>Soja!I31</f>
        <v>11481.1</v>
      </c>
      <c r="AJ32" s="87">
        <f t="shared" si="6"/>
        <v>10.9</v>
      </c>
      <c r="AK32" s="87">
        <f t="shared" si="7"/>
        <v>1.4</v>
      </c>
      <c r="AL32" s="87">
        <f t="shared" si="8"/>
        <v>1127.8000000000011</v>
      </c>
      <c r="AM32" s="87">
        <f t="shared" si="9"/>
        <v>160</v>
      </c>
      <c r="AN32" s="23"/>
      <c r="AO32" s="23"/>
      <c r="AP32" s="23"/>
      <c r="AQ32" s="23"/>
      <c r="AR32" s="23"/>
    </row>
    <row r="33" spans="1:44" ht="15.6" customHeight="1" x14ac:dyDescent="0.2">
      <c r="A33" s="67" t="s">
        <v>100</v>
      </c>
      <c r="B33" s="8">
        <v>1238.2</v>
      </c>
      <c r="C33" s="8">
        <v>1319.4</v>
      </c>
      <c r="D33" s="97">
        <v>1469.3</v>
      </c>
      <c r="E33" s="8">
        <v>1456.1</v>
      </c>
      <c r="F33" s="8">
        <v>1508.5</v>
      </c>
      <c r="G33" s="8">
        <f>Soja!B32</f>
        <v>1899.3</v>
      </c>
      <c r="H33" s="8">
        <v>1762.6</v>
      </c>
      <c r="I33" s="97">
        <f>Soja!C32</f>
        <v>1899.3</v>
      </c>
      <c r="J33" s="97">
        <f t="shared" si="0"/>
        <v>7.8</v>
      </c>
      <c r="K33" s="97">
        <f t="shared" si="1"/>
        <v>0</v>
      </c>
      <c r="L33" s="97">
        <f t="shared" si="2"/>
        <v>136.70000000000005</v>
      </c>
      <c r="M33" s="97">
        <f t="shared" si="3"/>
        <v>0</v>
      </c>
      <c r="N33" s="107"/>
      <c r="O33" s="67" t="s">
        <v>100</v>
      </c>
      <c r="P33" s="25">
        <v>2687</v>
      </c>
      <c r="Q33" s="25">
        <v>2658</v>
      </c>
      <c r="R33" s="108">
        <v>3220</v>
      </c>
      <c r="S33" s="25">
        <v>3480</v>
      </c>
      <c r="T33" s="25">
        <v>3676</v>
      </c>
      <c r="U33" s="25">
        <f>Soja!E32</f>
        <v>3697</v>
      </c>
      <c r="V33" s="25">
        <v>3581</v>
      </c>
      <c r="W33" s="108">
        <f>Soja!F32</f>
        <v>3709</v>
      </c>
      <c r="X33" s="97">
        <f t="shared" si="4"/>
        <v>3.6</v>
      </c>
      <c r="Y33" s="97">
        <f t="shared" si="5"/>
        <v>0.3</v>
      </c>
      <c r="Z33" s="109"/>
      <c r="AA33" s="341" t="s">
        <v>100</v>
      </c>
      <c r="AB33" s="34">
        <v>3327</v>
      </c>
      <c r="AC33" s="34">
        <v>3507</v>
      </c>
      <c r="AD33" s="344">
        <v>4731.1000000000004</v>
      </c>
      <c r="AE33" s="34">
        <v>5067.2</v>
      </c>
      <c r="AF33" s="34">
        <v>5545.2</v>
      </c>
      <c r="AG33" s="34">
        <f>Soja!H32</f>
        <v>7021.7</v>
      </c>
      <c r="AH33" s="34">
        <v>6311.9</v>
      </c>
      <c r="AI33" s="344">
        <f>Soja!I32</f>
        <v>7044.5</v>
      </c>
      <c r="AJ33" s="344">
        <f t="shared" si="6"/>
        <v>11.6</v>
      </c>
      <c r="AK33" s="344">
        <f t="shared" si="7"/>
        <v>0.3</v>
      </c>
      <c r="AL33" s="344">
        <f t="shared" si="8"/>
        <v>732.60000000000036</v>
      </c>
      <c r="AM33" s="344">
        <f t="shared" si="9"/>
        <v>22.800000000000182</v>
      </c>
      <c r="AN33" s="23"/>
      <c r="AO33" s="23"/>
      <c r="AP33" s="23"/>
      <c r="AQ33" s="23"/>
      <c r="AR33" s="23"/>
    </row>
    <row r="34" spans="1:44" ht="15.6" hidden="1" customHeight="1" x14ac:dyDescent="0.2">
      <c r="A34" s="67" t="s">
        <v>101</v>
      </c>
      <c r="B34" s="8">
        <v>0</v>
      </c>
      <c r="C34" s="8">
        <v>0</v>
      </c>
      <c r="D34" s="97">
        <v>0</v>
      </c>
      <c r="E34" s="8">
        <v>0</v>
      </c>
      <c r="F34" s="8">
        <v>0</v>
      </c>
      <c r="G34" s="8">
        <f>Soja!B33</f>
        <v>0</v>
      </c>
      <c r="H34" s="8">
        <v>0</v>
      </c>
      <c r="I34" s="97">
        <f>Soja!C33</f>
        <v>0</v>
      </c>
      <c r="J34" s="97">
        <f t="shared" si="0"/>
        <v>0</v>
      </c>
      <c r="K34" s="97">
        <f t="shared" si="1"/>
        <v>0</v>
      </c>
      <c r="L34" s="97">
        <f t="shared" si="2"/>
        <v>0</v>
      </c>
      <c r="M34" s="97">
        <f t="shared" si="3"/>
        <v>0</v>
      </c>
      <c r="N34" s="107"/>
      <c r="O34" s="67" t="s">
        <v>101</v>
      </c>
      <c r="P34" s="25">
        <v>0</v>
      </c>
      <c r="Q34" s="25">
        <v>0</v>
      </c>
      <c r="R34" s="108">
        <v>0</v>
      </c>
      <c r="S34" s="25">
        <v>0</v>
      </c>
      <c r="T34" s="25">
        <v>0</v>
      </c>
      <c r="U34" s="25">
        <f>Soja!E33</f>
        <v>0</v>
      </c>
      <c r="V34" s="25">
        <v>0</v>
      </c>
      <c r="W34" s="108">
        <f>Soja!F33</f>
        <v>0</v>
      </c>
      <c r="X34" s="97">
        <f t="shared" si="4"/>
        <v>0</v>
      </c>
      <c r="Y34" s="97">
        <f t="shared" si="5"/>
        <v>0</v>
      </c>
      <c r="Z34" s="109"/>
      <c r="AA34" s="341" t="s">
        <v>101</v>
      </c>
      <c r="AB34" s="34">
        <v>0</v>
      </c>
      <c r="AC34" s="34">
        <v>0</v>
      </c>
      <c r="AD34" s="344">
        <v>0</v>
      </c>
      <c r="AE34" s="34">
        <v>0</v>
      </c>
      <c r="AF34" s="34">
        <v>0</v>
      </c>
      <c r="AG34" s="34">
        <f>Soja!H33</f>
        <v>0</v>
      </c>
      <c r="AH34" s="34">
        <v>0</v>
      </c>
      <c r="AI34" s="344">
        <f>Soja!I33</f>
        <v>0</v>
      </c>
      <c r="AJ34" s="344">
        <f t="shared" si="6"/>
        <v>0</v>
      </c>
      <c r="AK34" s="344">
        <f t="shared" si="7"/>
        <v>0</v>
      </c>
      <c r="AL34" s="344">
        <f t="shared" si="8"/>
        <v>0</v>
      </c>
      <c r="AM34" s="344">
        <f t="shared" si="9"/>
        <v>0</v>
      </c>
      <c r="AN34" s="23"/>
      <c r="AO34" s="23"/>
      <c r="AP34" s="23"/>
      <c r="AQ34" s="23"/>
      <c r="AR34" s="23"/>
    </row>
    <row r="35" spans="1:44" ht="15.6" hidden="1" customHeight="1" x14ac:dyDescent="0.2">
      <c r="A35" s="67" t="s">
        <v>102</v>
      </c>
      <c r="B35" s="8">
        <v>0</v>
      </c>
      <c r="C35" s="8">
        <v>0</v>
      </c>
      <c r="D35" s="97">
        <v>0</v>
      </c>
      <c r="E35" s="8">
        <v>0</v>
      </c>
      <c r="F35" s="8">
        <v>0</v>
      </c>
      <c r="G35" s="8">
        <f>Soja!B34</f>
        <v>0</v>
      </c>
      <c r="H35" s="8">
        <v>0</v>
      </c>
      <c r="I35" s="97">
        <f>Soja!C34</f>
        <v>0</v>
      </c>
      <c r="J35" s="97">
        <f t="shared" si="0"/>
        <v>0</v>
      </c>
      <c r="K35" s="97">
        <f t="shared" si="1"/>
        <v>0</v>
      </c>
      <c r="L35" s="97">
        <f t="shared" si="2"/>
        <v>0</v>
      </c>
      <c r="M35" s="97">
        <f t="shared" si="3"/>
        <v>0</v>
      </c>
      <c r="N35" s="107"/>
      <c r="O35" s="67" t="s">
        <v>102</v>
      </c>
      <c r="P35" s="25">
        <v>0</v>
      </c>
      <c r="Q35" s="25">
        <v>0</v>
      </c>
      <c r="R35" s="108">
        <v>0</v>
      </c>
      <c r="S35" s="25">
        <v>0</v>
      </c>
      <c r="T35" s="25">
        <v>0</v>
      </c>
      <c r="U35" s="25">
        <f>Soja!E34</f>
        <v>0</v>
      </c>
      <c r="V35" s="25">
        <v>0</v>
      </c>
      <c r="W35" s="108">
        <f>Soja!F34</f>
        <v>0</v>
      </c>
      <c r="X35" s="97">
        <f t="shared" si="4"/>
        <v>0</v>
      </c>
      <c r="Y35" s="97">
        <f t="shared" si="5"/>
        <v>0</v>
      </c>
      <c r="Z35" s="109"/>
      <c r="AA35" s="341" t="s">
        <v>102</v>
      </c>
      <c r="AB35" s="34">
        <v>0</v>
      </c>
      <c r="AC35" s="34">
        <v>0</v>
      </c>
      <c r="AD35" s="344">
        <v>0</v>
      </c>
      <c r="AE35" s="34">
        <v>0</v>
      </c>
      <c r="AF35" s="34">
        <v>0</v>
      </c>
      <c r="AG35" s="34">
        <f>Soja!H34</f>
        <v>0</v>
      </c>
      <c r="AH35" s="34">
        <v>0</v>
      </c>
      <c r="AI35" s="344">
        <f>Soja!I34</f>
        <v>0</v>
      </c>
      <c r="AJ35" s="344">
        <f t="shared" si="6"/>
        <v>0</v>
      </c>
      <c r="AK35" s="344">
        <f t="shared" si="7"/>
        <v>0</v>
      </c>
      <c r="AL35" s="344">
        <f t="shared" si="8"/>
        <v>0</v>
      </c>
      <c r="AM35" s="344">
        <f t="shared" si="9"/>
        <v>0</v>
      </c>
      <c r="AN35" s="23"/>
      <c r="AO35" s="23"/>
      <c r="AP35" s="23"/>
      <c r="AQ35" s="23"/>
      <c r="AR35" s="23"/>
    </row>
    <row r="36" spans="1:44" ht="15.6" customHeight="1" x14ac:dyDescent="0.2">
      <c r="A36" s="67" t="s">
        <v>103</v>
      </c>
      <c r="B36" s="8">
        <v>751.7</v>
      </c>
      <c r="C36" s="8">
        <v>796.8</v>
      </c>
      <c r="D36" s="97">
        <v>857.6</v>
      </c>
      <c r="E36" s="8">
        <v>895.3</v>
      </c>
      <c r="F36" s="8">
        <v>961.6</v>
      </c>
      <c r="G36" s="8">
        <f>Soja!B35</f>
        <v>1162</v>
      </c>
      <c r="H36" s="8">
        <v>1162</v>
      </c>
      <c r="I36" s="97">
        <f>Soja!C35</f>
        <v>1215.5</v>
      </c>
      <c r="J36" s="97">
        <f t="shared" si="0"/>
        <v>4.5999999999999996</v>
      </c>
      <c r="K36" s="97">
        <f t="shared" si="1"/>
        <v>4.5999999999999996</v>
      </c>
      <c r="L36" s="97">
        <f t="shared" si="2"/>
        <v>53.5</v>
      </c>
      <c r="M36" s="97">
        <f t="shared" si="3"/>
        <v>53.5</v>
      </c>
      <c r="N36" s="107"/>
      <c r="O36" s="67" t="s">
        <v>103</v>
      </c>
      <c r="P36" s="25">
        <v>2246</v>
      </c>
      <c r="Q36" s="25">
        <v>2970</v>
      </c>
      <c r="R36" s="108">
        <v>3316</v>
      </c>
      <c r="S36" s="25">
        <v>3445</v>
      </c>
      <c r="T36" s="25">
        <v>3546</v>
      </c>
      <c r="U36" s="25">
        <f>Soja!E35</f>
        <v>3700</v>
      </c>
      <c r="V36" s="25">
        <v>3478</v>
      </c>
      <c r="W36" s="108">
        <f>Soja!F35</f>
        <v>3650</v>
      </c>
      <c r="X36" s="97">
        <f t="shared" si="4"/>
        <v>4.9000000000000004</v>
      </c>
      <c r="Y36" s="97">
        <f t="shared" si="5"/>
        <v>-1.4</v>
      </c>
      <c r="Z36" s="109"/>
      <c r="AA36" s="341" t="s">
        <v>103</v>
      </c>
      <c r="AB36" s="34">
        <v>1688.3</v>
      </c>
      <c r="AC36" s="34">
        <v>2366.5</v>
      </c>
      <c r="AD36" s="344">
        <v>2843.8</v>
      </c>
      <c r="AE36" s="34">
        <v>3084.3</v>
      </c>
      <c r="AF36" s="34">
        <v>3409.8</v>
      </c>
      <c r="AG36" s="34">
        <f>Soja!H35</f>
        <v>4299.3999999999996</v>
      </c>
      <c r="AH36" s="34">
        <v>4041.4</v>
      </c>
      <c r="AI36" s="344">
        <f>Soja!I35</f>
        <v>4436.6000000000004</v>
      </c>
      <c r="AJ36" s="344">
        <f t="shared" si="6"/>
        <v>9.8000000000000007</v>
      </c>
      <c r="AK36" s="344">
        <f t="shared" si="7"/>
        <v>3.2</v>
      </c>
      <c r="AL36" s="344">
        <f t="shared" si="8"/>
        <v>395.20000000000027</v>
      </c>
      <c r="AM36" s="344">
        <f t="shared" si="9"/>
        <v>137.20000000000073</v>
      </c>
      <c r="AN36" s="23"/>
      <c r="AO36" s="23"/>
      <c r="AP36" s="23"/>
      <c r="AQ36" s="23"/>
      <c r="AR36" s="23"/>
    </row>
    <row r="37" spans="1:44" ht="15.6" customHeight="1" x14ac:dyDescent="0.2">
      <c r="A37" s="120" t="s">
        <v>104</v>
      </c>
      <c r="B37" s="121">
        <v>10492.7</v>
      </c>
      <c r="C37" s="121">
        <v>11074.1</v>
      </c>
      <c r="D37" s="121">
        <v>11545.4</v>
      </c>
      <c r="E37" s="121">
        <v>11459.6</v>
      </c>
      <c r="F37" s="121">
        <v>11835.1</v>
      </c>
      <c r="G37" s="121">
        <f>Soja!B36</f>
        <v>12375.3</v>
      </c>
      <c r="H37" s="121">
        <v>12282.5</v>
      </c>
      <c r="I37" s="121">
        <f>Soja!C36</f>
        <v>12550.5</v>
      </c>
      <c r="J37" s="121">
        <f t="shared" si="0"/>
        <v>2.2000000000000002</v>
      </c>
      <c r="K37" s="121">
        <f t="shared" si="1"/>
        <v>1.4</v>
      </c>
      <c r="L37" s="121">
        <f t="shared" si="2"/>
        <v>268</v>
      </c>
      <c r="M37" s="121">
        <f t="shared" si="3"/>
        <v>175.20000000000073</v>
      </c>
      <c r="N37" s="104"/>
      <c r="O37" s="120" t="s">
        <v>104</v>
      </c>
      <c r="P37" s="122">
        <v>2791.7236750000002</v>
      </c>
      <c r="Q37" s="122">
        <v>3071.337012</v>
      </c>
      <c r="R37" s="122">
        <v>3047.1962950000002</v>
      </c>
      <c r="S37" s="122">
        <v>3542.2480369999998</v>
      </c>
      <c r="T37" s="122">
        <v>3263.7405429999999</v>
      </c>
      <c r="U37" s="122">
        <f>Soja!E36</f>
        <v>3477.2145399999999</v>
      </c>
      <c r="V37" s="122">
        <v>3461.7076569999999</v>
      </c>
      <c r="W37" s="122">
        <f>Soja!F36</f>
        <v>3517.522473</v>
      </c>
      <c r="X37" s="121">
        <f t="shared" si="4"/>
        <v>1.6</v>
      </c>
      <c r="Y37" s="121">
        <f t="shared" si="5"/>
        <v>1.2</v>
      </c>
      <c r="Z37" s="106"/>
      <c r="AA37" s="117" t="s">
        <v>104</v>
      </c>
      <c r="AB37" s="87">
        <v>29292.799999999999</v>
      </c>
      <c r="AC37" s="87">
        <v>34012.300000000003</v>
      </c>
      <c r="AD37" s="87">
        <v>35181.1</v>
      </c>
      <c r="AE37" s="87">
        <v>40592.800000000003</v>
      </c>
      <c r="AF37" s="87">
        <v>38626.699999999997</v>
      </c>
      <c r="AG37" s="87">
        <f>Soja!H36</f>
        <v>43031.5</v>
      </c>
      <c r="AH37" s="87">
        <v>42518.400000000001</v>
      </c>
      <c r="AI37" s="87">
        <f>Soja!I36</f>
        <v>44146.6</v>
      </c>
      <c r="AJ37" s="87">
        <f t="shared" si="6"/>
        <v>3.8</v>
      </c>
      <c r="AK37" s="87">
        <f t="shared" si="7"/>
        <v>2.6</v>
      </c>
      <c r="AL37" s="87">
        <f t="shared" si="8"/>
        <v>1628.1999999999971</v>
      </c>
      <c r="AM37" s="87">
        <f t="shared" si="9"/>
        <v>1115.0999999999985</v>
      </c>
      <c r="AN37" s="23"/>
      <c r="AO37" s="23"/>
      <c r="AP37" s="23"/>
      <c r="AQ37" s="23"/>
      <c r="AR37" s="23"/>
    </row>
    <row r="38" spans="1:44" ht="15.6" customHeight="1" x14ac:dyDescent="0.2">
      <c r="A38" s="67" t="s">
        <v>105</v>
      </c>
      <c r="B38" s="8">
        <v>5010.3999999999996</v>
      </c>
      <c r="C38" s="8">
        <v>5224.8</v>
      </c>
      <c r="D38" s="97">
        <v>5451.3</v>
      </c>
      <c r="E38" s="8">
        <v>5249.6</v>
      </c>
      <c r="F38" s="8">
        <v>5464.8</v>
      </c>
      <c r="G38" s="8">
        <f>Soja!B37</f>
        <v>5623.8</v>
      </c>
      <c r="H38" s="8">
        <v>5546.7</v>
      </c>
      <c r="I38" s="97">
        <f>Soja!C37</f>
        <v>5623.8</v>
      </c>
      <c r="J38" s="97">
        <f t="shared" si="0"/>
        <v>1.4</v>
      </c>
      <c r="K38" s="97">
        <f t="shared" si="1"/>
        <v>0</v>
      </c>
      <c r="L38" s="97">
        <f t="shared" si="2"/>
        <v>77.100000000000364</v>
      </c>
      <c r="M38" s="97">
        <f t="shared" si="3"/>
        <v>0</v>
      </c>
      <c r="N38" s="107"/>
      <c r="O38" s="67" t="s">
        <v>105</v>
      </c>
      <c r="P38" s="25">
        <v>2950</v>
      </c>
      <c r="Q38" s="25">
        <v>3294</v>
      </c>
      <c r="R38" s="108">
        <v>3090</v>
      </c>
      <c r="S38" s="25">
        <v>3731</v>
      </c>
      <c r="T38" s="25">
        <v>3508</v>
      </c>
      <c r="U38" s="25">
        <f>Soja!E37</f>
        <v>3535</v>
      </c>
      <c r="V38" s="25">
        <v>3633</v>
      </c>
      <c r="W38" s="108">
        <f>Soja!F37</f>
        <v>3678</v>
      </c>
      <c r="X38" s="97">
        <f t="shared" si="4"/>
        <v>1.2</v>
      </c>
      <c r="Y38" s="97">
        <f t="shared" si="5"/>
        <v>4</v>
      </c>
      <c r="Z38" s="109"/>
      <c r="AA38" s="341" t="s">
        <v>105</v>
      </c>
      <c r="AB38" s="34">
        <v>14780.7</v>
      </c>
      <c r="AC38" s="34">
        <v>17210.5</v>
      </c>
      <c r="AD38" s="344">
        <v>16844.5</v>
      </c>
      <c r="AE38" s="34">
        <v>19586.3</v>
      </c>
      <c r="AF38" s="34">
        <v>19170.5</v>
      </c>
      <c r="AG38" s="34">
        <f>Soja!H37</f>
        <v>19880.099999999999</v>
      </c>
      <c r="AH38" s="34">
        <v>20151.2</v>
      </c>
      <c r="AI38" s="344">
        <f>Soja!I37</f>
        <v>20684.3</v>
      </c>
      <c r="AJ38" s="344">
        <f t="shared" si="6"/>
        <v>2.6</v>
      </c>
      <c r="AK38" s="344">
        <f t="shared" si="7"/>
        <v>4</v>
      </c>
      <c r="AL38" s="344">
        <f t="shared" si="8"/>
        <v>533.09999999999854</v>
      </c>
      <c r="AM38" s="344">
        <f t="shared" si="9"/>
        <v>804.20000000000073</v>
      </c>
      <c r="AN38" s="23"/>
      <c r="AO38" s="23"/>
      <c r="AP38" s="23"/>
      <c r="AQ38" s="23"/>
      <c r="AR38" s="23"/>
    </row>
    <row r="39" spans="1:44" ht="15.6" customHeight="1" x14ac:dyDescent="0.2">
      <c r="A39" s="67" t="s">
        <v>106</v>
      </c>
      <c r="B39" s="8">
        <v>542.70000000000005</v>
      </c>
      <c r="C39" s="8">
        <v>600.1</v>
      </c>
      <c r="D39" s="97">
        <v>639.1</v>
      </c>
      <c r="E39" s="8">
        <v>640.4</v>
      </c>
      <c r="F39" s="8">
        <v>678.2</v>
      </c>
      <c r="G39" s="8">
        <f>Soja!B38</f>
        <v>696.3</v>
      </c>
      <c r="H39" s="8">
        <v>680.6</v>
      </c>
      <c r="I39" s="97">
        <f>Soja!C38</f>
        <v>705.4</v>
      </c>
      <c r="J39" s="97">
        <f t="shared" si="0"/>
        <v>3.6</v>
      </c>
      <c r="K39" s="97">
        <f t="shared" si="1"/>
        <v>1.3</v>
      </c>
      <c r="L39" s="97">
        <f t="shared" si="2"/>
        <v>24.799999999999955</v>
      </c>
      <c r="M39" s="97">
        <f t="shared" si="3"/>
        <v>9.1000000000000227</v>
      </c>
      <c r="N39" s="107"/>
      <c r="O39" s="67" t="s">
        <v>106</v>
      </c>
      <c r="P39" s="25">
        <v>3030</v>
      </c>
      <c r="Q39" s="25">
        <v>3200</v>
      </c>
      <c r="R39" s="108">
        <v>3341</v>
      </c>
      <c r="S39" s="25">
        <v>3580</v>
      </c>
      <c r="T39" s="25">
        <v>3400</v>
      </c>
      <c r="U39" s="25">
        <f>Soja!E38</f>
        <v>3395</v>
      </c>
      <c r="V39" s="25">
        <v>3540</v>
      </c>
      <c r="W39" s="108">
        <f>Soja!F38</f>
        <v>3451</v>
      </c>
      <c r="X39" s="97">
        <f t="shared" si="4"/>
        <v>-2.5</v>
      </c>
      <c r="Y39" s="97">
        <f t="shared" si="5"/>
        <v>1.6</v>
      </c>
      <c r="Z39" s="109"/>
      <c r="AA39" s="341" t="s">
        <v>106</v>
      </c>
      <c r="AB39" s="34">
        <v>1644.4</v>
      </c>
      <c r="AC39" s="34">
        <v>1920.3</v>
      </c>
      <c r="AD39" s="344">
        <v>2135.1999999999998</v>
      </c>
      <c r="AE39" s="34">
        <v>2292.6</v>
      </c>
      <c r="AF39" s="34">
        <v>2305.9</v>
      </c>
      <c r="AG39" s="34">
        <f>Soja!H38</f>
        <v>2363.9</v>
      </c>
      <c r="AH39" s="34">
        <v>2409.3000000000002</v>
      </c>
      <c r="AI39" s="344">
        <f>Soja!I38</f>
        <v>2434.3000000000002</v>
      </c>
      <c r="AJ39" s="344">
        <f t="shared" si="6"/>
        <v>1</v>
      </c>
      <c r="AK39" s="344">
        <f t="shared" si="7"/>
        <v>3</v>
      </c>
      <c r="AL39" s="344">
        <f t="shared" si="8"/>
        <v>25</v>
      </c>
      <c r="AM39" s="344">
        <f t="shared" si="9"/>
        <v>70.400000000000091</v>
      </c>
      <c r="AN39" s="23"/>
      <c r="AO39" s="23"/>
      <c r="AP39" s="23"/>
      <c r="AQ39" s="23"/>
      <c r="AR39" s="23"/>
    </row>
    <row r="40" spans="1:44" ht="15.6" customHeight="1" x14ac:dyDescent="0.2">
      <c r="A40" s="67" t="s">
        <v>107</v>
      </c>
      <c r="B40" s="8">
        <v>4939.6000000000004</v>
      </c>
      <c r="C40" s="8">
        <v>5249.2</v>
      </c>
      <c r="D40" s="97">
        <v>5455</v>
      </c>
      <c r="E40" s="8">
        <v>5569.6</v>
      </c>
      <c r="F40" s="8">
        <v>5692.1</v>
      </c>
      <c r="G40" s="8">
        <f>Soja!B39</f>
        <v>6055.2</v>
      </c>
      <c r="H40" s="8">
        <v>6055.2</v>
      </c>
      <c r="I40" s="97">
        <f>Soja!C39</f>
        <v>6221.3</v>
      </c>
      <c r="J40" s="97">
        <f t="shared" si="0"/>
        <v>2.7</v>
      </c>
      <c r="K40" s="97">
        <f t="shared" si="1"/>
        <v>2.7</v>
      </c>
      <c r="L40" s="97">
        <f t="shared" si="2"/>
        <v>166.10000000000036</v>
      </c>
      <c r="M40" s="97">
        <f t="shared" si="3"/>
        <v>166.10000000000036</v>
      </c>
      <c r="N40" s="107"/>
      <c r="O40" s="67" t="s">
        <v>107</v>
      </c>
      <c r="P40" s="25">
        <v>2605</v>
      </c>
      <c r="Q40" s="25">
        <v>2835</v>
      </c>
      <c r="R40" s="108">
        <v>2970</v>
      </c>
      <c r="S40" s="25">
        <v>3360</v>
      </c>
      <c r="T40" s="25">
        <v>3013</v>
      </c>
      <c r="U40" s="25">
        <f>Soja!E39</f>
        <v>3433</v>
      </c>
      <c r="V40" s="25">
        <v>3296</v>
      </c>
      <c r="W40" s="108">
        <f>Soja!F39</f>
        <v>3380</v>
      </c>
      <c r="X40" s="97">
        <f t="shared" si="4"/>
        <v>2.5</v>
      </c>
      <c r="Y40" s="97">
        <f t="shared" si="5"/>
        <v>-1.5</v>
      </c>
      <c r="Z40" s="109"/>
      <c r="AA40" s="341" t="s">
        <v>107</v>
      </c>
      <c r="AB40" s="34">
        <v>12867.7</v>
      </c>
      <c r="AC40" s="34">
        <v>14881.5</v>
      </c>
      <c r="AD40" s="344">
        <v>16201.4</v>
      </c>
      <c r="AE40" s="34">
        <v>18713.900000000001</v>
      </c>
      <c r="AF40" s="34">
        <v>17150.3</v>
      </c>
      <c r="AG40" s="34">
        <f>Soja!H39</f>
        <v>20787.5</v>
      </c>
      <c r="AH40" s="34">
        <v>19957.900000000001</v>
      </c>
      <c r="AI40" s="344">
        <f>Soja!I39</f>
        <v>21028</v>
      </c>
      <c r="AJ40" s="344">
        <f t="shared" si="6"/>
        <v>5.4</v>
      </c>
      <c r="AK40" s="344">
        <f t="shared" si="7"/>
        <v>1.2</v>
      </c>
      <c r="AL40" s="344">
        <f t="shared" si="8"/>
        <v>1070.0999999999985</v>
      </c>
      <c r="AM40" s="344">
        <f t="shared" si="9"/>
        <v>240.5</v>
      </c>
      <c r="AN40" s="23"/>
      <c r="AO40" s="23"/>
      <c r="AP40" s="23"/>
      <c r="AQ40" s="23"/>
      <c r="AR40" s="23"/>
    </row>
    <row r="41" spans="1:44" ht="15.6" customHeight="1" x14ac:dyDescent="0.2">
      <c r="A41" s="120" t="s">
        <v>108</v>
      </c>
      <c r="B41" s="121">
        <v>3781.1</v>
      </c>
      <c r="C41" s="121">
        <v>4286.5</v>
      </c>
      <c r="D41" s="121">
        <v>4454.5</v>
      </c>
      <c r="E41" s="121">
        <v>4904.8</v>
      </c>
      <c r="F41" s="121">
        <v>5195.2</v>
      </c>
      <c r="G41" s="121">
        <f>Soja!B40</f>
        <v>5876.7</v>
      </c>
      <c r="H41" s="121">
        <v>5639.5</v>
      </c>
      <c r="I41" s="121">
        <f>Soja!C40</f>
        <v>5992.8</v>
      </c>
      <c r="J41" s="121">
        <f t="shared" si="0"/>
        <v>6.3</v>
      </c>
      <c r="K41" s="121">
        <f t="shared" si="1"/>
        <v>2</v>
      </c>
      <c r="L41" s="121">
        <f t="shared" si="2"/>
        <v>353.30000000000018</v>
      </c>
      <c r="M41" s="121">
        <f t="shared" si="3"/>
        <v>116.10000000000036</v>
      </c>
      <c r="N41" s="104"/>
      <c r="O41" s="120" t="s">
        <v>108</v>
      </c>
      <c r="P41" s="122">
        <v>2647.9721249999998</v>
      </c>
      <c r="Q41" s="122">
        <v>2886.6615190000002</v>
      </c>
      <c r="R41" s="122">
        <v>2003.8125130000001</v>
      </c>
      <c r="S41" s="122">
        <v>3095.1811290000001</v>
      </c>
      <c r="T41" s="122">
        <v>3417.3951259999999</v>
      </c>
      <c r="U41" s="122">
        <f>Soja!E40</f>
        <v>3443.2530670000001</v>
      </c>
      <c r="V41" s="122">
        <v>3420.2107430000001</v>
      </c>
      <c r="W41" s="122">
        <f>Soja!F40</f>
        <v>3397.5347919999999</v>
      </c>
      <c r="X41" s="121">
        <f t="shared" si="4"/>
        <v>-0.7</v>
      </c>
      <c r="Y41" s="121">
        <f t="shared" si="5"/>
        <v>-1.3</v>
      </c>
      <c r="Z41" s="106"/>
      <c r="AA41" s="117" t="s">
        <v>108</v>
      </c>
      <c r="AB41" s="87">
        <v>10012.200000000001</v>
      </c>
      <c r="AC41" s="87">
        <v>12373.6</v>
      </c>
      <c r="AD41" s="87">
        <v>8926</v>
      </c>
      <c r="AE41" s="87">
        <v>15181.1</v>
      </c>
      <c r="AF41" s="87">
        <v>17754.599999999999</v>
      </c>
      <c r="AG41" s="87">
        <f>Soja!H40</f>
        <v>20235</v>
      </c>
      <c r="AH41" s="87">
        <v>19288.3</v>
      </c>
      <c r="AI41" s="87">
        <f>Soja!I40</f>
        <v>20360.8</v>
      </c>
      <c r="AJ41" s="87">
        <f t="shared" si="6"/>
        <v>5.6</v>
      </c>
      <c r="AK41" s="87">
        <f t="shared" si="7"/>
        <v>0.6</v>
      </c>
      <c r="AL41" s="87">
        <f t="shared" si="8"/>
        <v>1072.5</v>
      </c>
      <c r="AM41" s="87">
        <f t="shared" si="9"/>
        <v>125.79999999999927</v>
      </c>
      <c r="AN41" s="23"/>
      <c r="AO41" s="23"/>
      <c r="AP41" s="23"/>
      <c r="AQ41" s="23"/>
      <c r="AR41" s="23"/>
    </row>
    <row r="42" spans="1:44" ht="15.6" customHeight="1" x14ac:dyDescent="0.2">
      <c r="A42" s="123" t="s">
        <v>109</v>
      </c>
      <c r="B42" s="124">
        <v>26392</v>
      </c>
      <c r="C42" s="124">
        <v>27806.400000000001</v>
      </c>
      <c r="D42" s="124">
        <v>28797.4</v>
      </c>
      <c r="E42" s="124">
        <v>29004.6</v>
      </c>
      <c r="F42" s="124">
        <v>29954</v>
      </c>
      <c r="G42" s="124">
        <f>Soja!B41</f>
        <v>33048.800000000003</v>
      </c>
      <c r="H42" s="124">
        <v>32614.799999999999</v>
      </c>
      <c r="I42" s="124">
        <f>Soja!C41</f>
        <v>33922.400000000001</v>
      </c>
      <c r="J42" s="124">
        <f t="shared" si="0"/>
        <v>4</v>
      </c>
      <c r="K42" s="124">
        <f t="shared" si="1"/>
        <v>2.6</v>
      </c>
      <c r="L42" s="124">
        <f t="shared" si="2"/>
        <v>1307.6000000000022</v>
      </c>
      <c r="M42" s="124">
        <f t="shared" si="3"/>
        <v>873.59999999999854</v>
      </c>
      <c r="N42" s="104"/>
      <c r="O42" s="123" t="s">
        <v>109</v>
      </c>
      <c r="P42" s="125">
        <v>2883.7751549999998</v>
      </c>
      <c r="Q42" s="125">
        <v>3015.6465779999999</v>
      </c>
      <c r="R42" s="125">
        <v>3004.0447989999998</v>
      </c>
      <c r="S42" s="125">
        <v>3409.6031840000001</v>
      </c>
      <c r="T42" s="125">
        <v>3389.4379949999998</v>
      </c>
      <c r="U42" s="125">
        <f>Soja!E41</f>
        <v>3542.8357369999999</v>
      </c>
      <c r="V42" s="125">
        <v>3546.3938659999999</v>
      </c>
      <c r="W42" s="125">
        <f>Soja!F41</f>
        <v>3549.025862</v>
      </c>
      <c r="X42" s="124">
        <f t="shared" si="4"/>
        <v>0.1</v>
      </c>
      <c r="Y42" s="124">
        <f t="shared" si="5"/>
        <v>0.2</v>
      </c>
      <c r="Z42" s="106"/>
      <c r="AA42" s="117" t="s">
        <v>109</v>
      </c>
      <c r="AB42" s="87">
        <v>76108.600000000006</v>
      </c>
      <c r="AC42" s="87">
        <v>83854.399999999994</v>
      </c>
      <c r="AD42" s="87">
        <v>86508.6</v>
      </c>
      <c r="AE42" s="87">
        <v>98894.2</v>
      </c>
      <c r="AF42" s="87">
        <v>101527.1</v>
      </c>
      <c r="AG42" s="87">
        <f>Soja!H41</f>
        <v>117086.39999999999</v>
      </c>
      <c r="AH42" s="87">
        <v>115664.9</v>
      </c>
      <c r="AI42" s="87">
        <f>Soja!I41</f>
        <v>120391.4</v>
      </c>
      <c r="AJ42" s="87">
        <f t="shared" si="6"/>
        <v>4.0999999999999996</v>
      </c>
      <c r="AK42" s="87">
        <f t="shared" si="7"/>
        <v>2.8</v>
      </c>
      <c r="AL42" s="87">
        <f t="shared" si="8"/>
        <v>4726.5</v>
      </c>
      <c r="AM42" s="87">
        <f t="shared" si="9"/>
        <v>3305</v>
      </c>
      <c r="AN42" s="23"/>
      <c r="AO42" s="23"/>
      <c r="AP42" s="23"/>
      <c r="AQ42" s="23"/>
      <c r="AR42" s="23"/>
    </row>
    <row r="43" spans="1:44" ht="15.6" customHeight="1" x14ac:dyDescent="0.2">
      <c r="A43" s="117" t="s">
        <v>51</v>
      </c>
      <c r="B43" s="87">
        <v>30173.1</v>
      </c>
      <c r="C43" s="87">
        <v>32092.9</v>
      </c>
      <c r="D43" s="87">
        <v>33251.9</v>
      </c>
      <c r="E43" s="87">
        <v>33909.4</v>
      </c>
      <c r="F43" s="87">
        <v>35149.199999999997</v>
      </c>
      <c r="G43" s="87">
        <f>Soja!B42</f>
        <v>38925.5</v>
      </c>
      <c r="H43" s="87">
        <v>38254.300000000003</v>
      </c>
      <c r="I43" s="87">
        <f>Soja!C42</f>
        <v>39915.199999999997</v>
      </c>
      <c r="J43" s="87">
        <f t="shared" si="0"/>
        <v>4.3</v>
      </c>
      <c r="K43" s="87">
        <f t="shared" si="1"/>
        <v>2.5</v>
      </c>
      <c r="L43" s="87">
        <f t="shared" si="2"/>
        <v>1660.8999999999942</v>
      </c>
      <c r="M43" s="87">
        <f t="shared" si="3"/>
        <v>989.69999999999709</v>
      </c>
      <c r="N43" s="104"/>
      <c r="O43" s="117" t="s">
        <v>51</v>
      </c>
      <c r="P43" s="118">
        <v>2854.2258270000002</v>
      </c>
      <c r="Q43" s="118">
        <v>2998.4186410000002</v>
      </c>
      <c r="R43" s="118">
        <v>2870.0514119999998</v>
      </c>
      <c r="S43" s="118">
        <v>3364.1238389999999</v>
      </c>
      <c r="T43" s="118">
        <v>3393.5702449999999</v>
      </c>
      <c r="U43" s="118">
        <f>Soja!E42</f>
        <v>3527.8014410000001</v>
      </c>
      <c r="V43" s="118">
        <v>3527.7917819999998</v>
      </c>
      <c r="W43" s="118">
        <f>Soja!F42</f>
        <v>3526.2812509999999</v>
      </c>
      <c r="X43" s="87">
        <f t="shared" si="4"/>
        <v>0</v>
      </c>
      <c r="Y43" s="87">
        <f t="shared" si="5"/>
        <v>0</v>
      </c>
      <c r="Z43" s="106"/>
      <c r="AA43" s="117" t="s">
        <v>51</v>
      </c>
      <c r="AB43" s="87">
        <v>86120.8</v>
      </c>
      <c r="AC43" s="87">
        <v>96228</v>
      </c>
      <c r="AD43" s="87">
        <v>95434.6</v>
      </c>
      <c r="AE43" s="87">
        <v>114075.3</v>
      </c>
      <c r="AF43" s="87">
        <v>119281.7</v>
      </c>
      <c r="AG43" s="87">
        <f>Soja!H42</f>
        <v>137321.4</v>
      </c>
      <c r="AH43" s="87">
        <v>134953.20000000001</v>
      </c>
      <c r="AI43" s="87">
        <f>Soja!I42</f>
        <v>140752.20000000001</v>
      </c>
      <c r="AJ43" s="87">
        <f t="shared" si="6"/>
        <v>4.3</v>
      </c>
      <c r="AK43" s="87">
        <f t="shared" si="7"/>
        <v>2.5</v>
      </c>
      <c r="AL43" s="87">
        <f t="shared" si="8"/>
        <v>5799</v>
      </c>
      <c r="AM43" s="87">
        <f t="shared" si="9"/>
        <v>3430.8000000000175</v>
      </c>
      <c r="AN43" s="23"/>
      <c r="AO43" s="23"/>
      <c r="AP43" s="23"/>
      <c r="AQ43" s="23"/>
      <c r="AR43" s="23"/>
    </row>
    <row r="44" spans="1:44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19.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9.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9.5" customHeight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zoomScale="90" workbookViewId="0">
      <pane xSplit="1" ySplit="6" topLeftCell="B7" activePane="bottomRight" state="frozen"/>
      <selection activeCell="W44" sqref="W44"/>
      <selection pane="topRight"/>
      <selection pane="bottomLeft"/>
      <selection pane="bottomRight" activeCell="L25" sqref="L25"/>
    </sheetView>
  </sheetViews>
  <sheetFormatPr defaultColWidth="11.42578125" defaultRowHeight="20.100000000000001" customHeight="1" x14ac:dyDescent="0.2"/>
  <cols>
    <col min="1" max="1" width="19.140625" style="129" customWidth="1"/>
    <col min="2" max="3" width="11.28515625" style="129" customWidth="1"/>
    <col min="4" max="4" width="7.85546875" style="129" customWidth="1"/>
    <col min="5" max="6" width="11.28515625" style="129" customWidth="1"/>
    <col min="7" max="7" width="7.42578125" style="129" customWidth="1"/>
    <col min="8" max="9" width="11.28515625" style="129" customWidth="1"/>
    <col min="10" max="10" width="7.42578125" style="129" customWidth="1"/>
    <col min="11" max="11" width="9.42578125" style="129" customWidth="1"/>
    <col min="12" max="257" width="11.42578125" style="129" customWidth="1"/>
  </cols>
  <sheetData>
    <row r="1" spans="1:11" ht="29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130"/>
    </row>
    <row r="2" spans="1:11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130"/>
    </row>
    <row r="3" spans="1:11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130"/>
    </row>
    <row r="4" spans="1:11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130"/>
    </row>
    <row r="5" spans="1:11" ht="20.100000000000001" customHeight="1" x14ac:dyDescent="0.2">
      <c r="A5" s="555" t="s">
        <v>60</v>
      </c>
      <c r="B5" s="557" t="s">
        <v>61</v>
      </c>
      <c r="C5" s="557"/>
      <c r="D5" s="557"/>
      <c r="E5" s="555" t="s">
        <v>62</v>
      </c>
      <c r="F5" s="555"/>
      <c r="G5" s="555"/>
      <c r="H5" s="557" t="s">
        <v>63</v>
      </c>
      <c r="I5" s="557"/>
      <c r="J5" s="557"/>
      <c r="K5" s="132"/>
    </row>
    <row r="6" spans="1:11" ht="20.100000000000001" customHeight="1" x14ac:dyDescent="0.2">
      <c r="A6" s="555"/>
      <c r="B6" s="131" t="s">
        <v>64</v>
      </c>
      <c r="C6" s="131" t="s">
        <v>65</v>
      </c>
      <c r="D6" s="131" t="s">
        <v>66</v>
      </c>
      <c r="E6" s="131" t="s">
        <v>64</v>
      </c>
      <c r="F6" s="131" t="s">
        <v>65</v>
      </c>
      <c r="G6" s="131" t="s">
        <v>66</v>
      </c>
      <c r="H6" s="131" t="s">
        <v>64</v>
      </c>
      <c r="I6" s="131" t="s">
        <v>65</v>
      </c>
      <c r="J6" s="131" t="s">
        <v>66</v>
      </c>
      <c r="K6" s="133"/>
    </row>
    <row r="7" spans="1:11" ht="20.100000000000001" customHeight="1" x14ac:dyDescent="0.2">
      <c r="A7" s="556"/>
      <c r="B7" s="135" t="s">
        <v>67</v>
      </c>
      <c r="C7" s="135" t="s">
        <v>68</v>
      </c>
      <c r="D7" s="135" t="s">
        <v>69</v>
      </c>
      <c r="E7" s="135" t="s">
        <v>70</v>
      </c>
      <c r="F7" s="135" t="s">
        <v>71</v>
      </c>
      <c r="G7" s="135" t="s">
        <v>72</v>
      </c>
      <c r="H7" s="135" t="s">
        <v>73</v>
      </c>
      <c r="I7" s="135" t="s">
        <v>74</v>
      </c>
      <c r="J7" s="135" t="s">
        <v>75</v>
      </c>
      <c r="K7" s="133"/>
    </row>
    <row r="8" spans="1:11" ht="15.6" customHeight="1" x14ac:dyDescent="0.2">
      <c r="A8" s="120" t="s">
        <v>76</v>
      </c>
      <c r="B8" s="136">
        <v>71.2</v>
      </c>
      <c r="C8" s="136">
        <v>71.2</v>
      </c>
      <c r="D8" s="136">
        <v>0</v>
      </c>
      <c r="E8" s="137">
        <v>2308.5308989999999</v>
      </c>
      <c r="F8" s="137">
        <v>2241.463483</v>
      </c>
      <c r="G8" s="136">
        <v>-2.9</v>
      </c>
      <c r="H8" s="136">
        <v>164.3</v>
      </c>
      <c r="I8" s="136">
        <v>159.6</v>
      </c>
      <c r="J8" s="136">
        <v>-2.9</v>
      </c>
      <c r="K8" s="181"/>
    </row>
    <row r="9" spans="1:11" ht="15.6" hidden="1" customHeight="1" x14ac:dyDescent="0.2">
      <c r="A9" s="150" t="s">
        <v>77</v>
      </c>
      <c r="B9" s="141">
        <v>0</v>
      </c>
      <c r="C9" s="141">
        <v>0</v>
      </c>
      <c r="D9" s="142">
        <v>0</v>
      </c>
      <c r="E9" s="143"/>
      <c r="F9" s="143"/>
      <c r="G9" s="142">
        <v>0</v>
      </c>
      <c r="H9" s="141">
        <v>0</v>
      </c>
      <c r="I9" s="141">
        <v>0</v>
      </c>
      <c r="J9" s="141">
        <v>0</v>
      </c>
      <c r="K9" s="181">
        <v>0</v>
      </c>
    </row>
    <row r="10" spans="1:11" ht="15.6" hidden="1" customHeight="1" x14ac:dyDescent="0.2">
      <c r="A10" s="150" t="s">
        <v>78</v>
      </c>
      <c r="B10" s="141">
        <v>0</v>
      </c>
      <c r="C10" s="141">
        <v>0</v>
      </c>
      <c r="D10" s="142">
        <v>0</v>
      </c>
      <c r="E10" s="143"/>
      <c r="F10" s="143"/>
      <c r="G10" s="142">
        <v>0</v>
      </c>
      <c r="H10" s="141">
        <v>0</v>
      </c>
      <c r="I10" s="141">
        <v>0</v>
      </c>
      <c r="J10" s="141">
        <v>0</v>
      </c>
      <c r="K10" s="181">
        <v>0</v>
      </c>
    </row>
    <row r="11" spans="1:11" ht="15.6" hidden="1" customHeight="1" x14ac:dyDescent="0.2">
      <c r="A11" s="150" t="s">
        <v>79</v>
      </c>
      <c r="B11" s="141">
        <v>0</v>
      </c>
      <c r="C11" s="141">
        <v>0</v>
      </c>
      <c r="D11" s="142">
        <v>0</v>
      </c>
      <c r="E11" s="143"/>
      <c r="F11" s="143"/>
      <c r="G11" s="142">
        <v>0</v>
      </c>
      <c r="H11" s="141">
        <v>0</v>
      </c>
      <c r="I11" s="141">
        <v>0</v>
      </c>
      <c r="J11" s="141">
        <v>0</v>
      </c>
      <c r="K11" s="181">
        <v>0</v>
      </c>
    </row>
    <row r="12" spans="1:11" ht="15.6" hidden="1" customHeight="1" x14ac:dyDescent="0.2">
      <c r="A12" s="150" t="s">
        <v>80</v>
      </c>
      <c r="B12" s="141">
        <v>0</v>
      </c>
      <c r="C12" s="141">
        <v>0</v>
      </c>
      <c r="D12" s="142">
        <v>0</v>
      </c>
      <c r="E12" s="143"/>
      <c r="F12" s="143"/>
      <c r="G12" s="142">
        <v>0</v>
      </c>
      <c r="H12" s="141">
        <v>0</v>
      </c>
      <c r="I12" s="141">
        <v>0</v>
      </c>
      <c r="J12" s="141">
        <v>0</v>
      </c>
      <c r="K12" s="181">
        <v>0</v>
      </c>
    </row>
    <row r="13" spans="1:11" ht="15.6" hidden="1" customHeight="1" x14ac:dyDescent="0.2">
      <c r="A13" s="150" t="s">
        <v>81</v>
      </c>
      <c r="B13" s="141">
        <v>0</v>
      </c>
      <c r="C13" s="141">
        <v>0</v>
      </c>
      <c r="D13" s="142">
        <v>0</v>
      </c>
      <c r="E13" s="143"/>
      <c r="F13" s="143"/>
      <c r="G13" s="142">
        <v>0</v>
      </c>
      <c r="H13" s="141">
        <v>0</v>
      </c>
      <c r="I13" s="141">
        <v>0</v>
      </c>
      <c r="J13" s="141">
        <v>0</v>
      </c>
      <c r="K13" s="181">
        <v>0</v>
      </c>
    </row>
    <row r="14" spans="1:11" ht="15.6" customHeight="1" x14ac:dyDescent="0.2">
      <c r="A14" s="67" t="s">
        <v>82</v>
      </c>
      <c r="B14" s="141">
        <v>20.6</v>
      </c>
      <c r="C14" s="141">
        <v>20.6</v>
      </c>
      <c r="D14" s="142">
        <v>0</v>
      </c>
      <c r="E14" s="183">
        <v>2666</v>
      </c>
      <c r="F14" s="143">
        <v>2417</v>
      </c>
      <c r="G14" s="142">
        <v>-9.3000000000000007</v>
      </c>
      <c r="H14" s="141">
        <v>54.9</v>
      </c>
      <c r="I14" s="141">
        <v>49.8</v>
      </c>
      <c r="J14" s="141">
        <v>-9.3000000000000007</v>
      </c>
      <c r="K14" s="184"/>
    </row>
    <row r="15" spans="1:11" ht="15.6" customHeight="1" x14ac:dyDescent="0.2">
      <c r="A15" s="150" t="s">
        <v>83</v>
      </c>
      <c r="B15" s="141">
        <v>50.6</v>
      </c>
      <c r="C15" s="141">
        <v>50.6</v>
      </c>
      <c r="D15" s="142">
        <v>0</v>
      </c>
      <c r="E15" s="143">
        <v>2163</v>
      </c>
      <c r="F15" s="21">
        <v>2170</v>
      </c>
      <c r="G15" s="142">
        <v>0.3</v>
      </c>
      <c r="H15" s="141">
        <v>109.4</v>
      </c>
      <c r="I15" s="141">
        <v>109.8</v>
      </c>
      <c r="J15" s="141">
        <v>0.4</v>
      </c>
      <c r="K15" s="181"/>
    </row>
    <row r="16" spans="1:11" ht="15.6" customHeight="1" x14ac:dyDescent="0.2">
      <c r="A16" s="120" t="s">
        <v>84</v>
      </c>
      <c r="B16" s="136">
        <v>117.14</v>
      </c>
      <c r="C16" s="136">
        <v>117.14</v>
      </c>
      <c r="D16" s="136">
        <v>0</v>
      </c>
      <c r="E16" s="137">
        <v>1583.3054460000001</v>
      </c>
      <c r="F16" s="137">
        <v>1541.094417</v>
      </c>
      <c r="G16" s="136">
        <v>-2.7</v>
      </c>
      <c r="H16" s="136">
        <v>185.5</v>
      </c>
      <c r="I16" s="136">
        <v>180.7</v>
      </c>
      <c r="J16" s="136">
        <v>-2.6</v>
      </c>
      <c r="K16" s="181"/>
    </row>
    <row r="17" spans="1:11" ht="15.6" customHeight="1" x14ac:dyDescent="0.2">
      <c r="A17" s="150" t="s">
        <v>85</v>
      </c>
      <c r="B17" s="141">
        <v>9.8000000000000007</v>
      </c>
      <c r="C17" s="141">
        <v>9.8000000000000007</v>
      </c>
      <c r="D17" s="142">
        <v>0</v>
      </c>
      <c r="E17" s="143">
        <v>2247</v>
      </c>
      <c r="F17" s="183">
        <v>2272</v>
      </c>
      <c r="G17" s="142">
        <v>1.1000000000000001</v>
      </c>
      <c r="H17" s="141">
        <v>22</v>
      </c>
      <c r="I17" s="141">
        <v>22.3</v>
      </c>
      <c r="J17" s="141">
        <v>1.4</v>
      </c>
      <c r="K17" s="181"/>
    </row>
    <row r="18" spans="1:11" ht="15.6" customHeight="1" x14ac:dyDescent="0.2">
      <c r="A18" s="150" t="s">
        <v>86</v>
      </c>
      <c r="B18" s="141">
        <v>11.6</v>
      </c>
      <c r="C18" s="141">
        <v>11.6</v>
      </c>
      <c r="D18" s="142">
        <v>0</v>
      </c>
      <c r="E18" s="143">
        <v>1264</v>
      </c>
      <c r="F18" s="183">
        <v>1720</v>
      </c>
      <c r="G18" s="142">
        <v>36.1</v>
      </c>
      <c r="H18" s="141">
        <v>14.7</v>
      </c>
      <c r="I18" s="141">
        <v>20</v>
      </c>
      <c r="J18" s="141">
        <v>36.1</v>
      </c>
      <c r="K18" s="181"/>
    </row>
    <row r="19" spans="1:11" ht="15.6" hidden="1" customHeight="1" x14ac:dyDescent="0.2">
      <c r="A19" s="150" t="s">
        <v>87</v>
      </c>
      <c r="B19" s="141">
        <v>0</v>
      </c>
      <c r="C19" s="141">
        <v>0</v>
      </c>
      <c r="D19" s="142">
        <v>0</v>
      </c>
      <c r="E19" s="143"/>
      <c r="F19" s="183"/>
      <c r="G19" s="142">
        <v>0</v>
      </c>
      <c r="H19" s="141">
        <v>0</v>
      </c>
      <c r="I19" s="141">
        <v>0</v>
      </c>
      <c r="J19" s="141">
        <v>0</v>
      </c>
      <c r="K19" s="181"/>
    </row>
    <row r="20" spans="1:11" ht="15.6" customHeight="1" x14ac:dyDescent="0.2">
      <c r="A20" s="150" t="s">
        <v>88</v>
      </c>
      <c r="B20" s="141">
        <v>0.6</v>
      </c>
      <c r="C20" s="141">
        <v>0.6</v>
      </c>
      <c r="D20" s="142">
        <v>0</v>
      </c>
      <c r="E20" s="143">
        <v>859</v>
      </c>
      <c r="F20" s="183">
        <v>1127</v>
      </c>
      <c r="G20" s="142">
        <v>31.2</v>
      </c>
      <c r="H20" s="141">
        <v>0.5</v>
      </c>
      <c r="I20" s="141">
        <v>0.7</v>
      </c>
      <c r="J20" s="141">
        <v>40</v>
      </c>
      <c r="K20" s="181"/>
    </row>
    <row r="21" spans="1:11" ht="15.6" customHeight="1" x14ac:dyDescent="0.2">
      <c r="A21" s="150" t="s">
        <v>89</v>
      </c>
      <c r="B21" s="149">
        <v>0.14000000000000001</v>
      </c>
      <c r="C21" s="452">
        <v>0.14000000000000001</v>
      </c>
      <c r="D21" s="142">
        <v>0</v>
      </c>
      <c r="E21" s="21">
        <v>500</v>
      </c>
      <c r="F21" s="152">
        <v>500</v>
      </c>
      <c r="G21" s="142">
        <v>0</v>
      </c>
      <c r="H21" s="141">
        <v>0.1</v>
      </c>
      <c r="I21" s="141">
        <v>0.1</v>
      </c>
      <c r="J21" s="141">
        <v>0</v>
      </c>
      <c r="K21" s="181"/>
    </row>
    <row r="22" spans="1:11" ht="15.6" hidden="1" customHeight="1" x14ac:dyDescent="0.2">
      <c r="A22" s="150" t="s">
        <v>90</v>
      </c>
      <c r="B22" s="141">
        <v>0</v>
      </c>
      <c r="C22" s="141">
        <v>0</v>
      </c>
      <c r="D22" s="142">
        <v>0</v>
      </c>
      <c r="E22" s="143">
        <v>0</v>
      </c>
      <c r="F22" s="183">
        <v>0</v>
      </c>
      <c r="G22" s="142">
        <v>0</v>
      </c>
      <c r="H22" s="141">
        <v>0</v>
      </c>
      <c r="I22" s="141">
        <v>0</v>
      </c>
      <c r="J22" s="141">
        <v>0</v>
      </c>
      <c r="K22" s="181"/>
    </row>
    <row r="23" spans="1:11" ht="15.6" hidden="1" customHeight="1" x14ac:dyDescent="0.2">
      <c r="A23" s="150" t="s">
        <v>91</v>
      </c>
      <c r="B23" s="141">
        <v>0</v>
      </c>
      <c r="C23" s="141">
        <v>0</v>
      </c>
      <c r="D23" s="142">
        <v>0</v>
      </c>
      <c r="E23" s="143">
        <v>0</v>
      </c>
      <c r="F23" s="183">
        <v>0</v>
      </c>
      <c r="G23" s="142">
        <v>0</v>
      </c>
      <c r="H23" s="141">
        <v>0</v>
      </c>
      <c r="I23" s="141">
        <v>0</v>
      </c>
      <c r="J23" s="141">
        <v>0</v>
      </c>
      <c r="K23" s="181"/>
    </row>
    <row r="24" spans="1:11" ht="15.6" hidden="1" customHeight="1" x14ac:dyDescent="0.2">
      <c r="A24" s="150" t="s">
        <v>92</v>
      </c>
      <c r="B24" s="141">
        <v>0</v>
      </c>
      <c r="C24" s="141">
        <v>0</v>
      </c>
      <c r="D24" s="142">
        <v>0</v>
      </c>
      <c r="E24" s="143">
        <v>0</v>
      </c>
      <c r="F24" s="183">
        <v>0</v>
      </c>
      <c r="G24" s="142">
        <v>0</v>
      </c>
      <c r="H24" s="141">
        <v>0</v>
      </c>
      <c r="I24" s="141">
        <v>0</v>
      </c>
      <c r="J24" s="141">
        <v>0</v>
      </c>
      <c r="K24" s="181"/>
    </row>
    <row r="25" spans="1:11" ht="15.6" customHeight="1" x14ac:dyDescent="0.2">
      <c r="A25" s="150" t="s">
        <v>93</v>
      </c>
      <c r="B25" s="141">
        <v>95</v>
      </c>
      <c r="C25" s="141">
        <v>95</v>
      </c>
      <c r="D25" s="142">
        <v>0</v>
      </c>
      <c r="E25" s="143">
        <v>1560</v>
      </c>
      <c r="F25" s="152">
        <v>1448</v>
      </c>
      <c r="G25" s="142">
        <v>-7.2</v>
      </c>
      <c r="H25" s="141">
        <v>148.19999999999999</v>
      </c>
      <c r="I25" s="141">
        <v>137.6</v>
      </c>
      <c r="J25" s="141">
        <v>-7.2</v>
      </c>
      <c r="K25" s="181"/>
    </row>
    <row r="26" spans="1:11" ht="15.6" customHeight="1" x14ac:dyDescent="0.2">
      <c r="A26" s="120" t="s">
        <v>94</v>
      </c>
      <c r="B26" s="136">
        <v>464.5</v>
      </c>
      <c r="C26" s="136">
        <v>464.5</v>
      </c>
      <c r="D26" s="136">
        <v>0</v>
      </c>
      <c r="E26" s="252">
        <v>2472.2131319999999</v>
      </c>
      <c r="F26" s="252">
        <v>3026.596125</v>
      </c>
      <c r="G26" s="136">
        <v>22.4</v>
      </c>
      <c r="H26" s="136">
        <v>1148.4000000000001</v>
      </c>
      <c r="I26" s="136">
        <v>1405.8</v>
      </c>
      <c r="J26" s="136">
        <v>22.4</v>
      </c>
    </row>
    <row r="27" spans="1:11" ht="15.6" customHeight="1" x14ac:dyDescent="0.2">
      <c r="A27" s="150" t="s">
        <v>95</v>
      </c>
      <c r="B27" s="141">
        <v>49.3</v>
      </c>
      <c r="C27" s="141">
        <v>49.3</v>
      </c>
      <c r="D27" s="142">
        <v>0</v>
      </c>
      <c r="E27" s="143">
        <v>2670</v>
      </c>
      <c r="F27" s="183">
        <v>2672</v>
      </c>
      <c r="G27" s="211">
        <v>0.1</v>
      </c>
      <c r="H27" s="210">
        <v>131.6</v>
      </c>
      <c r="I27" s="141">
        <v>131.69999999999999</v>
      </c>
      <c r="J27" s="141">
        <v>0.1</v>
      </c>
      <c r="K27" s="184"/>
    </row>
    <row r="28" spans="1:11" ht="15.6" customHeight="1" x14ac:dyDescent="0.2">
      <c r="A28" s="150" t="s">
        <v>96</v>
      </c>
      <c r="B28" s="141">
        <v>27.5</v>
      </c>
      <c r="C28" s="141">
        <v>27.5</v>
      </c>
      <c r="D28" s="142">
        <v>0</v>
      </c>
      <c r="E28" s="143">
        <v>2480</v>
      </c>
      <c r="F28" s="152">
        <v>2921</v>
      </c>
      <c r="G28" s="142">
        <v>17.8</v>
      </c>
      <c r="H28" s="141">
        <v>68.2</v>
      </c>
      <c r="I28" s="141">
        <v>80.3</v>
      </c>
      <c r="J28" s="141">
        <v>17.7</v>
      </c>
      <c r="K28" s="181"/>
    </row>
    <row r="29" spans="1:11" ht="15.6" customHeight="1" x14ac:dyDescent="0.2">
      <c r="A29" s="150" t="s">
        <v>97</v>
      </c>
      <c r="B29" s="141">
        <v>377.9</v>
      </c>
      <c r="C29" s="141">
        <v>377.9</v>
      </c>
      <c r="D29" s="142">
        <v>0</v>
      </c>
      <c r="E29" s="143">
        <v>2400</v>
      </c>
      <c r="F29" s="152">
        <v>3038</v>
      </c>
      <c r="G29" s="142">
        <v>26.6</v>
      </c>
      <c r="H29" s="141">
        <v>907</v>
      </c>
      <c r="I29" s="141">
        <v>1148.0999999999999</v>
      </c>
      <c r="J29" s="141">
        <v>26.6</v>
      </c>
      <c r="K29" s="181"/>
    </row>
    <row r="30" spans="1:11" ht="15.6" customHeight="1" x14ac:dyDescent="0.2">
      <c r="A30" s="150" t="s">
        <v>98</v>
      </c>
      <c r="B30" s="141">
        <v>9.8000000000000007</v>
      </c>
      <c r="C30" s="141">
        <v>9.8000000000000007</v>
      </c>
      <c r="D30" s="142">
        <v>0</v>
      </c>
      <c r="E30" s="143">
        <v>4240</v>
      </c>
      <c r="F30" s="152">
        <v>4667</v>
      </c>
      <c r="G30" s="142">
        <v>10.1</v>
      </c>
      <c r="H30" s="141">
        <v>41.6</v>
      </c>
      <c r="I30" s="141">
        <v>45.7</v>
      </c>
      <c r="J30" s="141">
        <v>9.9</v>
      </c>
      <c r="K30" s="181"/>
    </row>
    <row r="31" spans="1:11" ht="15.6" customHeight="1" x14ac:dyDescent="0.2">
      <c r="A31" s="120" t="s">
        <v>99</v>
      </c>
      <c r="B31" s="136">
        <v>208.9</v>
      </c>
      <c r="C31" s="136">
        <v>208.9</v>
      </c>
      <c r="D31" s="136">
        <v>0</v>
      </c>
      <c r="E31" s="252">
        <v>2794.0354240000001</v>
      </c>
      <c r="F31" s="252">
        <v>3375.2460510000001</v>
      </c>
      <c r="G31" s="136">
        <v>20.8</v>
      </c>
      <c r="H31" s="136">
        <v>583.6</v>
      </c>
      <c r="I31" s="136">
        <v>705.1</v>
      </c>
      <c r="J31" s="136">
        <v>20.8</v>
      </c>
      <c r="K31" s="181"/>
    </row>
    <row r="32" spans="1:11" ht="15.6" customHeight="1" x14ac:dyDescent="0.2">
      <c r="A32" s="150" t="s">
        <v>100</v>
      </c>
      <c r="B32" s="141">
        <v>195.5</v>
      </c>
      <c r="C32" s="141">
        <v>195.5</v>
      </c>
      <c r="D32" s="142">
        <v>0</v>
      </c>
      <c r="E32" s="143">
        <v>2856</v>
      </c>
      <c r="F32" s="152">
        <v>3429</v>
      </c>
      <c r="G32" s="142">
        <v>20.100000000000001</v>
      </c>
      <c r="H32" s="141">
        <v>558.29999999999995</v>
      </c>
      <c r="I32" s="141">
        <v>670.4</v>
      </c>
      <c r="J32" s="141">
        <v>20.100000000000001</v>
      </c>
      <c r="K32" s="138"/>
    </row>
    <row r="33" spans="1:11" ht="15.6" hidden="1" customHeight="1" x14ac:dyDescent="0.2">
      <c r="A33" s="150" t="s">
        <v>101</v>
      </c>
      <c r="B33" s="141">
        <v>0</v>
      </c>
      <c r="C33" s="141">
        <v>0</v>
      </c>
      <c r="D33" s="142">
        <v>0</v>
      </c>
      <c r="E33" s="143">
        <v>0</v>
      </c>
      <c r="F33" s="21">
        <v>0</v>
      </c>
      <c r="G33" s="142">
        <v>0</v>
      </c>
      <c r="H33" s="141">
        <v>0</v>
      </c>
      <c r="I33" s="141">
        <v>0</v>
      </c>
      <c r="J33" s="141">
        <v>0</v>
      </c>
      <c r="K33" s="138"/>
    </row>
    <row r="34" spans="1:11" ht="15.6" hidden="1" customHeight="1" x14ac:dyDescent="0.2">
      <c r="A34" s="150" t="s">
        <v>102</v>
      </c>
      <c r="B34" s="141">
        <v>0</v>
      </c>
      <c r="C34" s="141">
        <v>0</v>
      </c>
      <c r="D34" s="142">
        <v>0</v>
      </c>
      <c r="E34" s="143">
        <v>0</v>
      </c>
      <c r="F34" s="21">
        <v>0</v>
      </c>
      <c r="G34" s="142">
        <v>0</v>
      </c>
      <c r="H34" s="141">
        <v>0</v>
      </c>
      <c r="I34" s="141">
        <v>0</v>
      </c>
      <c r="J34" s="141">
        <v>0</v>
      </c>
      <c r="K34" s="138"/>
    </row>
    <row r="35" spans="1:11" ht="15.6" customHeight="1" x14ac:dyDescent="0.2">
      <c r="A35" s="150" t="s">
        <v>103</v>
      </c>
      <c r="B35" s="141">
        <v>13.4</v>
      </c>
      <c r="C35" s="141">
        <v>13.4</v>
      </c>
      <c r="D35" s="142">
        <v>0</v>
      </c>
      <c r="E35" s="143">
        <v>1890</v>
      </c>
      <c r="F35" s="21">
        <v>2591</v>
      </c>
      <c r="G35" s="142">
        <v>37.1</v>
      </c>
      <c r="H35" s="141">
        <v>25.3</v>
      </c>
      <c r="I35" s="141">
        <v>34.700000000000003</v>
      </c>
      <c r="J35" s="141">
        <v>37.200000000000003</v>
      </c>
      <c r="K35" s="138"/>
    </row>
    <row r="36" spans="1:11" ht="15.6" customHeight="1" x14ac:dyDescent="0.2">
      <c r="A36" s="120" t="s">
        <v>104</v>
      </c>
      <c r="B36" s="136">
        <v>2.9</v>
      </c>
      <c r="C36" s="136">
        <v>2.9</v>
      </c>
      <c r="D36" s="136">
        <v>0</v>
      </c>
      <c r="E36" s="137">
        <v>2190</v>
      </c>
      <c r="F36" s="137">
        <v>2568</v>
      </c>
      <c r="G36" s="136">
        <v>17.3</v>
      </c>
      <c r="H36" s="136">
        <v>6.4</v>
      </c>
      <c r="I36" s="136">
        <v>7.4</v>
      </c>
      <c r="J36" s="136">
        <v>15.6</v>
      </c>
      <c r="K36" s="138"/>
    </row>
    <row r="37" spans="1:11" ht="15.6" hidden="1" customHeight="1" x14ac:dyDescent="0.2">
      <c r="A37" s="150" t="s">
        <v>105</v>
      </c>
      <c r="B37" s="141">
        <v>0</v>
      </c>
      <c r="C37" s="141">
        <v>0</v>
      </c>
      <c r="D37" s="142">
        <v>0</v>
      </c>
      <c r="E37" s="143">
        <v>0</v>
      </c>
      <c r="F37" s="143">
        <v>0</v>
      </c>
      <c r="G37" s="142">
        <v>0</v>
      </c>
      <c r="H37" s="141">
        <v>0</v>
      </c>
      <c r="I37" s="141">
        <v>0</v>
      </c>
      <c r="J37" s="141">
        <v>0</v>
      </c>
      <c r="K37" s="138"/>
    </row>
    <row r="38" spans="1:11" ht="15.6" hidden="1" customHeight="1" x14ac:dyDescent="0.2">
      <c r="A38" s="150" t="s">
        <v>106</v>
      </c>
      <c r="B38" s="141">
        <v>0</v>
      </c>
      <c r="C38" s="141">
        <v>0</v>
      </c>
      <c r="D38" s="142">
        <v>0</v>
      </c>
      <c r="E38" s="143">
        <v>0</v>
      </c>
      <c r="F38" s="143">
        <v>0</v>
      </c>
      <c r="G38" s="142">
        <v>0</v>
      </c>
      <c r="H38" s="141">
        <v>0</v>
      </c>
      <c r="I38" s="141">
        <v>0</v>
      </c>
      <c r="J38" s="141">
        <v>0</v>
      </c>
      <c r="K38" s="138"/>
    </row>
    <row r="39" spans="1:11" ht="15.6" customHeight="1" x14ac:dyDescent="0.2">
      <c r="A39" s="150" t="s">
        <v>107</v>
      </c>
      <c r="B39" s="141">
        <v>2.9</v>
      </c>
      <c r="C39" s="141">
        <v>2.9</v>
      </c>
      <c r="D39" s="142">
        <v>0</v>
      </c>
      <c r="E39" s="143">
        <v>2190</v>
      </c>
      <c r="F39" s="21">
        <v>2568</v>
      </c>
      <c r="G39" s="142">
        <v>17.3</v>
      </c>
      <c r="H39" s="141">
        <v>6.4</v>
      </c>
      <c r="I39" s="141">
        <v>7.4</v>
      </c>
      <c r="J39" s="141">
        <v>15.6</v>
      </c>
      <c r="K39" s="138"/>
    </row>
    <row r="40" spans="1:11" ht="15.6" customHeight="1" x14ac:dyDescent="0.2">
      <c r="A40" s="120" t="s">
        <v>108</v>
      </c>
      <c r="B40" s="136">
        <v>188.34</v>
      </c>
      <c r="C40" s="136">
        <v>188.34</v>
      </c>
      <c r="D40" s="136">
        <v>0</v>
      </c>
      <c r="E40" s="137">
        <v>1857.46947</v>
      </c>
      <c r="F40" s="137">
        <v>1805.8617389999999</v>
      </c>
      <c r="G40" s="136">
        <v>-2.8</v>
      </c>
      <c r="H40" s="136">
        <v>349.8</v>
      </c>
      <c r="I40" s="136">
        <v>340.3</v>
      </c>
      <c r="J40" s="136">
        <v>-2.7</v>
      </c>
      <c r="K40" s="138"/>
    </row>
    <row r="41" spans="1:11" ht="15.6" customHeight="1" x14ac:dyDescent="0.2">
      <c r="A41" s="120" t="s">
        <v>109</v>
      </c>
      <c r="B41" s="136">
        <v>676.3</v>
      </c>
      <c r="C41" s="136">
        <v>676.3</v>
      </c>
      <c r="D41" s="136">
        <v>0</v>
      </c>
      <c r="E41" s="137">
        <v>2570.4095819999998</v>
      </c>
      <c r="F41" s="137">
        <v>3132.3229339999998</v>
      </c>
      <c r="G41" s="136">
        <v>21.9</v>
      </c>
      <c r="H41" s="136">
        <v>1738.4</v>
      </c>
      <c r="I41" s="136">
        <v>2118.3000000000002</v>
      </c>
      <c r="J41" s="136">
        <v>21.9</v>
      </c>
      <c r="K41" s="138"/>
    </row>
    <row r="42" spans="1:11" ht="15.6" customHeight="1" x14ac:dyDescent="0.2">
      <c r="A42" s="271" t="s">
        <v>51</v>
      </c>
      <c r="B42" s="261">
        <v>864.64</v>
      </c>
      <c r="C42" s="261">
        <v>864.64</v>
      </c>
      <c r="D42" s="261">
        <v>0</v>
      </c>
      <c r="E42" s="262">
        <v>2415.1135730000001</v>
      </c>
      <c r="F42" s="262">
        <v>2843.3868430000002</v>
      </c>
      <c r="G42" s="261">
        <v>17.7</v>
      </c>
      <c r="H42" s="261">
        <v>2088.1999999999998</v>
      </c>
      <c r="I42" s="261">
        <v>2458.6</v>
      </c>
      <c r="J42" s="261">
        <v>17.7</v>
      </c>
      <c r="K42" s="138"/>
    </row>
    <row r="43" spans="1:11" ht="15.6" customHeight="1" x14ac:dyDescent="0.2">
      <c r="A43" s="164" t="s">
        <v>52</v>
      </c>
    </row>
    <row r="44" spans="1:11" ht="15.6" customHeight="1" x14ac:dyDescent="0.2">
      <c r="A44" s="164" t="s">
        <v>53</v>
      </c>
    </row>
    <row r="46" spans="1:11" ht="20.100000000000001" customHeight="1" x14ac:dyDescent="0.2">
      <c r="I46" s="16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26" activePane="bottomRight" state="frozen"/>
      <selection activeCell="F18" sqref="F18"/>
      <selection pane="topRight"/>
      <selection pane="bottomLeft"/>
      <selection pane="bottomRight" activeCell="G42" sqref="G42"/>
    </sheetView>
  </sheetViews>
  <sheetFormatPr defaultColWidth="11.42578125" defaultRowHeight="20.100000000000001" customHeight="1" x14ac:dyDescent="0.2"/>
  <cols>
    <col min="1" max="1" width="19.140625" style="9" customWidth="1"/>
    <col min="2" max="10" width="11.28515625" style="9" customWidth="1"/>
    <col min="11" max="257" width="11.42578125" style="9" customWidth="1"/>
  </cols>
  <sheetData>
    <row r="1" spans="1:20" ht="31.5" customHeight="1" x14ac:dyDescent="0.2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60"/>
      <c r="L1" s="23"/>
      <c r="M1" s="23"/>
      <c r="N1" s="23"/>
      <c r="O1" s="23"/>
      <c r="P1" s="23"/>
      <c r="Q1" s="23"/>
      <c r="R1" s="23"/>
      <c r="S1" s="23"/>
      <c r="T1" s="23"/>
    </row>
    <row r="2" spans="1:20" ht="15.6" customHeight="1" x14ac:dyDescent="0.2">
      <c r="K2" s="531"/>
      <c r="L2" s="531"/>
      <c r="M2" s="531"/>
      <c r="N2" s="531"/>
      <c r="O2" s="531"/>
      <c r="P2" s="531"/>
      <c r="Q2" s="531"/>
      <c r="R2" s="531"/>
      <c r="S2" s="531"/>
      <c r="T2" s="531"/>
    </row>
    <row r="3" spans="1:20" ht="15.6" customHeight="1" x14ac:dyDescent="0.2">
      <c r="K3" s="531"/>
      <c r="L3" s="531"/>
      <c r="M3" s="531"/>
      <c r="N3" s="531"/>
      <c r="O3" s="531"/>
      <c r="P3" s="531"/>
      <c r="Q3" s="531"/>
      <c r="R3" s="531"/>
      <c r="S3" s="531"/>
      <c r="T3" s="531"/>
    </row>
    <row r="4" spans="1:20" ht="15.6" customHeight="1" x14ac:dyDescent="0.2">
      <c r="K4" s="531"/>
      <c r="L4" s="531"/>
      <c r="M4" s="531"/>
      <c r="N4" s="531"/>
      <c r="O4" s="531"/>
      <c r="P4" s="531"/>
      <c r="Q4" s="531"/>
      <c r="R4" s="531"/>
      <c r="S4" s="531"/>
      <c r="T4" s="531"/>
    </row>
    <row r="5" spans="1:20" ht="19.350000000000001" customHeight="1" x14ac:dyDescent="0.2">
      <c r="A5" s="526" t="s">
        <v>60</v>
      </c>
      <c r="B5" s="545" t="s">
        <v>61</v>
      </c>
      <c r="C5" s="545"/>
      <c r="D5" s="545"/>
      <c r="E5" s="526" t="s">
        <v>62</v>
      </c>
      <c r="F5" s="526"/>
      <c r="G5" s="526"/>
      <c r="H5" s="526" t="s">
        <v>63</v>
      </c>
      <c r="I5" s="526"/>
      <c r="J5" s="526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9.350000000000001" customHeight="1" x14ac:dyDescent="0.2">
      <c r="A6" s="526"/>
      <c r="B6" s="19" t="s">
        <v>64</v>
      </c>
      <c r="C6" s="19" t="s">
        <v>65</v>
      </c>
      <c r="D6" s="19" t="s">
        <v>66</v>
      </c>
      <c r="E6" s="19" t="s">
        <v>64</v>
      </c>
      <c r="F6" s="19" t="s">
        <v>65</v>
      </c>
      <c r="G6" s="19" t="s">
        <v>66</v>
      </c>
      <c r="H6" s="19" t="s">
        <v>64</v>
      </c>
      <c r="I6" s="19" t="s">
        <v>65</v>
      </c>
      <c r="J6" s="19" t="s">
        <v>66</v>
      </c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9.350000000000001" customHeight="1" x14ac:dyDescent="0.2">
      <c r="A7" s="527"/>
      <c r="B7" s="20" t="s">
        <v>67</v>
      </c>
      <c r="C7" s="20" t="s">
        <v>68</v>
      </c>
      <c r="D7" s="20" t="s">
        <v>69</v>
      </c>
      <c r="E7" s="20" t="s">
        <v>70</v>
      </c>
      <c r="F7" s="20" t="s">
        <v>71</v>
      </c>
      <c r="G7" s="20" t="s">
        <v>72</v>
      </c>
      <c r="H7" s="20" t="s">
        <v>73</v>
      </c>
      <c r="I7" s="20" t="s">
        <v>74</v>
      </c>
      <c r="J7" s="20" t="s">
        <v>75</v>
      </c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61" customFormat="1" ht="15.6" customHeight="1" x14ac:dyDescent="0.2">
      <c r="A8" s="62" t="s">
        <v>76</v>
      </c>
      <c r="B8" s="63">
        <v>3643.7</v>
      </c>
      <c r="C8" s="63">
        <v>3715.95</v>
      </c>
      <c r="D8" s="63">
        <v>2</v>
      </c>
      <c r="E8" s="64">
        <v>3361.3908940000001</v>
      </c>
      <c r="F8" s="64">
        <v>3415.3042959999998</v>
      </c>
      <c r="G8" s="63">
        <v>1.6</v>
      </c>
      <c r="H8" s="63">
        <v>12247.9</v>
      </c>
      <c r="I8" s="63">
        <v>12691.1</v>
      </c>
      <c r="J8" s="63">
        <v>3.6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5.6" customHeight="1" x14ac:dyDescent="0.2">
      <c r="A9" s="67" t="s">
        <v>77</v>
      </c>
      <c r="B9" s="68">
        <v>98.8</v>
      </c>
      <c r="C9" s="68">
        <v>98.8</v>
      </c>
      <c r="D9" s="68">
        <v>0</v>
      </c>
      <c r="E9" s="69">
        <v>4004.0485829999998</v>
      </c>
      <c r="F9" s="69">
        <v>3963.5627530000002</v>
      </c>
      <c r="G9" s="68">
        <v>-1</v>
      </c>
      <c r="H9" s="68">
        <v>395.6</v>
      </c>
      <c r="I9" s="68">
        <v>391.6</v>
      </c>
      <c r="J9" s="68">
        <v>-1</v>
      </c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5.6" customHeight="1" x14ac:dyDescent="0.2">
      <c r="A10" s="67" t="s">
        <v>78</v>
      </c>
      <c r="B10" s="68">
        <v>657.3</v>
      </c>
      <c r="C10" s="68">
        <v>675.3</v>
      </c>
      <c r="D10" s="68">
        <v>2.7</v>
      </c>
      <c r="E10" s="69">
        <v>3953.1416399999998</v>
      </c>
      <c r="F10" s="69">
        <v>3851.4734189999999</v>
      </c>
      <c r="G10" s="68">
        <v>-2.6</v>
      </c>
      <c r="H10" s="68">
        <v>2598.4</v>
      </c>
      <c r="I10" s="68">
        <v>2600.9</v>
      </c>
      <c r="J10" s="68">
        <v>0.1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.6" customHeight="1" x14ac:dyDescent="0.2">
      <c r="A11" s="67" t="s">
        <v>79</v>
      </c>
      <c r="B11" s="68">
        <v>48.3</v>
      </c>
      <c r="C11" s="68">
        <v>49.1</v>
      </c>
      <c r="D11" s="68">
        <v>1.7</v>
      </c>
      <c r="E11" s="69">
        <v>2414.0786750000002</v>
      </c>
      <c r="F11" s="69">
        <v>2393.0753559999998</v>
      </c>
      <c r="G11" s="68">
        <v>-0.9</v>
      </c>
      <c r="H11" s="68">
        <v>116.6</v>
      </c>
      <c r="I11" s="68">
        <v>117.5</v>
      </c>
      <c r="J11" s="68">
        <v>0.8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.6" customHeight="1" x14ac:dyDescent="0.2">
      <c r="A12" s="67" t="s">
        <v>80</v>
      </c>
      <c r="B12" s="68">
        <v>21.7</v>
      </c>
      <c r="C12" s="68">
        <v>16.100000000000001</v>
      </c>
      <c r="D12" s="68">
        <v>-25.8</v>
      </c>
      <c r="E12" s="69">
        <v>2525.3456219999998</v>
      </c>
      <c r="F12" s="69">
        <v>2335.4037269999999</v>
      </c>
      <c r="G12" s="68">
        <v>-7.5</v>
      </c>
      <c r="H12" s="68">
        <v>54.8</v>
      </c>
      <c r="I12" s="68">
        <v>37.6</v>
      </c>
      <c r="J12" s="68">
        <v>-31.4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6" customHeight="1" x14ac:dyDescent="0.2">
      <c r="A13" s="67" t="s">
        <v>81</v>
      </c>
      <c r="B13" s="68">
        <v>8.5</v>
      </c>
      <c r="C13" s="68">
        <v>8.5</v>
      </c>
      <c r="D13" s="68">
        <v>0</v>
      </c>
      <c r="E13" s="69">
        <v>1847.058824</v>
      </c>
      <c r="F13" s="69">
        <v>1988.2352940000001</v>
      </c>
      <c r="G13" s="68">
        <v>7.6</v>
      </c>
      <c r="H13" s="68">
        <v>15.7</v>
      </c>
      <c r="I13" s="68">
        <v>16.899999999999999</v>
      </c>
      <c r="J13" s="68">
        <v>7.6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.6" customHeight="1" x14ac:dyDescent="0.2">
      <c r="A14" s="67" t="s">
        <v>82</v>
      </c>
      <c r="B14" s="68">
        <v>1181.3</v>
      </c>
      <c r="C14" s="68">
        <v>1200.1500000000001</v>
      </c>
      <c r="D14" s="68">
        <v>1.6</v>
      </c>
      <c r="E14" s="69">
        <v>2994.6668920000002</v>
      </c>
      <c r="F14" s="69">
        <v>3071.032788</v>
      </c>
      <c r="G14" s="68">
        <v>2.6</v>
      </c>
      <c r="H14" s="68">
        <v>3537.6</v>
      </c>
      <c r="I14" s="68">
        <v>3685.7</v>
      </c>
      <c r="J14" s="68">
        <v>4.2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.6" customHeight="1" x14ac:dyDescent="0.2">
      <c r="A15" s="67" t="s">
        <v>83</v>
      </c>
      <c r="B15" s="68">
        <v>1627.8</v>
      </c>
      <c r="C15" s="68">
        <v>1668</v>
      </c>
      <c r="D15" s="68">
        <v>2.5</v>
      </c>
      <c r="E15" s="69">
        <v>3396.7317849999999</v>
      </c>
      <c r="F15" s="69">
        <v>3501.738609</v>
      </c>
      <c r="G15" s="68">
        <v>3.1</v>
      </c>
      <c r="H15" s="68">
        <v>5529.2</v>
      </c>
      <c r="I15" s="68">
        <v>5840.9</v>
      </c>
      <c r="J15" s="68">
        <v>5.6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61" customFormat="1" ht="15.6" customHeight="1" x14ac:dyDescent="0.2">
      <c r="A16" s="62" t="s">
        <v>84</v>
      </c>
      <c r="B16" s="63">
        <v>8538.74</v>
      </c>
      <c r="C16" s="63">
        <v>8713.5400000000009</v>
      </c>
      <c r="D16" s="63">
        <v>2</v>
      </c>
      <c r="E16" s="64">
        <v>2763.4990640000001</v>
      </c>
      <c r="F16" s="64">
        <v>2803.2579179999998</v>
      </c>
      <c r="G16" s="63">
        <v>1.4</v>
      </c>
      <c r="H16" s="63">
        <v>23596.799999999999</v>
      </c>
      <c r="I16" s="63">
        <v>24426.3</v>
      </c>
      <c r="J16" s="63">
        <v>3.5</v>
      </c>
      <c r="K16" s="65"/>
      <c r="L16" s="65"/>
      <c r="M16" s="65"/>
      <c r="N16" s="66"/>
      <c r="O16" s="66"/>
      <c r="P16" s="66"/>
      <c r="Q16" s="66"/>
      <c r="R16" s="66"/>
      <c r="S16" s="66"/>
      <c r="T16" s="66"/>
    </row>
    <row r="17" spans="1:20" ht="15.6" customHeight="1" x14ac:dyDescent="0.2">
      <c r="A17" s="67" t="s">
        <v>85</v>
      </c>
      <c r="B17" s="68">
        <v>1656.2</v>
      </c>
      <c r="C17" s="68">
        <v>1660.4</v>
      </c>
      <c r="D17" s="68">
        <v>0.3</v>
      </c>
      <c r="E17" s="69">
        <v>3609.3466969999999</v>
      </c>
      <c r="F17" s="69">
        <v>3550.7106720000002</v>
      </c>
      <c r="G17" s="68">
        <v>-1.6</v>
      </c>
      <c r="H17" s="68">
        <v>5977.8</v>
      </c>
      <c r="I17" s="68">
        <v>5895.6</v>
      </c>
      <c r="J17" s="68">
        <v>-1.4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.6" customHeight="1" x14ac:dyDescent="0.2">
      <c r="A18" s="67" t="s">
        <v>86</v>
      </c>
      <c r="B18" s="68">
        <v>1629.8</v>
      </c>
      <c r="C18" s="68">
        <v>1691.8</v>
      </c>
      <c r="D18" s="68">
        <v>3.8</v>
      </c>
      <c r="E18" s="69">
        <v>3077.2487420000002</v>
      </c>
      <c r="F18" s="69">
        <v>3282.361981</v>
      </c>
      <c r="G18" s="68">
        <v>6.7</v>
      </c>
      <c r="H18" s="68">
        <v>5015.3</v>
      </c>
      <c r="I18" s="68">
        <v>5553.1</v>
      </c>
      <c r="J18" s="68">
        <v>10.7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5.6" customHeight="1" x14ac:dyDescent="0.2">
      <c r="A19" s="67" t="s">
        <v>87</v>
      </c>
      <c r="B19" s="68">
        <v>942.9</v>
      </c>
      <c r="C19" s="68">
        <v>942.9</v>
      </c>
      <c r="D19" s="68">
        <v>0</v>
      </c>
      <c r="E19" s="69">
        <v>629.44108600000004</v>
      </c>
      <c r="F19" s="69">
        <v>693.18061299999999</v>
      </c>
      <c r="G19" s="68">
        <v>10.1</v>
      </c>
      <c r="H19" s="68">
        <v>593.5</v>
      </c>
      <c r="I19" s="68">
        <v>653.6</v>
      </c>
      <c r="J19" s="68">
        <v>10.1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5.6" customHeight="1" x14ac:dyDescent="0.2">
      <c r="A20" s="67" t="s">
        <v>88</v>
      </c>
      <c r="B20" s="68">
        <v>98</v>
      </c>
      <c r="C20" s="68">
        <v>98</v>
      </c>
      <c r="D20" s="68">
        <v>0</v>
      </c>
      <c r="E20" s="69">
        <v>510.20408200000003</v>
      </c>
      <c r="F20" s="69">
        <v>543.87755100000004</v>
      </c>
      <c r="G20" s="68">
        <v>6.6</v>
      </c>
      <c r="H20" s="68">
        <v>50</v>
      </c>
      <c r="I20" s="68">
        <v>53.3</v>
      </c>
      <c r="J20" s="68">
        <v>6.6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6" customHeight="1" x14ac:dyDescent="0.2">
      <c r="A21" s="67" t="s">
        <v>89</v>
      </c>
      <c r="B21" s="68">
        <v>193.54</v>
      </c>
      <c r="C21" s="68">
        <v>193.54</v>
      </c>
      <c r="D21" s="68">
        <v>0</v>
      </c>
      <c r="E21" s="69">
        <v>414.90131200000002</v>
      </c>
      <c r="F21" s="69">
        <v>480.52082300000001</v>
      </c>
      <c r="G21" s="68">
        <v>15.8</v>
      </c>
      <c r="H21" s="68">
        <v>80.3</v>
      </c>
      <c r="I21" s="68">
        <v>93</v>
      </c>
      <c r="J21" s="68">
        <v>15.8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5.6" customHeight="1" x14ac:dyDescent="0.2">
      <c r="A22" s="67" t="s">
        <v>90</v>
      </c>
      <c r="B22" s="68">
        <v>464.6</v>
      </c>
      <c r="C22" s="68">
        <v>464.6</v>
      </c>
      <c r="D22" s="68">
        <v>0</v>
      </c>
      <c r="E22" s="69">
        <v>532.50107600000001</v>
      </c>
      <c r="F22" s="69">
        <v>572.53551400000003</v>
      </c>
      <c r="G22" s="68">
        <v>7.5</v>
      </c>
      <c r="H22" s="68">
        <v>247.4</v>
      </c>
      <c r="I22" s="68">
        <v>266</v>
      </c>
      <c r="J22" s="68">
        <v>7.5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5.6" customHeight="1" x14ac:dyDescent="0.2">
      <c r="A23" s="67" t="s">
        <v>91</v>
      </c>
      <c r="B23" s="68">
        <v>87.9</v>
      </c>
      <c r="C23" s="68">
        <v>88</v>
      </c>
      <c r="D23" s="68">
        <v>0.1</v>
      </c>
      <c r="E23" s="69">
        <v>2608.646189</v>
      </c>
      <c r="F23" s="69">
        <v>2601.136364</v>
      </c>
      <c r="G23" s="68">
        <v>-0.3</v>
      </c>
      <c r="H23" s="68">
        <v>229.3</v>
      </c>
      <c r="I23" s="68">
        <v>228.9</v>
      </c>
      <c r="J23" s="68">
        <v>-0.2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.6" customHeight="1" x14ac:dyDescent="0.2">
      <c r="A24" s="67" t="s">
        <v>92</v>
      </c>
      <c r="B24" s="68">
        <v>172.2</v>
      </c>
      <c r="C24" s="68">
        <v>172.2</v>
      </c>
      <c r="D24" s="68">
        <v>0</v>
      </c>
      <c r="E24" s="69">
        <v>4178.2810689999997</v>
      </c>
      <c r="F24" s="69">
        <v>4174.2160279999998</v>
      </c>
      <c r="G24" s="68">
        <v>-0.1</v>
      </c>
      <c r="H24" s="68">
        <v>719.5</v>
      </c>
      <c r="I24" s="68">
        <v>718.8</v>
      </c>
      <c r="J24" s="68">
        <v>-0.1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5.6" customHeight="1" x14ac:dyDescent="0.2">
      <c r="A25" s="67" t="s">
        <v>93</v>
      </c>
      <c r="B25" s="68">
        <v>3293.6</v>
      </c>
      <c r="C25" s="68">
        <v>3402.1</v>
      </c>
      <c r="D25" s="68">
        <v>3.3</v>
      </c>
      <c r="E25" s="69">
        <v>3243.7758079999999</v>
      </c>
      <c r="F25" s="69">
        <v>3222.7153819999999</v>
      </c>
      <c r="G25" s="68">
        <v>-0.6</v>
      </c>
      <c r="H25" s="68">
        <v>10683.7</v>
      </c>
      <c r="I25" s="68">
        <v>10964</v>
      </c>
      <c r="J25" s="68">
        <v>2.6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61" customFormat="1" ht="15.6" customHeight="1" x14ac:dyDescent="0.2">
      <c r="A26" s="62" t="s">
        <v>94</v>
      </c>
      <c r="B26" s="63">
        <v>29893.9</v>
      </c>
      <c r="C26" s="63">
        <v>31244</v>
      </c>
      <c r="D26" s="63">
        <v>4.5</v>
      </c>
      <c r="E26" s="64">
        <v>3898.0929219999998</v>
      </c>
      <c r="F26" s="64">
        <v>4315.4429650000002</v>
      </c>
      <c r="G26" s="63">
        <v>10.7</v>
      </c>
      <c r="H26" s="63">
        <v>116529.2</v>
      </c>
      <c r="I26" s="63">
        <v>134831.70000000001</v>
      </c>
      <c r="J26" s="63">
        <v>15.7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ht="15.6" customHeight="1" x14ac:dyDescent="0.2">
      <c r="A27" s="67" t="s">
        <v>95</v>
      </c>
      <c r="B27" s="68">
        <v>17903.7</v>
      </c>
      <c r="C27" s="68">
        <v>18793.900000000001</v>
      </c>
      <c r="D27" s="68">
        <v>5</v>
      </c>
      <c r="E27" s="69">
        <v>4081.463608</v>
      </c>
      <c r="F27" s="69">
        <v>4333.3102760000002</v>
      </c>
      <c r="G27" s="68">
        <v>6.2</v>
      </c>
      <c r="H27" s="68">
        <v>73073.3</v>
      </c>
      <c r="I27" s="68">
        <v>81439.8</v>
      </c>
      <c r="J27" s="68">
        <v>11.4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.6" customHeight="1" x14ac:dyDescent="0.2">
      <c r="A28" s="67" t="s">
        <v>96</v>
      </c>
      <c r="B28" s="68">
        <v>5639.2</v>
      </c>
      <c r="C28" s="68">
        <v>5828.4</v>
      </c>
      <c r="D28" s="68">
        <v>3.4</v>
      </c>
      <c r="E28" s="69">
        <v>3357.8699109999998</v>
      </c>
      <c r="F28" s="69">
        <v>4078.3920119999998</v>
      </c>
      <c r="G28" s="68">
        <v>21.5</v>
      </c>
      <c r="H28" s="68">
        <v>18935.7</v>
      </c>
      <c r="I28" s="68">
        <v>23770.5</v>
      </c>
      <c r="J28" s="68">
        <v>25.5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5.6" customHeight="1" x14ac:dyDescent="0.2">
      <c r="A29" s="67" t="s">
        <v>97</v>
      </c>
      <c r="B29" s="68">
        <v>6184.6</v>
      </c>
      <c r="C29" s="68">
        <v>6455.3</v>
      </c>
      <c r="D29" s="68">
        <v>4.4000000000000004</v>
      </c>
      <c r="E29" s="69">
        <v>3843.0779680000001</v>
      </c>
      <c r="F29" s="69">
        <v>4459.7927280000004</v>
      </c>
      <c r="G29" s="68">
        <v>16</v>
      </c>
      <c r="H29" s="68">
        <v>23767.9</v>
      </c>
      <c r="I29" s="68">
        <v>28789.3</v>
      </c>
      <c r="J29" s="68">
        <v>21.1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5.6" customHeight="1" x14ac:dyDescent="0.2">
      <c r="A30" s="67" t="s">
        <v>98</v>
      </c>
      <c r="B30" s="68">
        <v>166.4</v>
      </c>
      <c r="C30" s="68">
        <v>166.4</v>
      </c>
      <c r="D30" s="68">
        <v>0</v>
      </c>
      <c r="E30" s="69">
        <v>4521.0336539999998</v>
      </c>
      <c r="F30" s="69">
        <v>5000.6009620000004</v>
      </c>
      <c r="G30" s="68">
        <v>10.6</v>
      </c>
      <c r="H30" s="68">
        <v>752.3</v>
      </c>
      <c r="I30" s="68">
        <v>832.1</v>
      </c>
      <c r="J30" s="68">
        <v>10.6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61" customFormat="1" ht="15.6" customHeight="1" x14ac:dyDescent="0.2">
      <c r="A31" s="62" t="s">
        <v>99</v>
      </c>
      <c r="B31" s="63">
        <v>6268.8</v>
      </c>
      <c r="C31" s="63">
        <v>6399.1</v>
      </c>
      <c r="D31" s="63">
        <v>2.1</v>
      </c>
      <c r="E31" s="64">
        <v>3842.266462</v>
      </c>
      <c r="F31" s="64">
        <v>4228.2508479999997</v>
      </c>
      <c r="G31" s="63">
        <v>10</v>
      </c>
      <c r="H31" s="63">
        <v>24086.400000000001</v>
      </c>
      <c r="I31" s="63">
        <v>27057</v>
      </c>
      <c r="J31" s="63">
        <v>12.3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5.6" customHeight="1" x14ac:dyDescent="0.2">
      <c r="A32" s="67" t="s">
        <v>100</v>
      </c>
      <c r="B32" s="68">
        <v>3845.8</v>
      </c>
      <c r="C32" s="68">
        <v>3894.5</v>
      </c>
      <c r="D32" s="68">
        <v>1.3</v>
      </c>
      <c r="E32" s="69">
        <v>4002.3142130000001</v>
      </c>
      <c r="F32" s="69">
        <v>4329.3875980000003</v>
      </c>
      <c r="G32" s="68">
        <v>8.1999999999999993</v>
      </c>
      <c r="H32" s="68">
        <v>15392.1</v>
      </c>
      <c r="I32" s="68">
        <v>16860.8</v>
      </c>
      <c r="J32" s="68">
        <v>9.5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5.6" customHeight="1" x14ac:dyDescent="0.2">
      <c r="A33" s="67" t="s">
        <v>101</v>
      </c>
      <c r="B33" s="68">
        <v>21.9</v>
      </c>
      <c r="C33" s="68">
        <v>21.9</v>
      </c>
      <c r="D33" s="68">
        <v>0</v>
      </c>
      <c r="E33" s="69">
        <v>1986.3013699999999</v>
      </c>
      <c r="F33" s="69">
        <v>2022.83105</v>
      </c>
      <c r="G33" s="68">
        <v>1.8</v>
      </c>
      <c r="H33" s="68">
        <v>43.5</v>
      </c>
      <c r="I33" s="68">
        <v>44.3</v>
      </c>
      <c r="J33" s="68">
        <v>1.8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.6" customHeight="1" x14ac:dyDescent="0.2">
      <c r="A34" s="67" t="s">
        <v>102</v>
      </c>
      <c r="B34" s="68">
        <v>2.2000000000000002</v>
      </c>
      <c r="C34" s="68">
        <v>2.2000000000000002</v>
      </c>
      <c r="D34" s="68">
        <v>0</v>
      </c>
      <c r="E34" s="69">
        <v>2227.272727</v>
      </c>
      <c r="F34" s="69">
        <v>2227.272727</v>
      </c>
      <c r="G34" s="68">
        <v>0</v>
      </c>
      <c r="H34" s="68">
        <v>4.9000000000000004</v>
      </c>
      <c r="I34" s="68">
        <v>4.9000000000000004</v>
      </c>
      <c r="J34" s="6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5.6" customHeight="1" x14ac:dyDescent="0.2">
      <c r="A35" s="67" t="s">
        <v>103</v>
      </c>
      <c r="B35" s="68">
        <v>2398.9</v>
      </c>
      <c r="C35" s="68">
        <v>2480.5</v>
      </c>
      <c r="D35" s="68">
        <v>3.4</v>
      </c>
      <c r="E35" s="69">
        <v>3604.1102169999999</v>
      </c>
      <c r="F35" s="69">
        <v>4090.707519</v>
      </c>
      <c r="G35" s="68">
        <v>13.5</v>
      </c>
      <c r="H35" s="68">
        <v>8645.9</v>
      </c>
      <c r="I35" s="68">
        <v>10147</v>
      </c>
      <c r="J35" s="68">
        <v>17.399999999999999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61" customFormat="1" ht="15.6" customHeight="1" x14ac:dyDescent="0.2">
      <c r="A36" s="62" t="s">
        <v>104</v>
      </c>
      <c r="B36" s="63">
        <v>21076.6</v>
      </c>
      <c r="C36" s="63">
        <v>21455.3</v>
      </c>
      <c r="D36" s="63">
        <v>1.8</v>
      </c>
      <c r="E36" s="64">
        <v>3727.2520239999999</v>
      </c>
      <c r="F36" s="64">
        <v>4176.3107479999999</v>
      </c>
      <c r="G36" s="63">
        <v>12</v>
      </c>
      <c r="H36" s="63">
        <v>78557.8</v>
      </c>
      <c r="I36" s="63">
        <v>89604</v>
      </c>
      <c r="J36" s="63">
        <v>14.1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 ht="15.6" customHeight="1" x14ac:dyDescent="0.2">
      <c r="A37" s="67" t="s">
        <v>105</v>
      </c>
      <c r="B37" s="68">
        <v>10306.700000000001</v>
      </c>
      <c r="C37" s="68">
        <v>10488.1</v>
      </c>
      <c r="D37" s="68">
        <v>1.8</v>
      </c>
      <c r="E37" s="69">
        <v>3312.8547450000001</v>
      </c>
      <c r="F37" s="69">
        <v>4080.863073</v>
      </c>
      <c r="G37" s="68">
        <v>23.2</v>
      </c>
      <c r="H37" s="68">
        <v>34144.6</v>
      </c>
      <c r="I37" s="68">
        <v>42800.5</v>
      </c>
      <c r="J37" s="68">
        <v>25.4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.6" customHeight="1" x14ac:dyDescent="0.2">
      <c r="A38" s="67" t="s">
        <v>106</v>
      </c>
      <c r="B38" s="68">
        <v>1348.5</v>
      </c>
      <c r="C38" s="68">
        <v>1357</v>
      </c>
      <c r="D38" s="68">
        <v>0.6</v>
      </c>
      <c r="E38" s="69">
        <v>4458.8802370000003</v>
      </c>
      <c r="F38" s="69">
        <v>5116.7280769999998</v>
      </c>
      <c r="G38" s="68">
        <v>14.8</v>
      </c>
      <c r="H38" s="68">
        <v>6012.8</v>
      </c>
      <c r="I38" s="68">
        <v>6943.4</v>
      </c>
      <c r="J38" s="68">
        <v>15.5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5.6" customHeight="1" x14ac:dyDescent="0.2">
      <c r="A39" s="67" t="s">
        <v>107</v>
      </c>
      <c r="B39" s="68">
        <v>9421.4</v>
      </c>
      <c r="C39" s="68">
        <v>9610.2000000000007</v>
      </c>
      <c r="D39" s="68">
        <v>2</v>
      </c>
      <c r="E39" s="69">
        <v>4075.8698279999999</v>
      </c>
      <c r="F39" s="69">
        <v>4147.6868329999998</v>
      </c>
      <c r="G39" s="68">
        <v>1.8</v>
      </c>
      <c r="H39" s="68">
        <v>38400.400000000001</v>
      </c>
      <c r="I39" s="68">
        <v>39860.1</v>
      </c>
      <c r="J39" s="68">
        <v>3.8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5.6" customHeight="1" x14ac:dyDescent="0.2">
      <c r="A40" s="62" t="s">
        <v>108</v>
      </c>
      <c r="B40" s="63">
        <v>12182.44</v>
      </c>
      <c r="C40" s="63">
        <v>12429.49</v>
      </c>
      <c r="D40" s="63">
        <v>2</v>
      </c>
      <c r="E40" s="64">
        <v>2942.3251829999999</v>
      </c>
      <c r="F40" s="64">
        <v>2986.2367640000002</v>
      </c>
      <c r="G40" s="63">
        <v>1.5</v>
      </c>
      <c r="H40" s="63">
        <v>35844.699999999997</v>
      </c>
      <c r="I40" s="63">
        <v>37117.4</v>
      </c>
      <c r="J40" s="63">
        <v>3.6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5.6" customHeight="1" x14ac:dyDescent="0.2">
      <c r="A41" s="62" t="s">
        <v>109</v>
      </c>
      <c r="B41" s="63">
        <v>57239.3</v>
      </c>
      <c r="C41" s="63">
        <v>59098.400000000001</v>
      </c>
      <c r="D41" s="63">
        <v>3.2</v>
      </c>
      <c r="E41" s="64">
        <v>3829.0719840000002</v>
      </c>
      <c r="F41" s="64">
        <v>4255.4908420000002</v>
      </c>
      <c r="G41" s="63">
        <v>11.1</v>
      </c>
      <c r="H41" s="63">
        <v>219173.4</v>
      </c>
      <c r="I41" s="63">
        <v>251492.7</v>
      </c>
      <c r="J41" s="63">
        <v>14.7</v>
      </c>
      <c r="K41" s="70"/>
      <c r="L41" s="71"/>
      <c r="M41" s="23"/>
      <c r="N41" s="23"/>
      <c r="O41" s="23"/>
      <c r="P41" s="23"/>
      <c r="Q41" s="23"/>
      <c r="R41" s="23"/>
      <c r="S41" s="23"/>
      <c r="T41" s="23"/>
    </row>
    <row r="42" spans="1:20" ht="15.6" customHeight="1" x14ac:dyDescent="0.2">
      <c r="A42" s="72" t="s">
        <v>51</v>
      </c>
      <c r="B42" s="73">
        <v>69421.740000000005</v>
      </c>
      <c r="C42" s="74">
        <v>71527.89</v>
      </c>
      <c r="D42" s="74">
        <v>3</v>
      </c>
      <c r="E42" s="75">
        <v>3673.4616559999999</v>
      </c>
      <c r="F42" s="76">
        <v>4034.9309899999998</v>
      </c>
      <c r="G42" s="77">
        <v>9.85</v>
      </c>
      <c r="H42" s="77">
        <v>252746.6</v>
      </c>
      <c r="I42" s="77">
        <v>288610.09999999998</v>
      </c>
      <c r="J42" s="78">
        <v>14.2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26.45" customHeight="1" x14ac:dyDescent="0.2">
      <c r="A43" s="543" t="s">
        <v>110</v>
      </c>
      <c r="B43" s="543"/>
      <c r="C43" s="543"/>
      <c r="D43" s="543"/>
      <c r="E43" s="543"/>
      <c r="F43" s="543"/>
      <c r="G43" s="543"/>
      <c r="H43" s="543"/>
      <c r="I43" s="543"/>
      <c r="J43" s="54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3.35" customHeight="1" x14ac:dyDescent="0.2">
      <c r="A44" s="17" t="s">
        <v>52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3.35" customHeight="1" x14ac:dyDescent="0.2">
      <c r="A45" s="17" t="s">
        <v>53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3.35" customHeight="1" x14ac:dyDescent="0.2">
      <c r="A46" s="17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20.100000000000001" customHeight="1" x14ac:dyDescent="0.2">
      <c r="G52" s="9" t="s">
        <v>58</v>
      </c>
      <c r="P52" s="23"/>
      <c r="Q52" s="23"/>
      <c r="R52" s="23"/>
      <c r="S52" s="23"/>
      <c r="T52" s="23"/>
    </row>
  </sheetData>
  <mergeCells count="9">
    <mergeCell ref="A43:J43"/>
    <mergeCell ref="A1:J1"/>
    <mergeCell ref="K2:T2"/>
    <mergeCell ref="K3:T3"/>
    <mergeCell ref="K4:T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S39" sqref="S39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2" width="11.28515625" style="164" customWidth="1"/>
    <col min="13" max="14" width="7" style="164" customWidth="1"/>
    <col min="15" max="15" width="7.42578125" style="164" customWidth="1"/>
    <col min="16" max="257" width="11.42578125" style="164" customWidth="1"/>
  </cols>
  <sheetData>
    <row r="1" spans="1:15" ht="39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453"/>
      <c r="L1" s="453"/>
    </row>
    <row r="2" spans="1:15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454"/>
      <c r="L2" s="454"/>
    </row>
    <row r="3" spans="1:15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454"/>
      <c r="L3" s="454"/>
    </row>
    <row r="4" spans="1:15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5" ht="20.100000000000001" customHeight="1" x14ac:dyDescent="0.2">
      <c r="A5" s="585" t="s">
        <v>60</v>
      </c>
      <c r="B5" s="586" t="s">
        <v>61</v>
      </c>
      <c r="C5" s="586"/>
      <c r="D5" s="586"/>
      <c r="E5" s="585" t="s">
        <v>62</v>
      </c>
      <c r="F5" s="585"/>
      <c r="G5" s="585"/>
      <c r="H5" s="586" t="s">
        <v>63</v>
      </c>
      <c r="I5" s="586"/>
      <c r="J5" s="586"/>
    </row>
    <row r="6" spans="1:15" ht="20.100000000000001" customHeight="1" x14ac:dyDescent="0.2">
      <c r="A6" s="585"/>
      <c r="B6" s="455" t="s">
        <v>149</v>
      </c>
      <c r="C6" s="455" t="s">
        <v>150</v>
      </c>
      <c r="D6" s="455" t="s">
        <v>66</v>
      </c>
      <c r="E6" s="455" t="s">
        <v>149</v>
      </c>
      <c r="F6" s="455" t="s">
        <v>150</v>
      </c>
      <c r="G6" s="455" t="s">
        <v>66</v>
      </c>
      <c r="H6" s="455" t="s">
        <v>149</v>
      </c>
      <c r="I6" s="455" t="s">
        <v>150</v>
      </c>
      <c r="J6" s="455" t="s">
        <v>66</v>
      </c>
      <c r="K6" s="129"/>
      <c r="L6" s="129"/>
      <c r="M6" s="129"/>
      <c r="N6" s="129"/>
      <c r="O6" s="129"/>
    </row>
    <row r="7" spans="1:15" ht="19.5" customHeight="1" x14ac:dyDescent="0.2">
      <c r="A7" s="585"/>
      <c r="B7" s="455" t="s">
        <v>68</v>
      </c>
      <c r="C7" s="455" t="s">
        <v>68</v>
      </c>
      <c r="D7" s="455" t="s">
        <v>69</v>
      </c>
      <c r="E7" s="455" t="s">
        <v>70</v>
      </c>
      <c r="F7" s="455" t="s">
        <v>71</v>
      </c>
      <c r="G7" s="455" t="s">
        <v>72</v>
      </c>
      <c r="H7" s="455" t="s">
        <v>73</v>
      </c>
      <c r="I7" s="455" t="s">
        <v>74</v>
      </c>
      <c r="J7" s="455" t="s">
        <v>75</v>
      </c>
      <c r="K7" s="129"/>
      <c r="L7" s="129"/>
      <c r="M7" s="129"/>
      <c r="N7" s="129"/>
      <c r="O7" s="129"/>
    </row>
    <row r="8" spans="1:15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  <c r="K8" s="129"/>
      <c r="L8" s="129"/>
      <c r="M8" s="129"/>
      <c r="N8" s="129"/>
      <c r="O8" s="129"/>
    </row>
    <row r="9" spans="1:15" ht="15" hidden="1" customHeight="1" x14ac:dyDescent="0.2">
      <c r="A9" s="263" t="s">
        <v>77</v>
      </c>
      <c r="B9" s="172">
        <v>0</v>
      </c>
      <c r="C9" s="172">
        <v>0</v>
      </c>
      <c r="D9" s="172">
        <v>0</v>
      </c>
      <c r="E9" s="456">
        <v>0</v>
      </c>
      <c r="F9" s="456">
        <v>0</v>
      </c>
      <c r="G9" s="173">
        <v>0</v>
      </c>
      <c r="H9" s="172">
        <v>0</v>
      </c>
      <c r="I9" s="172">
        <v>0</v>
      </c>
      <c r="J9" s="172">
        <v>0</v>
      </c>
      <c r="K9" s="129"/>
      <c r="L9" s="129"/>
      <c r="M9" s="129"/>
      <c r="N9" s="129"/>
      <c r="O9" s="129"/>
    </row>
    <row r="10" spans="1:15" ht="15" hidden="1" customHeight="1" x14ac:dyDescent="0.2">
      <c r="A10" s="263" t="s">
        <v>78</v>
      </c>
      <c r="B10" s="172">
        <v>0</v>
      </c>
      <c r="C10" s="172">
        <v>0</v>
      </c>
      <c r="D10" s="172">
        <v>0</v>
      </c>
      <c r="E10" s="456">
        <v>0</v>
      </c>
      <c r="F10" s="456">
        <v>0</v>
      </c>
      <c r="G10" s="173">
        <v>0</v>
      </c>
      <c r="H10" s="172">
        <v>0</v>
      </c>
      <c r="I10" s="172">
        <v>0</v>
      </c>
      <c r="J10" s="172">
        <v>0</v>
      </c>
      <c r="K10" s="129"/>
      <c r="L10" s="129"/>
      <c r="M10" s="129"/>
      <c r="N10" s="129"/>
      <c r="O10" s="129"/>
    </row>
    <row r="11" spans="1:15" ht="15" hidden="1" customHeight="1" x14ac:dyDescent="0.2">
      <c r="A11" s="263" t="s">
        <v>79</v>
      </c>
      <c r="B11" s="172">
        <v>0</v>
      </c>
      <c r="C11" s="172">
        <v>0</v>
      </c>
      <c r="D11" s="172">
        <v>0</v>
      </c>
      <c r="E11" s="456">
        <v>0</v>
      </c>
      <c r="F11" s="456">
        <v>0</v>
      </c>
      <c r="G11" s="173">
        <v>0</v>
      </c>
      <c r="H11" s="172">
        <v>0</v>
      </c>
      <c r="I11" s="172">
        <v>0</v>
      </c>
      <c r="J11" s="172">
        <v>0</v>
      </c>
      <c r="K11" s="129"/>
      <c r="L11" s="129"/>
      <c r="M11" s="129"/>
      <c r="N11" s="129"/>
      <c r="O11" s="129"/>
    </row>
    <row r="12" spans="1:15" ht="15" hidden="1" customHeight="1" x14ac:dyDescent="0.2">
      <c r="A12" s="263" t="s">
        <v>80</v>
      </c>
      <c r="B12" s="172">
        <v>0</v>
      </c>
      <c r="C12" s="172">
        <v>0</v>
      </c>
      <c r="D12" s="172">
        <v>0</v>
      </c>
      <c r="E12" s="456">
        <v>0</v>
      </c>
      <c r="F12" s="456">
        <v>0</v>
      </c>
      <c r="G12" s="173">
        <v>0</v>
      </c>
      <c r="H12" s="172">
        <v>0</v>
      </c>
      <c r="I12" s="172">
        <v>0</v>
      </c>
      <c r="J12" s="172">
        <v>0</v>
      </c>
      <c r="K12" s="129"/>
      <c r="L12" s="129"/>
      <c r="M12" s="129"/>
      <c r="N12" s="129"/>
      <c r="O12" s="129"/>
    </row>
    <row r="13" spans="1:15" ht="15" hidden="1" customHeight="1" x14ac:dyDescent="0.2">
      <c r="A13" s="263" t="s">
        <v>81</v>
      </c>
      <c r="B13" s="172">
        <v>0</v>
      </c>
      <c r="C13" s="172">
        <v>0</v>
      </c>
      <c r="D13" s="172">
        <v>0</v>
      </c>
      <c r="E13" s="456">
        <v>0</v>
      </c>
      <c r="F13" s="456">
        <v>0</v>
      </c>
      <c r="G13" s="173">
        <v>0</v>
      </c>
      <c r="H13" s="172">
        <v>0</v>
      </c>
      <c r="I13" s="172">
        <v>0</v>
      </c>
      <c r="J13" s="172">
        <v>0</v>
      </c>
      <c r="K13" s="129"/>
      <c r="L13" s="129"/>
      <c r="M13" s="129"/>
      <c r="N13" s="129"/>
      <c r="O13" s="129"/>
    </row>
    <row r="14" spans="1:15" ht="15" hidden="1" customHeight="1" x14ac:dyDescent="0.2">
      <c r="A14" s="263" t="s">
        <v>82</v>
      </c>
      <c r="B14" s="172">
        <v>0</v>
      </c>
      <c r="C14" s="172">
        <v>0</v>
      </c>
      <c r="D14" s="172">
        <v>0</v>
      </c>
      <c r="E14" s="456">
        <v>0</v>
      </c>
      <c r="F14" s="456">
        <v>0</v>
      </c>
      <c r="G14" s="173">
        <v>0</v>
      </c>
      <c r="H14" s="172">
        <v>0</v>
      </c>
      <c r="I14" s="172">
        <v>0</v>
      </c>
      <c r="J14" s="172">
        <v>0</v>
      </c>
      <c r="K14" s="129"/>
      <c r="L14" s="129"/>
      <c r="M14" s="129"/>
      <c r="N14" s="129"/>
      <c r="O14" s="129"/>
    </row>
    <row r="15" spans="1:15" ht="15" hidden="1" customHeight="1" x14ac:dyDescent="0.2">
      <c r="A15" s="263" t="s">
        <v>83</v>
      </c>
      <c r="B15" s="172">
        <v>0</v>
      </c>
      <c r="C15" s="172">
        <v>0</v>
      </c>
      <c r="D15" s="172">
        <v>0</v>
      </c>
      <c r="E15" s="266">
        <v>0</v>
      </c>
      <c r="F15" s="266">
        <v>0</v>
      </c>
      <c r="G15" s="173">
        <v>0</v>
      </c>
      <c r="H15" s="172">
        <v>0</v>
      </c>
      <c r="I15" s="172">
        <v>0</v>
      </c>
      <c r="J15" s="172">
        <v>0</v>
      </c>
      <c r="K15" s="129"/>
      <c r="L15" s="129"/>
      <c r="M15" s="129"/>
      <c r="N15" s="129"/>
      <c r="O15" s="129"/>
    </row>
    <row r="16" spans="1:15" ht="15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  <c r="K16" s="129"/>
      <c r="L16" s="129"/>
      <c r="M16" s="129"/>
      <c r="N16" s="129"/>
      <c r="O16" s="129"/>
    </row>
    <row r="17" spans="1:15" ht="15" hidden="1" customHeight="1" x14ac:dyDescent="0.2">
      <c r="A17" s="263" t="s">
        <v>85</v>
      </c>
      <c r="B17" s="172">
        <v>0</v>
      </c>
      <c r="C17" s="172">
        <v>0</v>
      </c>
      <c r="D17" s="172">
        <v>0</v>
      </c>
      <c r="E17" s="456">
        <v>0</v>
      </c>
      <c r="F17" s="456">
        <v>0</v>
      </c>
      <c r="G17" s="173">
        <v>0</v>
      </c>
      <c r="H17" s="172">
        <v>0</v>
      </c>
      <c r="I17" s="172">
        <v>0</v>
      </c>
      <c r="J17" s="172">
        <v>0</v>
      </c>
      <c r="K17" s="129"/>
      <c r="L17" s="129"/>
      <c r="M17" s="129"/>
      <c r="N17" s="129"/>
      <c r="O17" s="129"/>
    </row>
    <row r="18" spans="1:15" ht="15" hidden="1" customHeight="1" x14ac:dyDescent="0.2">
      <c r="A18" s="263" t="s">
        <v>86</v>
      </c>
      <c r="B18" s="172">
        <v>0</v>
      </c>
      <c r="C18" s="172">
        <v>0</v>
      </c>
      <c r="D18" s="172">
        <v>0</v>
      </c>
      <c r="E18" s="456">
        <v>0</v>
      </c>
      <c r="F18" s="456">
        <v>0</v>
      </c>
      <c r="G18" s="173">
        <v>0</v>
      </c>
      <c r="H18" s="172">
        <v>0</v>
      </c>
      <c r="I18" s="172">
        <v>0</v>
      </c>
      <c r="J18" s="172">
        <v>0</v>
      </c>
      <c r="K18" s="129"/>
      <c r="L18" s="129"/>
      <c r="M18" s="129"/>
      <c r="N18" s="129"/>
      <c r="O18" s="129"/>
    </row>
    <row r="19" spans="1:15" ht="15" hidden="1" customHeight="1" x14ac:dyDescent="0.2">
      <c r="A19" s="263" t="s">
        <v>87</v>
      </c>
      <c r="B19" s="172">
        <v>0</v>
      </c>
      <c r="C19" s="172">
        <v>0</v>
      </c>
      <c r="D19" s="172">
        <v>0</v>
      </c>
      <c r="E19" s="456">
        <v>0</v>
      </c>
      <c r="F19" s="456">
        <v>0</v>
      </c>
      <c r="G19" s="173">
        <v>0</v>
      </c>
      <c r="H19" s="172">
        <v>0</v>
      </c>
      <c r="I19" s="172">
        <v>0</v>
      </c>
      <c r="J19" s="172">
        <v>0</v>
      </c>
      <c r="K19" s="129"/>
      <c r="L19" s="129"/>
      <c r="M19" s="129"/>
      <c r="N19" s="129"/>
      <c r="O19" s="129"/>
    </row>
    <row r="20" spans="1:15" ht="15" hidden="1" customHeight="1" x14ac:dyDescent="0.2">
      <c r="A20" s="263" t="s">
        <v>88</v>
      </c>
      <c r="B20" s="172">
        <v>0</v>
      </c>
      <c r="C20" s="172">
        <v>0</v>
      </c>
      <c r="D20" s="172">
        <v>0</v>
      </c>
      <c r="E20" s="456">
        <v>0</v>
      </c>
      <c r="F20" s="456">
        <v>0</v>
      </c>
      <c r="G20" s="173">
        <v>0</v>
      </c>
      <c r="H20" s="172">
        <v>0</v>
      </c>
      <c r="I20" s="172">
        <v>0</v>
      </c>
      <c r="J20" s="172">
        <v>0</v>
      </c>
      <c r="K20" s="129"/>
      <c r="L20" s="129"/>
      <c r="M20" s="129"/>
      <c r="N20" s="129"/>
      <c r="O20" s="129"/>
    </row>
    <row r="21" spans="1:15" ht="15" hidden="1" customHeight="1" x14ac:dyDescent="0.2">
      <c r="A21" s="263" t="s">
        <v>89</v>
      </c>
      <c r="B21" s="172">
        <v>0</v>
      </c>
      <c r="C21" s="172">
        <v>0</v>
      </c>
      <c r="D21" s="172">
        <v>0</v>
      </c>
      <c r="E21" s="456">
        <v>0</v>
      </c>
      <c r="F21" s="456">
        <v>0</v>
      </c>
      <c r="G21" s="173">
        <v>0</v>
      </c>
      <c r="H21" s="172">
        <v>0</v>
      </c>
      <c r="I21" s="172">
        <v>0</v>
      </c>
      <c r="J21" s="172">
        <v>0</v>
      </c>
      <c r="K21" s="129"/>
      <c r="L21" s="129"/>
      <c r="M21" s="129"/>
      <c r="N21" s="129"/>
      <c r="O21" s="129"/>
    </row>
    <row r="22" spans="1:15" ht="15" hidden="1" customHeight="1" x14ac:dyDescent="0.2">
      <c r="A22" s="263" t="s">
        <v>90</v>
      </c>
      <c r="B22" s="172">
        <v>0</v>
      </c>
      <c r="C22" s="172">
        <v>0</v>
      </c>
      <c r="D22" s="172">
        <v>0</v>
      </c>
      <c r="E22" s="456">
        <v>0</v>
      </c>
      <c r="F22" s="456">
        <v>0</v>
      </c>
      <c r="G22" s="173">
        <v>0</v>
      </c>
      <c r="H22" s="172">
        <v>0</v>
      </c>
      <c r="I22" s="172">
        <v>0</v>
      </c>
      <c r="J22" s="172">
        <v>0</v>
      </c>
      <c r="K22" s="129"/>
      <c r="L22" s="129"/>
      <c r="M22" s="129"/>
      <c r="N22" s="129"/>
      <c r="O22" s="129"/>
    </row>
    <row r="23" spans="1:15" ht="15" hidden="1" customHeight="1" x14ac:dyDescent="0.2">
      <c r="A23" s="263" t="s">
        <v>91</v>
      </c>
      <c r="B23" s="172">
        <v>0</v>
      </c>
      <c r="C23" s="172">
        <v>0</v>
      </c>
      <c r="D23" s="172">
        <v>0</v>
      </c>
      <c r="E23" s="456">
        <v>0</v>
      </c>
      <c r="F23" s="456">
        <v>0</v>
      </c>
      <c r="G23" s="173">
        <v>0</v>
      </c>
      <c r="H23" s="172">
        <v>0</v>
      </c>
      <c r="I23" s="172">
        <v>0</v>
      </c>
      <c r="J23" s="172">
        <v>0</v>
      </c>
      <c r="K23" s="129"/>
      <c r="L23" s="129"/>
      <c r="M23" s="129"/>
      <c r="N23" s="129"/>
      <c r="O23" s="129"/>
    </row>
    <row r="24" spans="1:15" ht="15" hidden="1" customHeight="1" x14ac:dyDescent="0.2">
      <c r="A24" s="263" t="s">
        <v>92</v>
      </c>
      <c r="B24" s="172">
        <v>0</v>
      </c>
      <c r="C24" s="172">
        <v>0</v>
      </c>
      <c r="D24" s="172">
        <v>0</v>
      </c>
      <c r="E24" s="456">
        <v>0</v>
      </c>
      <c r="F24" s="456">
        <v>0</v>
      </c>
      <c r="G24" s="173">
        <v>0</v>
      </c>
      <c r="H24" s="172">
        <v>0</v>
      </c>
      <c r="I24" s="172">
        <v>0</v>
      </c>
      <c r="J24" s="172">
        <v>0</v>
      </c>
      <c r="K24" s="129"/>
      <c r="L24" s="129"/>
      <c r="M24" s="129"/>
      <c r="N24" s="129"/>
      <c r="O24" s="129"/>
    </row>
    <row r="25" spans="1:15" ht="15" hidden="1" customHeight="1" x14ac:dyDescent="0.2">
      <c r="A25" s="267" t="s">
        <v>93</v>
      </c>
      <c r="B25" s="177">
        <v>0</v>
      </c>
      <c r="C25" s="177">
        <v>0</v>
      </c>
      <c r="D25" s="177">
        <v>0</v>
      </c>
      <c r="E25" s="457">
        <v>0</v>
      </c>
      <c r="F25" s="457">
        <v>0</v>
      </c>
      <c r="G25" s="179">
        <v>0</v>
      </c>
      <c r="H25" s="177">
        <v>0</v>
      </c>
      <c r="I25" s="177">
        <v>0</v>
      </c>
      <c r="J25" s="177">
        <v>0</v>
      </c>
      <c r="K25" s="129"/>
      <c r="L25" s="129"/>
      <c r="M25" s="129"/>
      <c r="N25" s="129"/>
      <c r="O25" s="129"/>
    </row>
    <row r="26" spans="1:15" ht="15" customHeight="1" x14ac:dyDescent="0.2">
      <c r="A26" s="120" t="s">
        <v>94</v>
      </c>
      <c r="B26" s="136">
        <v>45</v>
      </c>
      <c r="C26" s="136">
        <v>42.7</v>
      </c>
      <c r="D26" s="136">
        <v>0</v>
      </c>
      <c r="E26" s="137">
        <v>1860</v>
      </c>
      <c r="F26" s="137">
        <v>1267</v>
      </c>
      <c r="G26" s="136">
        <v>-31.9</v>
      </c>
      <c r="H26" s="136">
        <v>83.7</v>
      </c>
      <c r="I26" s="136">
        <v>54.1</v>
      </c>
      <c r="J26" s="136">
        <v>-35.4</v>
      </c>
      <c r="K26" s="129"/>
      <c r="L26" s="458"/>
      <c r="M26" s="129"/>
      <c r="N26" s="129"/>
      <c r="O26" s="129"/>
    </row>
    <row r="27" spans="1:15" ht="15" hidden="1" customHeight="1" x14ac:dyDescent="0.2">
      <c r="A27" s="150" t="s">
        <v>95</v>
      </c>
      <c r="B27" s="141">
        <v>0</v>
      </c>
      <c r="C27" s="141">
        <v>0</v>
      </c>
      <c r="D27" s="141"/>
      <c r="E27" s="143">
        <v>0</v>
      </c>
      <c r="F27" s="143">
        <v>0</v>
      </c>
      <c r="G27" s="142">
        <v>0</v>
      </c>
      <c r="H27" s="141">
        <v>0</v>
      </c>
      <c r="I27" s="141">
        <v>0</v>
      </c>
      <c r="J27" s="141">
        <v>0</v>
      </c>
      <c r="K27" s="129"/>
      <c r="L27" s="458"/>
      <c r="M27" s="129"/>
      <c r="N27" s="129"/>
      <c r="O27" s="129"/>
    </row>
    <row r="28" spans="1:15" ht="15" customHeight="1" x14ac:dyDescent="0.2">
      <c r="A28" s="150" t="s">
        <v>96</v>
      </c>
      <c r="B28" s="141">
        <v>45</v>
      </c>
      <c r="C28" s="141">
        <v>42.7</v>
      </c>
      <c r="D28" s="141">
        <v>-5.0999999999999996</v>
      </c>
      <c r="E28" s="143">
        <v>1860</v>
      </c>
      <c r="F28" s="143">
        <v>1266</v>
      </c>
      <c r="G28" s="142">
        <v>-31.9</v>
      </c>
      <c r="H28" s="141">
        <v>83.7</v>
      </c>
      <c r="I28" s="141">
        <v>54.1</v>
      </c>
      <c r="J28" s="141">
        <v>-35.4</v>
      </c>
      <c r="K28" s="129"/>
      <c r="L28" s="458"/>
      <c r="M28" s="129"/>
      <c r="N28" s="129"/>
      <c r="O28" s="129"/>
    </row>
    <row r="29" spans="1:15" ht="15" hidden="1" customHeight="1" x14ac:dyDescent="0.2">
      <c r="A29" s="150" t="s">
        <v>97</v>
      </c>
      <c r="B29" s="141">
        <v>0</v>
      </c>
      <c r="C29" s="141">
        <v>0</v>
      </c>
      <c r="D29" s="141"/>
      <c r="E29" s="143">
        <v>0</v>
      </c>
      <c r="F29" s="143">
        <v>0</v>
      </c>
      <c r="G29" s="142">
        <v>0</v>
      </c>
      <c r="H29" s="141">
        <v>0</v>
      </c>
      <c r="I29" s="141">
        <v>0</v>
      </c>
      <c r="J29" s="141">
        <v>0</v>
      </c>
      <c r="K29" s="129"/>
      <c r="L29" s="458"/>
      <c r="M29" s="129"/>
      <c r="N29" s="129"/>
      <c r="O29" s="129"/>
    </row>
    <row r="30" spans="1:15" ht="15" hidden="1" customHeight="1" x14ac:dyDescent="0.2">
      <c r="A30" s="150" t="s">
        <v>98</v>
      </c>
      <c r="B30" s="141">
        <v>0</v>
      </c>
      <c r="C30" s="141">
        <v>0</v>
      </c>
      <c r="D30" s="141"/>
      <c r="E30" s="143">
        <v>0</v>
      </c>
      <c r="F30" s="143">
        <v>0</v>
      </c>
      <c r="G30" s="142">
        <v>0</v>
      </c>
      <c r="H30" s="141">
        <v>0</v>
      </c>
      <c r="I30" s="141">
        <v>0</v>
      </c>
      <c r="J30" s="141">
        <v>0</v>
      </c>
      <c r="K30" s="129"/>
      <c r="L30" s="458"/>
      <c r="M30" s="129"/>
      <c r="N30" s="129"/>
      <c r="O30" s="129"/>
    </row>
    <row r="31" spans="1:15" ht="15" hidden="1" customHeight="1" x14ac:dyDescent="0.2">
      <c r="A31" s="62" t="s">
        <v>99</v>
      </c>
      <c r="B31" s="146">
        <v>0</v>
      </c>
      <c r="C31" s="146">
        <v>0</v>
      </c>
      <c r="D31" s="146"/>
      <c r="E31" s="147">
        <v>0</v>
      </c>
      <c r="F31" s="147">
        <v>0</v>
      </c>
      <c r="G31" s="146">
        <v>0</v>
      </c>
      <c r="H31" s="146">
        <v>0</v>
      </c>
      <c r="I31" s="146">
        <v>0</v>
      </c>
      <c r="J31" s="146">
        <v>0</v>
      </c>
      <c r="K31" s="129"/>
      <c r="L31" s="458"/>
      <c r="M31" s="129"/>
      <c r="N31" s="129"/>
      <c r="O31" s="129"/>
    </row>
    <row r="32" spans="1:15" ht="15" hidden="1" customHeight="1" x14ac:dyDescent="0.2">
      <c r="A32" s="150" t="s">
        <v>100</v>
      </c>
      <c r="B32" s="141">
        <v>0</v>
      </c>
      <c r="C32" s="141">
        <v>0</v>
      </c>
      <c r="D32" s="141"/>
      <c r="E32" s="143">
        <v>0</v>
      </c>
      <c r="F32" s="143">
        <v>0</v>
      </c>
      <c r="G32" s="142">
        <v>0</v>
      </c>
      <c r="H32" s="141">
        <v>0</v>
      </c>
      <c r="I32" s="141">
        <v>0</v>
      </c>
      <c r="J32" s="141">
        <v>0</v>
      </c>
      <c r="K32" s="129"/>
      <c r="L32" s="458"/>
      <c r="M32" s="129"/>
      <c r="N32" s="129"/>
      <c r="O32" s="129"/>
    </row>
    <row r="33" spans="1:15" ht="15" hidden="1" customHeight="1" x14ac:dyDescent="0.2">
      <c r="A33" s="150" t="s">
        <v>101</v>
      </c>
      <c r="B33" s="141">
        <v>0</v>
      </c>
      <c r="C33" s="141">
        <v>0</v>
      </c>
      <c r="D33" s="141"/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K33" s="129"/>
      <c r="L33" s="458"/>
      <c r="M33" s="129"/>
      <c r="N33" s="129"/>
      <c r="O33" s="129"/>
    </row>
    <row r="34" spans="1:15" ht="15" hidden="1" customHeight="1" x14ac:dyDescent="0.2">
      <c r="A34" s="150" t="s">
        <v>102</v>
      </c>
      <c r="B34" s="141">
        <v>0</v>
      </c>
      <c r="C34" s="141">
        <v>0</v>
      </c>
      <c r="D34" s="141"/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K34" s="129"/>
      <c r="L34" s="458"/>
      <c r="M34" s="129"/>
      <c r="N34" s="129"/>
      <c r="O34" s="129"/>
    </row>
    <row r="35" spans="1:15" ht="15" hidden="1" customHeight="1" x14ac:dyDescent="0.2">
      <c r="A35" s="150" t="s">
        <v>103</v>
      </c>
      <c r="B35" s="141">
        <v>0</v>
      </c>
      <c r="C35" s="141">
        <v>0</v>
      </c>
      <c r="D35" s="141"/>
      <c r="E35" s="143">
        <v>0</v>
      </c>
      <c r="F35" s="143">
        <v>0</v>
      </c>
      <c r="G35" s="142">
        <v>0</v>
      </c>
      <c r="H35" s="141">
        <v>0</v>
      </c>
      <c r="I35" s="141">
        <v>0</v>
      </c>
      <c r="J35" s="141">
        <v>0</v>
      </c>
      <c r="K35" s="129"/>
      <c r="L35" s="458"/>
      <c r="M35" s="129"/>
      <c r="N35" s="129"/>
      <c r="O35" s="129"/>
    </row>
    <row r="36" spans="1:15" ht="15" customHeight="1" x14ac:dyDescent="0.2">
      <c r="A36" s="120" t="s">
        <v>104</v>
      </c>
      <c r="B36" s="136">
        <v>380.7</v>
      </c>
      <c r="C36" s="136">
        <v>406.1</v>
      </c>
      <c r="D36" s="136">
        <v>6.7</v>
      </c>
      <c r="E36" s="137">
        <v>2002</v>
      </c>
      <c r="F36" s="137">
        <v>2548</v>
      </c>
      <c r="G36" s="136">
        <v>27.3</v>
      </c>
      <c r="H36" s="136">
        <v>768.9</v>
      </c>
      <c r="I36" s="136">
        <v>1034.5999999999999</v>
      </c>
      <c r="J36" s="136">
        <v>34.6</v>
      </c>
      <c r="K36" s="458"/>
      <c r="L36" s="458"/>
      <c r="M36" s="129"/>
      <c r="N36" s="129"/>
      <c r="O36" s="129"/>
    </row>
    <row r="37" spans="1:15" ht="15" customHeight="1" x14ac:dyDescent="0.2">
      <c r="A37" s="208" t="s">
        <v>105</v>
      </c>
      <c r="B37" s="141">
        <v>81.900000000000006</v>
      </c>
      <c r="C37" s="141">
        <v>77.400000000000006</v>
      </c>
      <c r="D37" s="141">
        <v>-5.5</v>
      </c>
      <c r="E37" s="143">
        <v>2288</v>
      </c>
      <c r="F37" s="459">
        <v>2101</v>
      </c>
      <c r="G37" s="142">
        <v>-8.1999999999999993</v>
      </c>
      <c r="H37" s="141">
        <v>187.4</v>
      </c>
      <c r="I37" s="141">
        <v>162.6</v>
      </c>
      <c r="J37" s="141">
        <v>-13.2</v>
      </c>
      <c r="K37" s="428"/>
      <c r="L37" s="460"/>
      <c r="M37" s="129"/>
      <c r="N37" s="129"/>
      <c r="O37" s="458"/>
    </row>
    <row r="38" spans="1:15" ht="15" hidden="1" customHeight="1" x14ac:dyDescent="0.2">
      <c r="A38" s="150" t="s">
        <v>106</v>
      </c>
      <c r="B38" s="141">
        <v>0</v>
      </c>
      <c r="C38" s="141">
        <v>0</v>
      </c>
      <c r="D38" s="141"/>
      <c r="E38" s="143">
        <v>0</v>
      </c>
      <c r="F38" s="461">
        <v>0</v>
      </c>
      <c r="G38" s="142">
        <v>0</v>
      </c>
      <c r="H38" s="141">
        <v>0</v>
      </c>
      <c r="I38" s="141">
        <v>0</v>
      </c>
      <c r="J38" s="141">
        <v>0</v>
      </c>
      <c r="K38" s="428"/>
      <c r="L38" s="458"/>
      <c r="M38" s="129"/>
      <c r="N38" s="129"/>
      <c r="O38" s="129"/>
    </row>
    <row r="39" spans="1:15" ht="15" customHeight="1" x14ac:dyDescent="0.2">
      <c r="A39" s="150" t="s">
        <v>107</v>
      </c>
      <c r="B39" s="141">
        <v>298.8</v>
      </c>
      <c r="C39" s="141">
        <v>328.7</v>
      </c>
      <c r="D39" s="141">
        <v>10</v>
      </c>
      <c r="E39" s="143">
        <v>1946</v>
      </c>
      <c r="F39" s="461">
        <v>2653</v>
      </c>
      <c r="G39" s="142">
        <v>36.299999999999997</v>
      </c>
      <c r="H39" s="141">
        <v>581.5</v>
      </c>
      <c r="I39" s="141">
        <v>872</v>
      </c>
      <c r="J39" s="141">
        <v>50</v>
      </c>
      <c r="K39" s="428"/>
      <c r="L39" s="462"/>
      <c r="M39" s="463"/>
      <c r="N39" s="129"/>
      <c r="O39" s="458"/>
    </row>
    <row r="40" spans="1:15" ht="15" hidden="1" customHeight="1" x14ac:dyDescent="0.2">
      <c r="A40" s="62" t="s">
        <v>108</v>
      </c>
      <c r="B40" s="146">
        <v>0</v>
      </c>
      <c r="C40" s="146">
        <v>0</v>
      </c>
      <c r="D40" s="146">
        <v>0</v>
      </c>
      <c r="E40" s="147">
        <v>0</v>
      </c>
      <c r="F40" s="147">
        <v>0</v>
      </c>
      <c r="G40" s="146">
        <v>0</v>
      </c>
      <c r="H40" s="146">
        <v>0</v>
      </c>
      <c r="I40" s="146">
        <v>0</v>
      </c>
      <c r="J40" s="146">
        <v>0</v>
      </c>
      <c r="K40" s="458"/>
      <c r="L40" s="458"/>
      <c r="M40" s="129"/>
      <c r="N40" s="129"/>
      <c r="O40" s="129"/>
    </row>
    <row r="41" spans="1:15" ht="15" customHeight="1" x14ac:dyDescent="0.2">
      <c r="A41" s="123" t="s">
        <v>109</v>
      </c>
      <c r="B41" s="159">
        <v>425.7</v>
      </c>
      <c r="C41" s="159">
        <v>448.8</v>
      </c>
      <c r="D41" s="159">
        <v>5.4</v>
      </c>
      <c r="E41" s="160">
        <v>1987</v>
      </c>
      <c r="F41" s="160">
        <v>2426</v>
      </c>
      <c r="G41" s="159">
        <v>22.1</v>
      </c>
      <c r="H41" s="159">
        <v>852.6</v>
      </c>
      <c r="I41" s="159">
        <v>1088.7</v>
      </c>
      <c r="J41" s="159">
        <v>27.7</v>
      </c>
      <c r="K41" s="458"/>
      <c r="L41" s="458"/>
      <c r="M41" s="129"/>
      <c r="N41" s="129"/>
      <c r="O41" s="129"/>
    </row>
    <row r="42" spans="1:15" ht="15" customHeight="1" x14ac:dyDescent="0.2">
      <c r="A42" s="161" t="s">
        <v>51</v>
      </c>
      <c r="B42" s="162">
        <v>425.7</v>
      </c>
      <c r="C42" s="162">
        <v>448.8</v>
      </c>
      <c r="D42" s="162">
        <v>5.4</v>
      </c>
      <c r="E42" s="163">
        <v>1987</v>
      </c>
      <c r="F42" s="163">
        <v>2426</v>
      </c>
      <c r="G42" s="162">
        <v>22.1</v>
      </c>
      <c r="H42" s="162">
        <v>852.6</v>
      </c>
      <c r="I42" s="162">
        <v>1088.7</v>
      </c>
      <c r="J42" s="162">
        <v>27.7</v>
      </c>
      <c r="K42" s="458"/>
      <c r="L42" s="458"/>
      <c r="M42" s="129"/>
      <c r="N42" s="129"/>
      <c r="O42" s="129"/>
    </row>
    <row r="43" spans="1:15" ht="15.6" customHeight="1" x14ac:dyDescent="0.2">
      <c r="A43" s="164" t="s">
        <v>52</v>
      </c>
    </row>
    <row r="44" spans="1:15" ht="15.6" customHeight="1" x14ac:dyDescent="0.2">
      <c r="A44" s="164" t="s">
        <v>53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spans="6:6" ht="15" customHeight="1" x14ac:dyDescent="0.2">
      <c r="F49" s="464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L1" sqref="L1:S16384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11.28515625" style="164" customWidth="1"/>
    <col min="12" max="257" width="11.42578125" style="164" customWidth="1"/>
  </cols>
  <sheetData>
    <row r="1" spans="1:11" ht="31.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453"/>
    </row>
    <row r="2" spans="1:11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454"/>
    </row>
    <row r="3" spans="1:11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454"/>
    </row>
    <row r="4" spans="1:11" ht="21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</row>
    <row r="5" spans="1:11" ht="20.100000000000001" customHeight="1" x14ac:dyDescent="0.2">
      <c r="A5" s="587" t="s">
        <v>60</v>
      </c>
      <c r="B5" s="586" t="s">
        <v>61</v>
      </c>
      <c r="C5" s="586"/>
      <c r="D5" s="586"/>
      <c r="E5" s="585" t="s">
        <v>62</v>
      </c>
      <c r="F5" s="585"/>
      <c r="G5" s="585"/>
      <c r="H5" s="586" t="s">
        <v>63</v>
      </c>
      <c r="I5" s="586"/>
      <c r="J5" s="586"/>
    </row>
    <row r="6" spans="1:11" ht="20.100000000000001" customHeight="1" x14ac:dyDescent="0.2">
      <c r="A6" s="587"/>
      <c r="B6" s="455" t="s">
        <v>149</v>
      </c>
      <c r="C6" s="455" t="s">
        <v>150</v>
      </c>
      <c r="D6" s="455" t="s">
        <v>66</v>
      </c>
      <c r="E6" s="455" t="s">
        <v>149</v>
      </c>
      <c r="F6" s="455" t="s">
        <v>150</v>
      </c>
      <c r="G6" s="455" t="s">
        <v>66</v>
      </c>
      <c r="H6" s="455" t="s">
        <v>149</v>
      </c>
      <c r="I6" s="455" t="s">
        <v>150</v>
      </c>
      <c r="J6" s="455" t="s">
        <v>66</v>
      </c>
    </row>
    <row r="7" spans="1:11" ht="19.5" customHeight="1" x14ac:dyDescent="0.2">
      <c r="A7" s="587"/>
      <c r="B7" s="455" t="s">
        <v>68</v>
      </c>
      <c r="C7" s="455" t="s">
        <v>68</v>
      </c>
      <c r="D7" s="455" t="s">
        <v>69</v>
      </c>
      <c r="E7" s="455" t="s">
        <v>70</v>
      </c>
      <c r="F7" s="455" t="s">
        <v>71</v>
      </c>
      <c r="G7" s="455" t="s">
        <v>72</v>
      </c>
      <c r="H7" s="455" t="s">
        <v>73</v>
      </c>
      <c r="I7" s="455" t="s">
        <v>74</v>
      </c>
      <c r="J7" s="455" t="s">
        <v>75</v>
      </c>
    </row>
    <row r="8" spans="1:11" ht="15" hidden="1" customHeight="1" x14ac:dyDescent="0.2">
      <c r="A8" s="167" t="s">
        <v>76</v>
      </c>
      <c r="B8" s="326">
        <v>0</v>
      </c>
      <c r="C8" s="326">
        <v>0</v>
      </c>
      <c r="D8" s="326">
        <v>0</v>
      </c>
      <c r="E8" s="327">
        <v>0</v>
      </c>
      <c r="F8" s="327">
        <v>0</v>
      </c>
      <c r="G8" s="326">
        <v>0</v>
      </c>
      <c r="H8" s="326">
        <v>0</v>
      </c>
      <c r="I8" s="326">
        <v>0</v>
      </c>
      <c r="J8" s="326">
        <v>0</v>
      </c>
    </row>
    <row r="9" spans="1:11" ht="15" hidden="1" customHeight="1" x14ac:dyDescent="0.2">
      <c r="A9" s="263" t="s">
        <v>77</v>
      </c>
      <c r="B9" s="465">
        <v>0</v>
      </c>
      <c r="C9" s="465">
        <v>0</v>
      </c>
      <c r="D9" s="465">
        <v>0</v>
      </c>
      <c r="E9" s="466">
        <v>0</v>
      </c>
      <c r="F9" s="466">
        <v>0</v>
      </c>
      <c r="G9" s="467">
        <v>0</v>
      </c>
      <c r="H9" s="465">
        <v>0</v>
      </c>
      <c r="I9" s="465">
        <v>0</v>
      </c>
      <c r="J9" s="465">
        <v>0</v>
      </c>
    </row>
    <row r="10" spans="1:11" ht="15" hidden="1" customHeight="1" x14ac:dyDescent="0.2">
      <c r="A10" s="263" t="s">
        <v>78</v>
      </c>
      <c r="B10" s="465">
        <v>0</v>
      </c>
      <c r="C10" s="465">
        <v>0</v>
      </c>
      <c r="D10" s="465">
        <v>0</v>
      </c>
      <c r="E10" s="466">
        <v>0</v>
      </c>
      <c r="F10" s="466">
        <v>0</v>
      </c>
      <c r="G10" s="467">
        <v>0</v>
      </c>
      <c r="H10" s="465">
        <v>0</v>
      </c>
      <c r="I10" s="465">
        <v>0</v>
      </c>
      <c r="J10" s="465">
        <v>0</v>
      </c>
    </row>
    <row r="11" spans="1:11" ht="15" hidden="1" customHeight="1" x14ac:dyDescent="0.2">
      <c r="A11" s="263" t="s">
        <v>79</v>
      </c>
      <c r="B11" s="465">
        <v>0</v>
      </c>
      <c r="C11" s="465">
        <v>0</v>
      </c>
      <c r="D11" s="465">
        <v>0</v>
      </c>
      <c r="E11" s="466">
        <v>0</v>
      </c>
      <c r="F11" s="466">
        <v>0</v>
      </c>
      <c r="G11" s="467">
        <v>0</v>
      </c>
      <c r="H11" s="465">
        <v>0</v>
      </c>
      <c r="I11" s="465">
        <v>0</v>
      </c>
      <c r="J11" s="465">
        <v>0</v>
      </c>
    </row>
    <row r="12" spans="1:11" ht="15" hidden="1" customHeight="1" x14ac:dyDescent="0.2">
      <c r="A12" s="263" t="s">
        <v>80</v>
      </c>
      <c r="B12" s="465">
        <v>0</v>
      </c>
      <c r="C12" s="465">
        <v>0</v>
      </c>
      <c r="D12" s="465">
        <v>0</v>
      </c>
      <c r="E12" s="466">
        <v>0</v>
      </c>
      <c r="F12" s="466">
        <v>0</v>
      </c>
      <c r="G12" s="467">
        <v>0</v>
      </c>
      <c r="H12" s="465">
        <v>0</v>
      </c>
      <c r="I12" s="465">
        <v>0</v>
      </c>
      <c r="J12" s="465">
        <v>0</v>
      </c>
    </row>
    <row r="13" spans="1:11" ht="15" hidden="1" customHeight="1" x14ac:dyDescent="0.2">
      <c r="A13" s="263" t="s">
        <v>81</v>
      </c>
      <c r="B13" s="465">
        <v>0</v>
      </c>
      <c r="C13" s="465">
        <v>0</v>
      </c>
      <c r="D13" s="465">
        <v>0</v>
      </c>
      <c r="E13" s="466">
        <v>0</v>
      </c>
      <c r="F13" s="466">
        <v>0</v>
      </c>
      <c r="G13" s="467">
        <v>0</v>
      </c>
      <c r="H13" s="465">
        <v>0</v>
      </c>
      <c r="I13" s="465">
        <v>0</v>
      </c>
      <c r="J13" s="465">
        <v>0</v>
      </c>
    </row>
    <row r="14" spans="1:11" ht="15" hidden="1" customHeight="1" x14ac:dyDescent="0.2">
      <c r="A14" s="263" t="s">
        <v>82</v>
      </c>
      <c r="B14" s="465">
        <v>0</v>
      </c>
      <c r="C14" s="465">
        <v>0</v>
      </c>
      <c r="D14" s="465">
        <v>0</v>
      </c>
      <c r="E14" s="466">
        <v>0</v>
      </c>
      <c r="F14" s="466">
        <v>0</v>
      </c>
      <c r="G14" s="467">
        <v>0</v>
      </c>
      <c r="H14" s="465">
        <v>0</v>
      </c>
      <c r="I14" s="465">
        <v>0</v>
      </c>
      <c r="J14" s="465">
        <v>0</v>
      </c>
    </row>
    <row r="15" spans="1:11" ht="15" hidden="1" customHeight="1" x14ac:dyDescent="0.2">
      <c r="A15" s="263" t="s">
        <v>83</v>
      </c>
      <c r="B15" s="465">
        <v>0</v>
      </c>
      <c r="C15" s="465">
        <v>0</v>
      </c>
      <c r="D15" s="465">
        <v>0</v>
      </c>
      <c r="E15" s="468">
        <v>0</v>
      </c>
      <c r="F15" s="468">
        <v>0</v>
      </c>
      <c r="G15" s="467">
        <v>0</v>
      </c>
      <c r="H15" s="465">
        <v>0</v>
      </c>
      <c r="I15" s="465">
        <v>0</v>
      </c>
      <c r="J15" s="465">
        <v>0</v>
      </c>
    </row>
    <row r="16" spans="1:11" ht="15" hidden="1" customHeight="1" x14ac:dyDescent="0.2">
      <c r="A16" s="264" t="s">
        <v>84</v>
      </c>
      <c r="B16" s="469">
        <v>0</v>
      </c>
      <c r="C16" s="469">
        <v>0</v>
      </c>
      <c r="D16" s="469">
        <v>0</v>
      </c>
      <c r="E16" s="468">
        <v>0</v>
      </c>
      <c r="F16" s="468">
        <v>0</v>
      </c>
      <c r="G16" s="469">
        <v>0</v>
      </c>
      <c r="H16" s="469">
        <v>0</v>
      </c>
      <c r="I16" s="469">
        <v>0</v>
      </c>
      <c r="J16" s="469">
        <v>0</v>
      </c>
    </row>
    <row r="17" spans="1:10" ht="15" hidden="1" customHeight="1" x14ac:dyDescent="0.2">
      <c r="A17" s="263" t="s">
        <v>85</v>
      </c>
      <c r="B17" s="465">
        <v>0</v>
      </c>
      <c r="C17" s="465">
        <v>0</v>
      </c>
      <c r="D17" s="465">
        <v>0</v>
      </c>
      <c r="E17" s="466">
        <v>0</v>
      </c>
      <c r="F17" s="466">
        <v>0</v>
      </c>
      <c r="G17" s="467">
        <v>0</v>
      </c>
      <c r="H17" s="465">
        <v>0</v>
      </c>
      <c r="I17" s="465">
        <v>0</v>
      </c>
      <c r="J17" s="465">
        <v>0</v>
      </c>
    </row>
    <row r="18" spans="1:10" ht="15" hidden="1" customHeight="1" x14ac:dyDescent="0.2">
      <c r="A18" s="263" t="s">
        <v>86</v>
      </c>
      <c r="B18" s="465">
        <v>0</v>
      </c>
      <c r="C18" s="465">
        <v>0</v>
      </c>
      <c r="D18" s="465">
        <v>0</v>
      </c>
      <c r="E18" s="466">
        <v>0</v>
      </c>
      <c r="F18" s="466">
        <v>0</v>
      </c>
      <c r="G18" s="467">
        <v>0</v>
      </c>
      <c r="H18" s="465">
        <v>0</v>
      </c>
      <c r="I18" s="465">
        <v>0</v>
      </c>
      <c r="J18" s="465">
        <v>0</v>
      </c>
    </row>
    <row r="19" spans="1:10" ht="15" hidden="1" customHeight="1" x14ac:dyDescent="0.2">
      <c r="A19" s="263" t="s">
        <v>87</v>
      </c>
      <c r="B19" s="465">
        <v>0</v>
      </c>
      <c r="C19" s="465">
        <v>0</v>
      </c>
      <c r="D19" s="465">
        <v>0</v>
      </c>
      <c r="E19" s="466">
        <v>0</v>
      </c>
      <c r="F19" s="466">
        <v>0</v>
      </c>
      <c r="G19" s="467">
        <v>0</v>
      </c>
      <c r="H19" s="465">
        <v>0</v>
      </c>
      <c r="I19" s="465">
        <v>0</v>
      </c>
      <c r="J19" s="465">
        <v>0</v>
      </c>
    </row>
    <row r="20" spans="1:10" ht="15" hidden="1" customHeight="1" x14ac:dyDescent="0.2">
      <c r="A20" s="263" t="s">
        <v>88</v>
      </c>
      <c r="B20" s="465">
        <v>0</v>
      </c>
      <c r="C20" s="465">
        <v>0</v>
      </c>
      <c r="D20" s="465">
        <v>0</v>
      </c>
      <c r="E20" s="466">
        <v>0</v>
      </c>
      <c r="F20" s="466">
        <v>0</v>
      </c>
      <c r="G20" s="467">
        <v>0</v>
      </c>
      <c r="H20" s="465">
        <v>0</v>
      </c>
      <c r="I20" s="465">
        <v>0</v>
      </c>
      <c r="J20" s="465">
        <v>0</v>
      </c>
    </row>
    <row r="21" spans="1:10" ht="15" hidden="1" customHeight="1" x14ac:dyDescent="0.2">
      <c r="A21" s="263" t="s">
        <v>89</v>
      </c>
      <c r="B21" s="465">
        <v>0</v>
      </c>
      <c r="C21" s="465">
        <v>0</v>
      </c>
      <c r="D21" s="465">
        <v>0</v>
      </c>
      <c r="E21" s="466">
        <v>0</v>
      </c>
      <c r="F21" s="466">
        <v>0</v>
      </c>
      <c r="G21" s="467">
        <v>0</v>
      </c>
      <c r="H21" s="465">
        <v>0</v>
      </c>
      <c r="I21" s="465">
        <v>0</v>
      </c>
      <c r="J21" s="465">
        <v>0</v>
      </c>
    </row>
    <row r="22" spans="1:10" ht="15" hidden="1" customHeight="1" x14ac:dyDescent="0.2">
      <c r="A22" s="263" t="s">
        <v>90</v>
      </c>
      <c r="B22" s="465">
        <v>0</v>
      </c>
      <c r="C22" s="465">
        <v>0</v>
      </c>
      <c r="D22" s="465">
        <v>0</v>
      </c>
      <c r="E22" s="466">
        <v>0</v>
      </c>
      <c r="F22" s="466">
        <v>0</v>
      </c>
      <c r="G22" s="467">
        <v>0</v>
      </c>
      <c r="H22" s="465">
        <v>0</v>
      </c>
      <c r="I22" s="465">
        <v>0</v>
      </c>
      <c r="J22" s="465">
        <v>0</v>
      </c>
    </row>
    <row r="23" spans="1:10" ht="15" hidden="1" customHeight="1" x14ac:dyDescent="0.2">
      <c r="A23" s="263" t="s">
        <v>91</v>
      </c>
      <c r="B23" s="465">
        <v>0</v>
      </c>
      <c r="C23" s="465">
        <v>0</v>
      </c>
      <c r="D23" s="465">
        <v>0</v>
      </c>
      <c r="E23" s="466">
        <v>0</v>
      </c>
      <c r="F23" s="466">
        <v>0</v>
      </c>
      <c r="G23" s="467">
        <v>0</v>
      </c>
      <c r="H23" s="465">
        <v>0</v>
      </c>
      <c r="I23" s="465">
        <v>0</v>
      </c>
      <c r="J23" s="465">
        <v>0</v>
      </c>
    </row>
    <row r="24" spans="1:10" ht="15" hidden="1" customHeight="1" x14ac:dyDescent="0.2">
      <c r="A24" s="263" t="s">
        <v>92</v>
      </c>
      <c r="B24" s="465">
        <v>0</v>
      </c>
      <c r="C24" s="465">
        <v>0</v>
      </c>
      <c r="D24" s="465">
        <v>0</v>
      </c>
      <c r="E24" s="466">
        <v>0</v>
      </c>
      <c r="F24" s="466">
        <v>0</v>
      </c>
      <c r="G24" s="467">
        <v>0</v>
      </c>
      <c r="H24" s="465">
        <v>0</v>
      </c>
      <c r="I24" s="465">
        <v>0</v>
      </c>
      <c r="J24" s="465">
        <v>0</v>
      </c>
    </row>
    <row r="25" spans="1:10" ht="15" hidden="1" customHeight="1" x14ac:dyDescent="0.2">
      <c r="A25" s="263" t="s">
        <v>93</v>
      </c>
      <c r="B25" s="465">
        <v>0</v>
      </c>
      <c r="C25" s="465">
        <v>0</v>
      </c>
      <c r="D25" s="465">
        <v>0</v>
      </c>
      <c r="E25" s="466">
        <v>0</v>
      </c>
      <c r="F25" s="466">
        <v>0</v>
      </c>
      <c r="G25" s="467">
        <v>0</v>
      </c>
      <c r="H25" s="465">
        <v>0</v>
      </c>
      <c r="I25" s="465">
        <v>0</v>
      </c>
      <c r="J25" s="465">
        <v>0</v>
      </c>
    </row>
    <row r="26" spans="1:10" ht="15" hidden="1" customHeight="1" x14ac:dyDescent="0.2">
      <c r="A26" s="264" t="s">
        <v>94</v>
      </c>
      <c r="B26" s="469">
        <v>0</v>
      </c>
      <c r="C26" s="469">
        <v>0</v>
      </c>
      <c r="D26" s="469">
        <v>0</v>
      </c>
      <c r="E26" s="468">
        <v>0</v>
      </c>
      <c r="F26" s="468">
        <v>0</v>
      </c>
      <c r="G26" s="469">
        <v>0</v>
      </c>
      <c r="H26" s="469">
        <v>0</v>
      </c>
      <c r="I26" s="469">
        <v>0</v>
      </c>
      <c r="J26" s="469">
        <v>0</v>
      </c>
    </row>
    <row r="27" spans="1:10" ht="15" hidden="1" customHeight="1" x14ac:dyDescent="0.2">
      <c r="A27" s="263" t="s">
        <v>95</v>
      </c>
      <c r="B27" s="465">
        <v>0</v>
      </c>
      <c r="C27" s="465">
        <v>0</v>
      </c>
      <c r="D27" s="465">
        <v>0</v>
      </c>
      <c r="E27" s="466">
        <v>0</v>
      </c>
      <c r="F27" s="466">
        <v>0</v>
      </c>
      <c r="G27" s="467">
        <v>0</v>
      </c>
      <c r="H27" s="465">
        <v>0</v>
      </c>
      <c r="I27" s="465">
        <v>0</v>
      </c>
      <c r="J27" s="465">
        <v>0</v>
      </c>
    </row>
    <row r="28" spans="1:10" ht="15" hidden="1" customHeight="1" x14ac:dyDescent="0.2">
      <c r="A28" s="263" t="s">
        <v>96</v>
      </c>
      <c r="B28" s="465">
        <v>0</v>
      </c>
      <c r="C28" s="465">
        <v>0</v>
      </c>
      <c r="D28" s="465">
        <v>0</v>
      </c>
      <c r="E28" s="466">
        <v>0</v>
      </c>
      <c r="F28" s="466">
        <v>0</v>
      </c>
      <c r="G28" s="467">
        <v>0</v>
      </c>
      <c r="H28" s="465">
        <v>0</v>
      </c>
      <c r="I28" s="465">
        <v>0</v>
      </c>
      <c r="J28" s="465">
        <v>0</v>
      </c>
    </row>
    <row r="29" spans="1:10" ht="15" hidden="1" customHeight="1" x14ac:dyDescent="0.2">
      <c r="A29" s="263" t="s">
        <v>97</v>
      </c>
      <c r="B29" s="465">
        <v>0</v>
      </c>
      <c r="C29" s="465">
        <v>0</v>
      </c>
      <c r="D29" s="465">
        <v>0</v>
      </c>
      <c r="E29" s="466">
        <v>0</v>
      </c>
      <c r="F29" s="466">
        <v>0</v>
      </c>
      <c r="G29" s="467">
        <v>0</v>
      </c>
      <c r="H29" s="465">
        <v>0</v>
      </c>
      <c r="I29" s="465">
        <v>0</v>
      </c>
      <c r="J29" s="465">
        <v>0</v>
      </c>
    </row>
    <row r="30" spans="1:10" ht="15" hidden="1" customHeight="1" x14ac:dyDescent="0.2">
      <c r="A30" s="263" t="s">
        <v>98</v>
      </c>
      <c r="B30" s="465">
        <v>0</v>
      </c>
      <c r="C30" s="465">
        <v>0</v>
      </c>
      <c r="D30" s="465">
        <v>0</v>
      </c>
      <c r="E30" s="466">
        <v>0</v>
      </c>
      <c r="F30" s="466">
        <v>0</v>
      </c>
      <c r="G30" s="467">
        <v>0</v>
      </c>
      <c r="H30" s="465">
        <v>0</v>
      </c>
      <c r="I30" s="465">
        <v>0</v>
      </c>
      <c r="J30" s="465">
        <v>0</v>
      </c>
    </row>
    <row r="31" spans="1:10" ht="15" hidden="1" customHeight="1" x14ac:dyDescent="0.2">
      <c r="A31" s="264" t="s">
        <v>99</v>
      </c>
      <c r="B31" s="469">
        <v>0</v>
      </c>
      <c r="C31" s="469">
        <v>0</v>
      </c>
      <c r="D31" s="469">
        <v>0</v>
      </c>
      <c r="E31" s="468">
        <v>0</v>
      </c>
      <c r="F31" s="468">
        <v>0</v>
      </c>
      <c r="G31" s="469">
        <v>0</v>
      </c>
      <c r="H31" s="469">
        <v>0</v>
      </c>
      <c r="I31" s="469">
        <v>0</v>
      </c>
      <c r="J31" s="469">
        <v>0</v>
      </c>
    </row>
    <row r="32" spans="1:10" ht="15" hidden="1" customHeight="1" x14ac:dyDescent="0.2">
      <c r="A32" s="263" t="s">
        <v>100</v>
      </c>
      <c r="B32" s="465">
        <v>0</v>
      </c>
      <c r="C32" s="465">
        <v>0</v>
      </c>
      <c r="D32" s="465">
        <v>0</v>
      </c>
      <c r="E32" s="466">
        <v>0</v>
      </c>
      <c r="F32" s="466">
        <v>0</v>
      </c>
      <c r="G32" s="467">
        <v>0</v>
      </c>
      <c r="H32" s="465">
        <v>0</v>
      </c>
      <c r="I32" s="465">
        <v>0</v>
      </c>
      <c r="J32" s="465">
        <v>0</v>
      </c>
    </row>
    <row r="33" spans="1:10" ht="15" hidden="1" customHeight="1" x14ac:dyDescent="0.2">
      <c r="A33" s="263" t="s">
        <v>101</v>
      </c>
      <c r="B33" s="465">
        <v>0</v>
      </c>
      <c r="C33" s="465">
        <v>0</v>
      </c>
      <c r="D33" s="465">
        <v>0</v>
      </c>
      <c r="E33" s="466">
        <v>0</v>
      </c>
      <c r="F33" s="466">
        <v>0</v>
      </c>
      <c r="G33" s="467">
        <v>0</v>
      </c>
      <c r="H33" s="465">
        <v>0</v>
      </c>
      <c r="I33" s="465">
        <v>0</v>
      </c>
      <c r="J33" s="465">
        <v>0</v>
      </c>
    </row>
    <row r="34" spans="1:10" ht="15" hidden="1" customHeight="1" x14ac:dyDescent="0.2">
      <c r="A34" s="263" t="s">
        <v>102</v>
      </c>
      <c r="B34" s="465">
        <v>0</v>
      </c>
      <c r="C34" s="465">
        <v>0</v>
      </c>
      <c r="D34" s="465">
        <v>0</v>
      </c>
      <c r="E34" s="466">
        <v>0</v>
      </c>
      <c r="F34" s="466">
        <v>0</v>
      </c>
      <c r="G34" s="467">
        <v>0</v>
      </c>
      <c r="H34" s="465">
        <v>0</v>
      </c>
      <c r="I34" s="465">
        <v>0</v>
      </c>
      <c r="J34" s="465">
        <v>0</v>
      </c>
    </row>
    <row r="35" spans="1:10" ht="15" hidden="1" customHeight="1" x14ac:dyDescent="0.2">
      <c r="A35" s="267" t="s">
        <v>103</v>
      </c>
      <c r="B35" s="470">
        <v>0</v>
      </c>
      <c r="C35" s="470">
        <v>0</v>
      </c>
      <c r="D35" s="470">
        <v>0</v>
      </c>
      <c r="E35" s="471">
        <v>0</v>
      </c>
      <c r="F35" s="471">
        <v>0</v>
      </c>
      <c r="G35" s="472">
        <v>0</v>
      </c>
      <c r="H35" s="470">
        <v>0</v>
      </c>
      <c r="I35" s="470">
        <v>0</v>
      </c>
      <c r="J35" s="470">
        <v>0</v>
      </c>
    </row>
    <row r="36" spans="1:10" ht="15" customHeight="1" x14ac:dyDescent="0.2">
      <c r="A36" s="111" t="s">
        <v>104</v>
      </c>
      <c r="B36" s="113">
        <v>35.299999999999997</v>
      </c>
      <c r="C36" s="113">
        <v>39.200000000000003</v>
      </c>
      <c r="D36" s="113">
        <v>11</v>
      </c>
      <c r="E36" s="336">
        <v>912</v>
      </c>
      <c r="F36" s="336">
        <v>1554</v>
      </c>
      <c r="G36" s="113">
        <v>70.400000000000006</v>
      </c>
      <c r="H36" s="113">
        <v>32.200000000000003</v>
      </c>
      <c r="I36" s="113">
        <v>60.9</v>
      </c>
      <c r="J36" s="113">
        <v>89.1</v>
      </c>
    </row>
    <row r="37" spans="1:10" ht="15" customHeight="1" x14ac:dyDescent="0.2">
      <c r="A37" s="208" t="s">
        <v>105</v>
      </c>
      <c r="B37" s="209">
        <v>0.5</v>
      </c>
      <c r="C37" s="209">
        <v>0.9</v>
      </c>
      <c r="D37" s="230">
        <v>70.599999999999994</v>
      </c>
      <c r="E37" s="212">
        <v>1691</v>
      </c>
      <c r="F37" s="212">
        <v>1108</v>
      </c>
      <c r="G37" s="97">
        <v>-34.5</v>
      </c>
      <c r="H37" s="8">
        <v>0.8</v>
      </c>
      <c r="I37" s="8">
        <v>1</v>
      </c>
      <c r="J37" s="8">
        <v>25</v>
      </c>
    </row>
    <row r="38" spans="1:10" ht="15" hidden="1" customHeight="1" x14ac:dyDescent="0.2">
      <c r="A38" s="208" t="s">
        <v>106</v>
      </c>
      <c r="B38" s="209">
        <v>0</v>
      </c>
      <c r="C38" s="209">
        <v>0</v>
      </c>
      <c r="D38" s="230"/>
      <c r="E38" s="212">
        <v>0</v>
      </c>
      <c r="F38" s="212">
        <v>0</v>
      </c>
      <c r="G38" s="97">
        <v>0</v>
      </c>
      <c r="H38" s="8">
        <v>0</v>
      </c>
      <c r="I38" s="8">
        <v>0</v>
      </c>
      <c r="J38" s="8">
        <v>0</v>
      </c>
    </row>
    <row r="39" spans="1:10" ht="15" customHeight="1" x14ac:dyDescent="0.2">
      <c r="A39" s="208" t="s">
        <v>107</v>
      </c>
      <c r="B39" s="209">
        <v>34.799999999999997</v>
      </c>
      <c r="C39" s="209">
        <v>38.299999999999997</v>
      </c>
      <c r="D39" s="230">
        <v>10</v>
      </c>
      <c r="E39" s="212">
        <v>901</v>
      </c>
      <c r="F39" s="212">
        <v>1565</v>
      </c>
      <c r="G39" s="97">
        <v>73.7</v>
      </c>
      <c r="H39" s="8">
        <v>31.4</v>
      </c>
      <c r="I39" s="8">
        <v>59.9</v>
      </c>
      <c r="J39" s="8">
        <v>90.8</v>
      </c>
    </row>
    <row r="40" spans="1:10" ht="15" hidden="1" customHeight="1" x14ac:dyDescent="0.2">
      <c r="A40" s="111" t="s">
        <v>108</v>
      </c>
      <c r="B40" s="113">
        <v>0</v>
      </c>
      <c r="C40" s="113">
        <v>0</v>
      </c>
      <c r="D40" s="113">
        <v>0</v>
      </c>
      <c r="E40" s="336">
        <v>0</v>
      </c>
      <c r="F40" s="473">
        <v>0</v>
      </c>
      <c r="G40" s="113">
        <v>0</v>
      </c>
      <c r="H40" s="113">
        <v>0</v>
      </c>
      <c r="I40" s="113">
        <v>0</v>
      </c>
      <c r="J40" s="113">
        <v>0</v>
      </c>
    </row>
    <row r="41" spans="1:10" ht="15" customHeight="1" x14ac:dyDescent="0.2">
      <c r="A41" s="474" t="s">
        <v>109</v>
      </c>
      <c r="B41" s="475">
        <v>35.299999999999997</v>
      </c>
      <c r="C41" s="475">
        <v>39.200000000000003</v>
      </c>
      <c r="D41" s="475">
        <v>11</v>
      </c>
      <c r="E41" s="476">
        <v>912</v>
      </c>
      <c r="F41" s="477">
        <v>1554</v>
      </c>
      <c r="G41" s="475">
        <v>70.400000000000006</v>
      </c>
      <c r="H41" s="475">
        <v>32.200000000000003</v>
      </c>
      <c r="I41" s="475">
        <v>60.9</v>
      </c>
      <c r="J41" s="475">
        <v>89.1</v>
      </c>
    </row>
    <row r="42" spans="1:10" ht="15" customHeight="1" x14ac:dyDescent="0.2">
      <c r="A42" s="478" t="s">
        <v>51</v>
      </c>
      <c r="B42" s="479">
        <v>35.299999999999997</v>
      </c>
      <c r="C42" s="479">
        <v>39.200000000000003</v>
      </c>
      <c r="D42" s="479">
        <v>11</v>
      </c>
      <c r="E42" s="480">
        <v>912</v>
      </c>
      <c r="F42" s="480">
        <v>1554</v>
      </c>
      <c r="G42" s="479">
        <v>70.400000000000006</v>
      </c>
      <c r="H42" s="479">
        <v>32.200000000000003</v>
      </c>
      <c r="I42" s="479">
        <v>60.9</v>
      </c>
      <c r="J42" s="479">
        <v>89.1</v>
      </c>
    </row>
    <row r="43" spans="1:10" ht="15.6" customHeight="1" x14ac:dyDescent="0.2">
      <c r="A43" s="119" t="s">
        <v>52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5.6" customHeight="1" x14ac:dyDescent="0.2">
      <c r="A44" s="119" t="s">
        <v>53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="90" workbookViewId="0">
      <selection activeCell="L1" sqref="L1:P16384"/>
    </sheetView>
  </sheetViews>
  <sheetFormatPr defaultColWidth="11.42578125" defaultRowHeight="12.75" customHeight="1" x14ac:dyDescent="0.2"/>
  <cols>
    <col min="1" max="1" width="19.140625" style="129" customWidth="1"/>
    <col min="2" max="3" width="11.28515625" style="129" customWidth="1"/>
    <col min="4" max="4" width="7.42578125" style="129" customWidth="1"/>
    <col min="5" max="6" width="11.28515625" style="129" customWidth="1"/>
    <col min="7" max="7" width="7.42578125" style="129" customWidth="1"/>
    <col min="8" max="9" width="11.28515625" style="129" customWidth="1"/>
    <col min="10" max="10" width="7.42578125" style="129" customWidth="1"/>
    <col min="11" max="11" width="11.28515625" style="129" customWidth="1"/>
    <col min="12" max="257" width="11.42578125" style="129" customWidth="1"/>
  </cols>
  <sheetData>
    <row r="1" spans="1:11" ht="35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428"/>
    </row>
    <row r="2" spans="1:11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374"/>
    </row>
    <row r="3" spans="1:11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374"/>
    </row>
    <row r="4" spans="1:11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1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1" ht="20.100000000000001" customHeight="1" x14ac:dyDescent="0.2">
      <c r="A6" s="588"/>
      <c r="B6" s="481" t="s">
        <v>149</v>
      </c>
      <c r="C6" s="481" t="s">
        <v>150</v>
      </c>
      <c r="D6" s="481" t="s">
        <v>66</v>
      </c>
      <c r="E6" s="481" t="s">
        <v>149</v>
      </c>
      <c r="F6" s="481" t="s">
        <v>150</v>
      </c>
      <c r="G6" s="481" t="s">
        <v>66</v>
      </c>
      <c r="H6" s="481" t="s">
        <v>149</v>
      </c>
      <c r="I6" s="481" t="s">
        <v>150</v>
      </c>
      <c r="J6" s="481" t="s">
        <v>66</v>
      </c>
    </row>
    <row r="7" spans="1:11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1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</row>
    <row r="9" spans="1:11" ht="15" hidden="1" customHeight="1" x14ac:dyDescent="0.2">
      <c r="A9" s="263" t="s">
        <v>77</v>
      </c>
      <c r="B9" s="172">
        <v>0</v>
      </c>
      <c r="C9" s="172">
        <v>0</v>
      </c>
      <c r="D9" s="172">
        <v>0</v>
      </c>
      <c r="E9" s="456">
        <v>0</v>
      </c>
      <c r="F9" s="456">
        <v>0</v>
      </c>
      <c r="G9" s="173">
        <v>0</v>
      </c>
      <c r="H9" s="172">
        <v>0</v>
      </c>
      <c r="I9" s="172">
        <v>0</v>
      </c>
      <c r="J9" s="172">
        <v>0</v>
      </c>
    </row>
    <row r="10" spans="1:11" ht="15" hidden="1" customHeight="1" x14ac:dyDescent="0.2">
      <c r="A10" s="263" t="s">
        <v>78</v>
      </c>
      <c r="B10" s="172">
        <v>0</v>
      </c>
      <c r="C10" s="172">
        <v>0</v>
      </c>
      <c r="D10" s="172">
        <v>0</v>
      </c>
      <c r="E10" s="456">
        <v>0</v>
      </c>
      <c r="F10" s="456">
        <v>0</v>
      </c>
      <c r="G10" s="173">
        <v>0</v>
      </c>
      <c r="H10" s="172">
        <v>0</v>
      </c>
      <c r="I10" s="172">
        <v>0</v>
      </c>
      <c r="J10" s="172">
        <v>0</v>
      </c>
    </row>
    <row r="11" spans="1:11" ht="15" hidden="1" customHeight="1" x14ac:dyDescent="0.2">
      <c r="A11" s="263" t="s">
        <v>79</v>
      </c>
      <c r="B11" s="172">
        <v>0</v>
      </c>
      <c r="C11" s="172">
        <v>0</v>
      </c>
      <c r="D11" s="172">
        <v>0</v>
      </c>
      <c r="E11" s="456">
        <v>0</v>
      </c>
      <c r="F11" s="456">
        <v>0</v>
      </c>
      <c r="G11" s="173">
        <v>0</v>
      </c>
      <c r="H11" s="172">
        <v>0</v>
      </c>
      <c r="I11" s="172">
        <v>0</v>
      </c>
      <c r="J11" s="172">
        <v>0</v>
      </c>
    </row>
    <row r="12" spans="1:11" ht="15" hidden="1" customHeight="1" x14ac:dyDescent="0.2">
      <c r="A12" s="263" t="s">
        <v>80</v>
      </c>
      <c r="B12" s="172">
        <v>0</v>
      </c>
      <c r="C12" s="172">
        <v>0</v>
      </c>
      <c r="D12" s="172">
        <v>0</v>
      </c>
      <c r="E12" s="456">
        <v>0</v>
      </c>
      <c r="F12" s="456">
        <v>0</v>
      </c>
      <c r="G12" s="173">
        <v>0</v>
      </c>
      <c r="H12" s="172">
        <v>0</v>
      </c>
      <c r="I12" s="172">
        <v>0</v>
      </c>
      <c r="J12" s="172">
        <v>0</v>
      </c>
    </row>
    <row r="13" spans="1:11" ht="15" hidden="1" customHeight="1" x14ac:dyDescent="0.2">
      <c r="A13" s="263" t="s">
        <v>81</v>
      </c>
      <c r="B13" s="172">
        <v>0</v>
      </c>
      <c r="C13" s="172">
        <v>0</v>
      </c>
      <c r="D13" s="172">
        <v>0</v>
      </c>
      <c r="E13" s="456">
        <v>0</v>
      </c>
      <c r="F13" s="456">
        <v>0</v>
      </c>
      <c r="G13" s="173">
        <v>0</v>
      </c>
      <c r="H13" s="172">
        <v>0</v>
      </c>
      <c r="I13" s="172">
        <v>0</v>
      </c>
      <c r="J13" s="172">
        <v>0</v>
      </c>
    </row>
    <row r="14" spans="1:11" ht="15" hidden="1" customHeight="1" x14ac:dyDescent="0.2">
      <c r="A14" s="263" t="s">
        <v>82</v>
      </c>
      <c r="B14" s="172">
        <v>0</v>
      </c>
      <c r="C14" s="172">
        <v>0</v>
      </c>
      <c r="D14" s="172">
        <v>0</v>
      </c>
      <c r="E14" s="456">
        <v>0</v>
      </c>
      <c r="F14" s="456">
        <v>0</v>
      </c>
      <c r="G14" s="173">
        <v>0</v>
      </c>
      <c r="H14" s="172">
        <v>0</v>
      </c>
      <c r="I14" s="172">
        <v>0</v>
      </c>
      <c r="J14" s="172">
        <v>0</v>
      </c>
    </row>
    <row r="15" spans="1:11" ht="15" hidden="1" customHeight="1" x14ac:dyDescent="0.2">
      <c r="A15" s="263" t="s">
        <v>83</v>
      </c>
      <c r="B15" s="172">
        <v>0</v>
      </c>
      <c r="C15" s="172">
        <v>0</v>
      </c>
      <c r="D15" s="172">
        <v>0</v>
      </c>
      <c r="E15" s="266">
        <v>0</v>
      </c>
      <c r="F15" s="266">
        <v>0</v>
      </c>
      <c r="G15" s="173">
        <v>0</v>
      </c>
      <c r="H15" s="172">
        <v>0</v>
      </c>
      <c r="I15" s="172">
        <v>0</v>
      </c>
      <c r="J15" s="172">
        <v>0</v>
      </c>
    </row>
    <row r="16" spans="1:11" ht="15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</row>
    <row r="17" spans="1:10" ht="15" hidden="1" customHeight="1" x14ac:dyDescent="0.2">
      <c r="A17" s="263" t="s">
        <v>85</v>
      </c>
      <c r="B17" s="172">
        <v>0</v>
      </c>
      <c r="C17" s="172">
        <v>0</v>
      </c>
      <c r="D17" s="172">
        <v>0</v>
      </c>
      <c r="E17" s="456">
        <v>0</v>
      </c>
      <c r="F17" s="456">
        <v>0</v>
      </c>
      <c r="G17" s="173">
        <v>0</v>
      </c>
      <c r="H17" s="172">
        <v>0</v>
      </c>
      <c r="I17" s="172">
        <v>0</v>
      </c>
      <c r="J17" s="172">
        <v>0</v>
      </c>
    </row>
    <row r="18" spans="1:10" ht="15" hidden="1" customHeight="1" x14ac:dyDescent="0.2">
      <c r="A18" s="263" t="s">
        <v>86</v>
      </c>
      <c r="B18" s="172">
        <v>0</v>
      </c>
      <c r="C18" s="172">
        <v>0</v>
      </c>
      <c r="D18" s="172">
        <v>0</v>
      </c>
      <c r="E18" s="456">
        <v>0</v>
      </c>
      <c r="F18" s="456">
        <v>0</v>
      </c>
      <c r="G18" s="173">
        <v>0</v>
      </c>
      <c r="H18" s="172">
        <v>0</v>
      </c>
      <c r="I18" s="172">
        <v>0</v>
      </c>
      <c r="J18" s="172">
        <v>0</v>
      </c>
    </row>
    <row r="19" spans="1:10" ht="15" hidden="1" customHeight="1" x14ac:dyDescent="0.2">
      <c r="A19" s="263" t="s">
        <v>87</v>
      </c>
      <c r="B19" s="172">
        <v>0</v>
      </c>
      <c r="C19" s="172">
        <v>0</v>
      </c>
      <c r="D19" s="172">
        <v>0</v>
      </c>
      <c r="E19" s="456">
        <v>0</v>
      </c>
      <c r="F19" s="456">
        <v>0</v>
      </c>
      <c r="G19" s="173">
        <v>0</v>
      </c>
      <c r="H19" s="172">
        <v>0</v>
      </c>
      <c r="I19" s="172">
        <v>0</v>
      </c>
      <c r="J19" s="172">
        <v>0</v>
      </c>
    </row>
    <row r="20" spans="1:10" ht="15" hidden="1" customHeight="1" x14ac:dyDescent="0.2">
      <c r="A20" s="263" t="s">
        <v>88</v>
      </c>
      <c r="B20" s="172">
        <v>0</v>
      </c>
      <c r="C20" s="172">
        <v>0</v>
      </c>
      <c r="D20" s="172">
        <v>0</v>
      </c>
      <c r="E20" s="456">
        <v>0</v>
      </c>
      <c r="F20" s="456">
        <v>0</v>
      </c>
      <c r="G20" s="173">
        <v>0</v>
      </c>
      <c r="H20" s="172">
        <v>0</v>
      </c>
      <c r="I20" s="172">
        <v>0</v>
      </c>
      <c r="J20" s="172">
        <v>0</v>
      </c>
    </row>
    <row r="21" spans="1:10" ht="15" hidden="1" customHeight="1" x14ac:dyDescent="0.2">
      <c r="A21" s="263" t="s">
        <v>89</v>
      </c>
      <c r="B21" s="172">
        <v>0</v>
      </c>
      <c r="C21" s="172">
        <v>0</v>
      </c>
      <c r="D21" s="172">
        <v>0</v>
      </c>
      <c r="E21" s="456">
        <v>0</v>
      </c>
      <c r="F21" s="456">
        <v>0</v>
      </c>
      <c r="G21" s="173">
        <v>0</v>
      </c>
      <c r="H21" s="172">
        <v>0</v>
      </c>
      <c r="I21" s="172">
        <v>0</v>
      </c>
      <c r="J21" s="172">
        <v>0</v>
      </c>
    </row>
    <row r="22" spans="1:10" ht="15" hidden="1" customHeight="1" x14ac:dyDescent="0.2">
      <c r="A22" s="263" t="s">
        <v>90</v>
      </c>
      <c r="B22" s="172">
        <v>0</v>
      </c>
      <c r="C22" s="172">
        <v>0</v>
      </c>
      <c r="D22" s="172">
        <v>0</v>
      </c>
      <c r="E22" s="456">
        <v>0</v>
      </c>
      <c r="F22" s="456">
        <v>0</v>
      </c>
      <c r="G22" s="173">
        <v>0</v>
      </c>
      <c r="H22" s="172">
        <v>0</v>
      </c>
      <c r="I22" s="172">
        <v>0</v>
      </c>
      <c r="J22" s="172">
        <v>0</v>
      </c>
    </row>
    <row r="23" spans="1:10" ht="15" hidden="1" customHeight="1" x14ac:dyDescent="0.2">
      <c r="A23" s="263" t="s">
        <v>91</v>
      </c>
      <c r="B23" s="172">
        <v>0</v>
      </c>
      <c r="C23" s="172">
        <v>0</v>
      </c>
      <c r="D23" s="172">
        <v>0</v>
      </c>
      <c r="E23" s="456">
        <v>0</v>
      </c>
      <c r="F23" s="456">
        <v>0</v>
      </c>
      <c r="G23" s="173">
        <v>0</v>
      </c>
      <c r="H23" s="172">
        <v>0</v>
      </c>
      <c r="I23" s="172">
        <v>0</v>
      </c>
      <c r="J23" s="172">
        <v>0</v>
      </c>
    </row>
    <row r="24" spans="1:10" ht="15" hidden="1" customHeight="1" x14ac:dyDescent="0.2">
      <c r="A24" s="263" t="s">
        <v>92</v>
      </c>
      <c r="B24" s="172">
        <v>0</v>
      </c>
      <c r="C24" s="172">
        <v>0</v>
      </c>
      <c r="D24" s="172">
        <v>0</v>
      </c>
      <c r="E24" s="456">
        <v>0</v>
      </c>
      <c r="F24" s="456">
        <v>0</v>
      </c>
      <c r="G24" s="173">
        <v>0</v>
      </c>
      <c r="H24" s="172">
        <v>0</v>
      </c>
      <c r="I24" s="172">
        <v>0</v>
      </c>
      <c r="J24" s="172">
        <v>0</v>
      </c>
    </row>
    <row r="25" spans="1:10" ht="15" hidden="1" customHeight="1" x14ac:dyDescent="0.2">
      <c r="A25" s="263" t="s">
        <v>93</v>
      </c>
      <c r="B25" s="172">
        <v>0</v>
      </c>
      <c r="C25" s="172">
        <v>0</v>
      </c>
      <c r="D25" s="172">
        <v>0</v>
      </c>
      <c r="E25" s="456">
        <v>0</v>
      </c>
      <c r="F25" s="456">
        <v>0</v>
      </c>
      <c r="G25" s="173">
        <v>0</v>
      </c>
      <c r="H25" s="172">
        <v>0</v>
      </c>
      <c r="I25" s="172">
        <v>0</v>
      </c>
      <c r="J25" s="172">
        <v>0</v>
      </c>
    </row>
    <row r="26" spans="1:10" ht="15" hidden="1" customHeight="1" x14ac:dyDescent="0.2">
      <c r="A26" s="264" t="s">
        <v>94</v>
      </c>
      <c r="B26" s="265">
        <v>0</v>
      </c>
      <c r="C26" s="265">
        <v>0</v>
      </c>
      <c r="D26" s="265">
        <v>0</v>
      </c>
      <c r="E26" s="266">
        <v>0</v>
      </c>
      <c r="F26" s="266">
        <v>0</v>
      </c>
      <c r="G26" s="265">
        <v>0</v>
      </c>
      <c r="H26" s="265">
        <v>0</v>
      </c>
      <c r="I26" s="265">
        <v>0</v>
      </c>
      <c r="J26" s="265">
        <v>0</v>
      </c>
    </row>
    <row r="27" spans="1:10" ht="15" hidden="1" customHeight="1" x14ac:dyDescent="0.2">
      <c r="A27" s="263" t="s">
        <v>95</v>
      </c>
      <c r="B27" s="172">
        <v>0</v>
      </c>
      <c r="C27" s="172">
        <v>0</v>
      </c>
      <c r="D27" s="172">
        <v>0</v>
      </c>
      <c r="E27" s="456">
        <v>0</v>
      </c>
      <c r="F27" s="456">
        <v>0</v>
      </c>
      <c r="G27" s="173">
        <v>0</v>
      </c>
      <c r="H27" s="172">
        <v>0</v>
      </c>
      <c r="I27" s="172">
        <v>0</v>
      </c>
      <c r="J27" s="172">
        <v>0</v>
      </c>
    </row>
    <row r="28" spans="1:10" ht="15" hidden="1" customHeight="1" x14ac:dyDescent="0.2">
      <c r="A28" s="263" t="s">
        <v>96</v>
      </c>
      <c r="B28" s="172">
        <v>0</v>
      </c>
      <c r="C28" s="172">
        <v>0</v>
      </c>
      <c r="D28" s="172">
        <v>0</v>
      </c>
      <c r="E28" s="456">
        <v>0</v>
      </c>
      <c r="F28" s="456">
        <v>0</v>
      </c>
      <c r="G28" s="173">
        <v>0</v>
      </c>
      <c r="H28" s="172">
        <v>0</v>
      </c>
      <c r="I28" s="172">
        <v>0</v>
      </c>
      <c r="J28" s="172">
        <v>0</v>
      </c>
    </row>
    <row r="29" spans="1:10" ht="15" hidden="1" customHeight="1" x14ac:dyDescent="0.2">
      <c r="A29" s="263" t="s">
        <v>97</v>
      </c>
      <c r="B29" s="172">
        <v>0</v>
      </c>
      <c r="C29" s="172">
        <v>0</v>
      </c>
      <c r="D29" s="172">
        <v>0</v>
      </c>
      <c r="E29" s="456">
        <v>0</v>
      </c>
      <c r="F29" s="456">
        <v>0</v>
      </c>
      <c r="G29" s="173">
        <v>0</v>
      </c>
      <c r="H29" s="172">
        <v>0</v>
      </c>
      <c r="I29" s="172">
        <v>0</v>
      </c>
      <c r="J29" s="172">
        <v>0</v>
      </c>
    </row>
    <row r="30" spans="1:10" ht="15" hidden="1" customHeight="1" x14ac:dyDescent="0.2">
      <c r="A30" s="263" t="s">
        <v>98</v>
      </c>
      <c r="B30" s="172">
        <v>0</v>
      </c>
      <c r="C30" s="172">
        <v>0</v>
      </c>
      <c r="D30" s="172">
        <v>0</v>
      </c>
      <c r="E30" s="456">
        <v>0</v>
      </c>
      <c r="F30" s="456">
        <v>0</v>
      </c>
      <c r="G30" s="173">
        <v>0</v>
      </c>
      <c r="H30" s="172">
        <v>0</v>
      </c>
      <c r="I30" s="172">
        <v>0</v>
      </c>
      <c r="J30" s="172">
        <v>0</v>
      </c>
    </row>
    <row r="31" spans="1:10" ht="15" hidden="1" customHeight="1" x14ac:dyDescent="0.2">
      <c r="A31" s="264" t="s">
        <v>99</v>
      </c>
      <c r="B31" s="265">
        <v>0</v>
      </c>
      <c r="C31" s="265">
        <v>0</v>
      </c>
      <c r="D31" s="265">
        <v>0</v>
      </c>
      <c r="E31" s="266">
        <v>0</v>
      </c>
      <c r="F31" s="266">
        <v>0</v>
      </c>
      <c r="G31" s="265">
        <v>0</v>
      </c>
      <c r="H31" s="265">
        <v>0</v>
      </c>
      <c r="I31" s="265">
        <v>0</v>
      </c>
      <c r="J31" s="265">
        <v>0</v>
      </c>
    </row>
    <row r="32" spans="1:10" ht="15" hidden="1" customHeight="1" x14ac:dyDescent="0.2">
      <c r="A32" s="263" t="s">
        <v>100</v>
      </c>
      <c r="B32" s="172">
        <v>0</v>
      </c>
      <c r="C32" s="172">
        <v>0</v>
      </c>
      <c r="D32" s="172">
        <v>0</v>
      </c>
      <c r="E32" s="456">
        <v>0</v>
      </c>
      <c r="F32" s="456">
        <v>0</v>
      </c>
      <c r="G32" s="173">
        <v>0</v>
      </c>
      <c r="H32" s="172">
        <v>0</v>
      </c>
      <c r="I32" s="172">
        <v>0</v>
      </c>
      <c r="J32" s="172">
        <v>0</v>
      </c>
    </row>
    <row r="33" spans="1:11" ht="15" hidden="1" customHeight="1" x14ac:dyDescent="0.2">
      <c r="A33" s="263" t="s">
        <v>101</v>
      </c>
      <c r="B33" s="172">
        <v>0</v>
      </c>
      <c r="C33" s="172">
        <v>0</v>
      </c>
      <c r="D33" s="172">
        <v>0</v>
      </c>
      <c r="E33" s="456">
        <v>0</v>
      </c>
      <c r="F33" s="456">
        <v>0</v>
      </c>
      <c r="G33" s="173">
        <v>0</v>
      </c>
      <c r="H33" s="172">
        <v>0</v>
      </c>
      <c r="I33" s="172">
        <v>0</v>
      </c>
      <c r="J33" s="172">
        <v>0</v>
      </c>
    </row>
    <row r="34" spans="1:11" ht="15" hidden="1" customHeight="1" x14ac:dyDescent="0.2">
      <c r="A34" s="263" t="s">
        <v>102</v>
      </c>
      <c r="B34" s="172">
        <v>0</v>
      </c>
      <c r="C34" s="172">
        <v>0</v>
      </c>
      <c r="D34" s="172">
        <v>0</v>
      </c>
      <c r="E34" s="456">
        <v>0</v>
      </c>
      <c r="F34" s="456">
        <v>0</v>
      </c>
      <c r="G34" s="173">
        <v>0</v>
      </c>
      <c r="H34" s="172">
        <v>0</v>
      </c>
      <c r="I34" s="172">
        <v>0</v>
      </c>
      <c r="J34" s="172">
        <v>0</v>
      </c>
    </row>
    <row r="35" spans="1:11" ht="15" hidden="1" customHeight="1" x14ac:dyDescent="0.2">
      <c r="A35" s="267" t="s">
        <v>103</v>
      </c>
      <c r="B35" s="177">
        <v>0</v>
      </c>
      <c r="C35" s="177">
        <v>0</v>
      </c>
      <c r="D35" s="177">
        <v>0</v>
      </c>
      <c r="E35" s="457">
        <v>0</v>
      </c>
      <c r="F35" s="457">
        <v>0</v>
      </c>
      <c r="G35" s="179">
        <v>0</v>
      </c>
      <c r="H35" s="177">
        <v>0</v>
      </c>
      <c r="I35" s="177">
        <v>0</v>
      </c>
      <c r="J35" s="177">
        <v>0</v>
      </c>
    </row>
    <row r="36" spans="1:11" ht="15" customHeight="1" x14ac:dyDescent="0.2">
      <c r="A36" s="120" t="s">
        <v>104</v>
      </c>
      <c r="B36" s="136">
        <v>4.7</v>
      </c>
      <c r="C36" s="136">
        <v>4.8</v>
      </c>
      <c r="D36" s="482">
        <v>2.1</v>
      </c>
      <c r="E36" s="137">
        <v>2213</v>
      </c>
      <c r="F36" s="137">
        <v>2521</v>
      </c>
      <c r="G36" s="136">
        <v>13.9</v>
      </c>
      <c r="H36" s="136">
        <v>10.4</v>
      </c>
      <c r="I36" s="136">
        <v>12.1</v>
      </c>
      <c r="J36" s="136">
        <v>16.3</v>
      </c>
    </row>
    <row r="37" spans="1:11" ht="15" customHeight="1" x14ac:dyDescent="0.2">
      <c r="A37" s="208" t="s">
        <v>105</v>
      </c>
      <c r="B37" s="210">
        <v>3.2</v>
      </c>
      <c r="C37" s="210">
        <v>2.9</v>
      </c>
      <c r="D37" s="210">
        <v>-9.1999999999999993</v>
      </c>
      <c r="E37" s="183">
        <v>2364</v>
      </c>
      <c r="F37" s="212">
        <v>2317</v>
      </c>
      <c r="G37" s="142">
        <v>-2</v>
      </c>
      <c r="H37" s="141">
        <v>7.6</v>
      </c>
      <c r="I37" s="141">
        <v>6.7</v>
      </c>
      <c r="J37" s="141">
        <v>-11.8</v>
      </c>
    </row>
    <row r="38" spans="1:11" ht="15" hidden="1" customHeight="1" x14ac:dyDescent="0.2">
      <c r="A38" s="208" t="s">
        <v>106</v>
      </c>
      <c r="B38" s="210">
        <v>0</v>
      </c>
      <c r="C38" s="210">
        <v>0</v>
      </c>
      <c r="D38" s="210"/>
      <c r="E38" s="183">
        <v>0</v>
      </c>
      <c r="F38" s="183">
        <v>0</v>
      </c>
      <c r="G38" s="142">
        <v>0</v>
      </c>
      <c r="H38" s="141">
        <v>0</v>
      </c>
      <c r="I38" s="141">
        <v>0</v>
      </c>
      <c r="J38" s="141">
        <v>0</v>
      </c>
    </row>
    <row r="39" spans="1:11" ht="15" customHeight="1" x14ac:dyDescent="0.2">
      <c r="A39" s="208" t="s">
        <v>107</v>
      </c>
      <c r="B39" s="210">
        <v>1.5</v>
      </c>
      <c r="C39" s="210">
        <v>1.9</v>
      </c>
      <c r="D39" s="210">
        <v>26.7</v>
      </c>
      <c r="E39" s="183">
        <v>1887</v>
      </c>
      <c r="F39" s="183">
        <v>2861</v>
      </c>
      <c r="G39" s="142">
        <v>51.6</v>
      </c>
      <c r="H39" s="141">
        <v>2.8</v>
      </c>
      <c r="I39" s="141">
        <v>5.4</v>
      </c>
      <c r="J39" s="141">
        <v>92.9</v>
      </c>
    </row>
    <row r="40" spans="1:11" ht="15" hidden="1" customHeight="1" x14ac:dyDescent="0.2">
      <c r="A40" s="62" t="s">
        <v>108</v>
      </c>
      <c r="B40" s="146">
        <v>0</v>
      </c>
      <c r="C40" s="146">
        <v>0</v>
      </c>
      <c r="D40" s="146">
        <v>0</v>
      </c>
      <c r="E40" s="147">
        <v>0</v>
      </c>
      <c r="F40" s="289">
        <v>0</v>
      </c>
      <c r="G40" s="146">
        <v>0</v>
      </c>
      <c r="H40" s="146">
        <v>0</v>
      </c>
      <c r="I40" s="146">
        <v>0</v>
      </c>
      <c r="J40" s="146">
        <v>0</v>
      </c>
    </row>
    <row r="41" spans="1:11" ht="15" customHeight="1" x14ac:dyDescent="0.2">
      <c r="A41" s="123" t="s">
        <v>109</v>
      </c>
      <c r="B41" s="159">
        <v>4.7</v>
      </c>
      <c r="C41" s="159">
        <v>4.8</v>
      </c>
      <c r="D41" s="159">
        <v>2.1</v>
      </c>
      <c r="E41" s="160">
        <v>2213</v>
      </c>
      <c r="F41" s="483">
        <v>2521</v>
      </c>
      <c r="G41" s="159">
        <v>13.9</v>
      </c>
      <c r="H41" s="159">
        <v>10.4</v>
      </c>
      <c r="I41" s="159">
        <v>12.1</v>
      </c>
      <c r="J41" s="159">
        <v>16.3</v>
      </c>
    </row>
    <row r="42" spans="1:11" ht="15" customHeight="1" x14ac:dyDescent="0.2">
      <c r="A42" s="117" t="s">
        <v>51</v>
      </c>
      <c r="B42" s="162">
        <v>4.7</v>
      </c>
      <c r="C42" s="162">
        <v>4.8</v>
      </c>
      <c r="D42" s="162">
        <v>2.1</v>
      </c>
      <c r="E42" s="163">
        <v>2213</v>
      </c>
      <c r="F42" s="163">
        <v>2521</v>
      </c>
      <c r="G42" s="162">
        <v>13.9</v>
      </c>
      <c r="H42" s="162">
        <v>10.4</v>
      </c>
      <c r="I42" s="162">
        <v>12.1</v>
      </c>
      <c r="J42" s="162">
        <v>16.3</v>
      </c>
      <c r="K42" s="484"/>
    </row>
    <row r="43" spans="1:11" ht="15.6" customHeight="1" x14ac:dyDescent="0.2">
      <c r="A43" s="164" t="s">
        <v>52</v>
      </c>
    </row>
    <row r="44" spans="1:11" ht="15.6" customHeight="1" x14ac:dyDescent="0.2">
      <c r="A44" s="164" t="s">
        <v>53</v>
      </c>
    </row>
    <row r="45" spans="1:11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90" workbookViewId="0">
      <selection activeCell="Q44" sqref="Q44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10.42578125" style="164" customWidth="1"/>
    <col min="12" max="12" width="9.42578125" style="164" customWidth="1"/>
    <col min="13" max="13" width="7.140625" style="164" customWidth="1"/>
    <col min="14" max="14" width="6.140625" style="164" customWidth="1"/>
    <col min="15" max="257" width="11.42578125" style="164" customWidth="1"/>
  </cols>
  <sheetData>
    <row r="1" spans="1:10" ht="35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0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0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0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0" ht="20.100000000000001" customHeight="1" x14ac:dyDescent="0.2">
      <c r="A6" s="588"/>
      <c r="B6" s="481" t="s">
        <v>149</v>
      </c>
      <c r="C6" s="481" t="s">
        <v>150</v>
      </c>
      <c r="D6" s="481" t="s">
        <v>66</v>
      </c>
      <c r="E6" s="481" t="s">
        <v>149</v>
      </c>
      <c r="F6" s="481" t="s">
        <v>150</v>
      </c>
      <c r="G6" s="481" t="s">
        <v>66</v>
      </c>
      <c r="H6" s="481" t="s">
        <v>149</v>
      </c>
      <c r="I6" s="481" t="s">
        <v>150</v>
      </c>
      <c r="J6" s="481" t="s">
        <v>66</v>
      </c>
    </row>
    <row r="7" spans="1:10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0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</row>
    <row r="9" spans="1:10" ht="15" hidden="1" customHeight="1" x14ac:dyDescent="0.2">
      <c r="A9" s="263" t="s">
        <v>77</v>
      </c>
      <c r="B9" s="172">
        <v>0</v>
      </c>
      <c r="C9" s="172">
        <v>0</v>
      </c>
      <c r="D9" s="172">
        <v>0</v>
      </c>
      <c r="E9" s="456">
        <v>0</v>
      </c>
      <c r="F9" s="456">
        <v>0</v>
      </c>
      <c r="G9" s="173">
        <v>0</v>
      </c>
      <c r="H9" s="172">
        <v>0</v>
      </c>
      <c r="I9" s="172">
        <v>0</v>
      </c>
      <c r="J9" s="172">
        <v>0</v>
      </c>
    </row>
    <row r="10" spans="1:10" ht="15" hidden="1" customHeight="1" x14ac:dyDescent="0.2">
      <c r="A10" s="263" t="s">
        <v>78</v>
      </c>
      <c r="B10" s="172">
        <v>0</v>
      </c>
      <c r="C10" s="172">
        <v>0</v>
      </c>
      <c r="D10" s="172">
        <v>0</v>
      </c>
      <c r="E10" s="456">
        <v>0</v>
      </c>
      <c r="F10" s="456">
        <v>0</v>
      </c>
      <c r="G10" s="173">
        <v>0</v>
      </c>
      <c r="H10" s="172">
        <v>0</v>
      </c>
      <c r="I10" s="172">
        <v>0</v>
      </c>
      <c r="J10" s="172">
        <v>0</v>
      </c>
    </row>
    <row r="11" spans="1:10" ht="15" hidden="1" customHeight="1" x14ac:dyDescent="0.2">
      <c r="A11" s="263" t="s">
        <v>79</v>
      </c>
      <c r="B11" s="172">
        <v>0</v>
      </c>
      <c r="C11" s="172">
        <v>0</v>
      </c>
      <c r="D11" s="172">
        <v>0</v>
      </c>
      <c r="E11" s="456">
        <v>0</v>
      </c>
      <c r="F11" s="456">
        <v>0</v>
      </c>
      <c r="G11" s="173">
        <v>0</v>
      </c>
      <c r="H11" s="172">
        <v>0</v>
      </c>
      <c r="I11" s="172">
        <v>0</v>
      </c>
      <c r="J11" s="172">
        <v>0</v>
      </c>
    </row>
    <row r="12" spans="1:10" ht="15" hidden="1" customHeight="1" x14ac:dyDescent="0.2">
      <c r="A12" s="263" t="s">
        <v>80</v>
      </c>
      <c r="B12" s="172">
        <v>0</v>
      </c>
      <c r="C12" s="172">
        <v>0</v>
      </c>
      <c r="D12" s="172">
        <v>0</v>
      </c>
      <c r="E12" s="456">
        <v>0</v>
      </c>
      <c r="F12" s="456">
        <v>0</v>
      </c>
      <c r="G12" s="173">
        <v>0</v>
      </c>
      <c r="H12" s="172">
        <v>0</v>
      </c>
      <c r="I12" s="172">
        <v>0</v>
      </c>
      <c r="J12" s="172">
        <v>0</v>
      </c>
    </row>
    <row r="13" spans="1:10" ht="15" hidden="1" customHeight="1" x14ac:dyDescent="0.2">
      <c r="A13" s="263" t="s">
        <v>81</v>
      </c>
      <c r="B13" s="172">
        <v>0</v>
      </c>
      <c r="C13" s="172">
        <v>0</v>
      </c>
      <c r="D13" s="172">
        <v>0</v>
      </c>
      <c r="E13" s="456">
        <v>0</v>
      </c>
      <c r="F13" s="456">
        <v>0</v>
      </c>
      <c r="G13" s="173">
        <v>0</v>
      </c>
      <c r="H13" s="172">
        <v>0</v>
      </c>
      <c r="I13" s="172">
        <v>0</v>
      </c>
      <c r="J13" s="172">
        <v>0</v>
      </c>
    </row>
    <row r="14" spans="1:10" ht="15" hidden="1" customHeight="1" x14ac:dyDescent="0.2">
      <c r="A14" s="263" t="s">
        <v>82</v>
      </c>
      <c r="B14" s="172">
        <v>0</v>
      </c>
      <c r="C14" s="172">
        <v>0</v>
      </c>
      <c r="D14" s="172">
        <v>0</v>
      </c>
      <c r="E14" s="456">
        <v>0</v>
      </c>
      <c r="F14" s="456">
        <v>0</v>
      </c>
      <c r="G14" s="173">
        <v>0</v>
      </c>
      <c r="H14" s="172">
        <v>0</v>
      </c>
      <c r="I14" s="172">
        <v>0</v>
      </c>
      <c r="J14" s="172">
        <v>0</v>
      </c>
    </row>
    <row r="15" spans="1:10" ht="15" hidden="1" customHeight="1" x14ac:dyDescent="0.2">
      <c r="A15" s="263" t="s">
        <v>83</v>
      </c>
      <c r="B15" s="172">
        <v>0</v>
      </c>
      <c r="C15" s="172">
        <v>0</v>
      </c>
      <c r="D15" s="172">
        <v>0</v>
      </c>
      <c r="E15" s="266">
        <v>0</v>
      </c>
      <c r="F15" s="266">
        <v>0</v>
      </c>
      <c r="G15" s="173">
        <v>0</v>
      </c>
      <c r="H15" s="172">
        <v>0</v>
      </c>
      <c r="I15" s="172">
        <v>0</v>
      </c>
      <c r="J15" s="172">
        <v>0</v>
      </c>
    </row>
    <row r="16" spans="1:10" ht="15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</row>
    <row r="17" spans="1:10" ht="15" hidden="1" customHeight="1" x14ac:dyDescent="0.2">
      <c r="A17" s="263" t="s">
        <v>85</v>
      </c>
      <c r="B17" s="172">
        <v>0</v>
      </c>
      <c r="C17" s="172">
        <v>0</v>
      </c>
      <c r="D17" s="172">
        <v>0</v>
      </c>
      <c r="E17" s="456">
        <v>0</v>
      </c>
      <c r="F17" s="456">
        <v>0</v>
      </c>
      <c r="G17" s="173">
        <v>0</v>
      </c>
      <c r="H17" s="172">
        <v>0</v>
      </c>
      <c r="I17" s="172">
        <v>0</v>
      </c>
      <c r="J17" s="172">
        <v>0</v>
      </c>
    </row>
    <row r="18" spans="1:10" ht="15" hidden="1" customHeight="1" x14ac:dyDescent="0.2">
      <c r="A18" s="263" t="s">
        <v>86</v>
      </c>
      <c r="B18" s="172">
        <v>0</v>
      </c>
      <c r="C18" s="172">
        <v>0</v>
      </c>
      <c r="D18" s="172">
        <v>0</v>
      </c>
      <c r="E18" s="456">
        <v>0</v>
      </c>
      <c r="F18" s="456">
        <v>0</v>
      </c>
      <c r="G18" s="173">
        <v>0</v>
      </c>
      <c r="H18" s="172">
        <v>0</v>
      </c>
      <c r="I18" s="172">
        <v>0</v>
      </c>
      <c r="J18" s="172">
        <v>0</v>
      </c>
    </row>
    <row r="19" spans="1:10" ht="15" hidden="1" customHeight="1" x14ac:dyDescent="0.2">
      <c r="A19" s="263" t="s">
        <v>87</v>
      </c>
      <c r="B19" s="172">
        <v>0</v>
      </c>
      <c r="C19" s="172">
        <v>0</v>
      </c>
      <c r="D19" s="172">
        <v>0</v>
      </c>
      <c r="E19" s="456">
        <v>0</v>
      </c>
      <c r="F19" s="456">
        <v>0</v>
      </c>
      <c r="G19" s="173">
        <v>0</v>
      </c>
      <c r="H19" s="172">
        <v>0</v>
      </c>
      <c r="I19" s="172">
        <v>0</v>
      </c>
      <c r="J19" s="172">
        <v>0</v>
      </c>
    </row>
    <row r="20" spans="1:10" ht="15" hidden="1" customHeight="1" x14ac:dyDescent="0.2">
      <c r="A20" s="263" t="s">
        <v>88</v>
      </c>
      <c r="B20" s="172">
        <v>0</v>
      </c>
      <c r="C20" s="172">
        <v>0</v>
      </c>
      <c r="D20" s="172">
        <v>0</v>
      </c>
      <c r="E20" s="456">
        <v>0</v>
      </c>
      <c r="F20" s="456">
        <v>0</v>
      </c>
      <c r="G20" s="173">
        <v>0</v>
      </c>
      <c r="H20" s="172">
        <v>0</v>
      </c>
      <c r="I20" s="172">
        <v>0</v>
      </c>
      <c r="J20" s="172">
        <v>0</v>
      </c>
    </row>
    <row r="21" spans="1:10" ht="15" hidden="1" customHeight="1" x14ac:dyDescent="0.2">
      <c r="A21" s="263" t="s">
        <v>89</v>
      </c>
      <c r="B21" s="172">
        <v>0</v>
      </c>
      <c r="C21" s="172">
        <v>0</v>
      </c>
      <c r="D21" s="172">
        <v>0</v>
      </c>
      <c r="E21" s="456">
        <v>0</v>
      </c>
      <c r="F21" s="456">
        <v>0</v>
      </c>
      <c r="G21" s="173">
        <v>0</v>
      </c>
      <c r="H21" s="172">
        <v>0</v>
      </c>
      <c r="I21" s="172">
        <v>0</v>
      </c>
      <c r="J21" s="172">
        <v>0</v>
      </c>
    </row>
    <row r="22" spans="1:10" ht="15" hidden="1" customHeight="1" x14ac:dyDescent="0.2">
      <c r="A22" s="263" t="s">
        <v>90</v>
      </c>
      <c r="B22" s="172">
        <v>0</v>
      </c>
      <c r="C22" s="172">
        <v>0</v>
      </c>
      <c r="D22" s="172">
        <v>0</v>
      </c>
      <c r="E22" s="456">
        <v>0</v>
      </c>
      <c r="F22" s="456">
        <v>0</v>
      </c>
      <c r="G22" s="173">
        <v>0</v>
      </c>
      <c r="H22" s="172">
        <v>0</v>
      </c>
      <c r="I22" s="172">
        <v>0</v>
      </c>
      <c r="J22" s="172">
        <v>0</v>
      </c>
    </row>
    <row r="23" spans="1:10" ht="15" hidden="1" customHeight="1" x14ac:dyDescent="0.2">
      <c r="A23" s="263" t="s">
        <v>91</v>
      </c>
      <c r="B23" s="172">
        <v>0</v>
      </c>
      <c r="C23" s="172">
        <v>0</v>
      </c>
      <c r="D23" s="172">
        <v>0</v>
      </c>
      <c r="E23" s="456">
        <v>0</v>
      </c>
      <c r="F23" s="456">
        <v>0</v>
      </c>
      <c r="G23" s="173">
        <v>0</v>
      </c>
      <c r="H23" s="172">
        <v>0</v>
      </c>
      <c r="I23" s="172">
        <v>0</v>
      </c>
      <c r="J23" s="172">
        <v>0</v>
      </c>
    </row>
    <row r="24" spans="1:10" ht="15" hidden="1" customHeight="1" x14ac:dyDescent="0.2">
      <c r="A24" s="263" t="s">
        <v>92</v>
      </c>
      <c r="B24" s="172">
        <v>0</v>
      </c>
      <c r="C24" s="172">
        <v>0</v>
      </c>
      <c r="D24" s="172">
        <v>0</v>
      </c>
      <c r="E24" s="456">
        <v>0</v>
      </c>
      <c r="F24" s="456">
        <v>0</v>
      </c>
      <c r="G24" s="173">
        <v>0</v>
      </c>
      <c r="H24" s="172">
        <v>0</v>
      </c>
      <c r="I24" s="172">
        <v>0</v>
      </c>
      <c r="J24" s="172">
        <v>0</v>
      </c>
    </row>
    <row r="25" spans="1:10" ht="15" hidden="1" customHeight="1" x14ac:dyDescent="0.2">
      <c r="A25" s="263" t="s">
        <v>93</v>
      </c>
      <c r="B25" s="172">
        <v>0</v>
      </c>
      <c r="C25" s="172">
        <v>0</v>
      </c>
      <c r="D25" s="172">
        <v>0</v>
      </c>
      <c r="E25" s="456">
        <v>0</v>
      </c>
      <c r="F25" s="456">
        <v>0</v>
      </c>
      <c r="G25" s="173">
        <v>0</v>
      </c>
      <c r="H25" s="172">
        <v>0</v>
      </c>
      <c r="I25" s="172">
        <v>0</v>
      </c>
      <c r="J25" s="172">
        <v>0</v>
      </c>
    </row>
    <row r="26" spans="1:10" ht="15" hidden="1" customHeight="1" x14ac:dyDescent="0.2">
      <c r="A26" s="264" t="s">
        <v>94</v>
      </c>
      <c r="B26" s="265">
        <v>0</v>
      </c>
      <c r="C26" s="265">
        <v>0</v>
      </c>
      <c r="D26" s="265">
        <v>0</v>
      </c>
      <c r="E26" s="266">
        <v>0</v>
      </c>
      <c r="F26" s="266">
        <v>0</v>
      </c>
      <c r="G26" s="265">
        <v>0</v>
      </c>
      <c r="H26" s="265">
        <v>0</v>
      </c>
      <c r="I26" s="265">
        <v>0</v>
      </c>
      <c r="J26" s="265">
        <v>0</v>
      </c>
    </row>
    <row r="27" spans="1:10" ht="15" hidden="1" customHeight="1" x14ac:dyDescent="0.2">
      <c r="A27" s="263" t="s">
        <v>95</v>
      </c>
      <c r="B27" s="172">
        <v>0</v>
      </c>
      <c r="C27" s="172">
        <v>0</v>
      </c>
      <c r="D27" s="172">
        <v>0</v>
      </c>
      <c r="E27" s="456">
        <v>0</v>
      </c>
      <c r="F27" s="456">
        <v>0</v>
      </c>
      <c r="G27" s="173">
        <v>0</v>
      </c>
      <c r="H27" s="172">
        <v>0</v>
      </c>
      <c r="I27" s="172">
        <v>0</v>
      </c>
      <c r="J27" s="172">
        <v>0</v>
      </c>
    </row>
    <row r="28" spans="1:10" ht="15" hidden="1" customHeight="1" x14ac:dyDescent="0.2">
      <c r="A28" s="263" t="s">
        <v>96</v>
      </c>
      <c r="B28" s="172">
        <v>0</v>
      </c>
      <c r="C28" s="172">
        <v>0</v>
      </c>
      <c r="D28" s="172">
        <v>0</v>
      </c>
      <c r="E28" s="456">
        <v>0</v>
      </c>
      <c r="F28" s="456">
        <v>0</v>
      </c>
      <c r="G28" s="173">
        <v>0</v>
      </c>
      <c r="H28" s="172">
        <v>0</v>
      </c>
      <c r="I28" s="172">
        <v>0</v>
      </c>
      <c r="J28" s="172">
        <v>0</v>
      </c>
    </row>
    <row r="29" spans="1:10" ht="15" hidden="1" customHeight="1" x14ac:dyDescent="0.2">
      <c r="A29" s="263" t="s">
        <v>97</v>
      </c>
      <c r="B29" s="172">
        <v>0</v>
      </c>
      <c r="C29" s="172">
        <v>0</v>
      </c>
      <c r="D29" s="172">
        <v>0</v>
      </c>
      <c r="E29" s="456">
        <v>0</v>
      </c>
      <c r="F29" s="456">
        <v>0</v>
      </c>
      <c r="G29" s="173">
        <v>0</v>
      </c>
      <c r="H29" s="172">
        <v>0</v>
      </c>
      <c r="I29" s="172">
        <v>0</v>
      </c>
      <c r="J29" s="172">
        <v>0</v>
      </c>
    </row>
    <row r="30" spans="1:10" ht="15" hidden="1" customHeight="1" x14ac:dyDescent="0.2">
      <c r="A30" s="263" t="s">
        <v>98</v>
      </c>
      <c r="B30" s="172">
        <v>0</v>
      </c>
      <c r="C30" s="172">
        <v>0</v>
      </c>
      <c r="D30" s="172">
        <v>0</v>
      </c>
      <c r="E30" s="456">
        <v>0</v>
      </c>
      <c r="F30" s="456">
        <v>0</v>
      </c>
      <c r="G30" s="173">
        <v>0</v>
      </c>
      <c r="H30" s="172">
        <v>0</v>
      </c>
      <c r="I30" s="172">
        <v>0</v>
      </c>
      <c r="J30" s="172">
        <v>0</v>
      </c>
    </row>
    <row r="31" spans="1:10" ht="15" hidden="1" customHeight="1" x14ac:dyDescent="0.2">
      <c r="A31" s="264" t="s">
        <v>99</v>
      </c>
      <c r="B31" s="265">
        <v>0</v>
      </c>
      <c r="C31" s="265">
        <v>0</v>
      </c>
      <c r="D31" s="265">
        <v>0</v>
      </c>
      <c r="E31" s="266">
        <v>0</v>
      </c>
      <c r="F31" s="266">
        <v>0</v>
      </c>
      <c r="G31" s="265">
        <v>0</v>
      </c>
      <c r="H31" s="265">
        <v>0</v>
      </c>
      <c r="I31" s="265">
        <v>0</v>
      </c>
      <c r="J31" s="265">
        <v>0</v>
      </c>
    </row>
    <row r="32" spans="1:10" ht="15" hidden="1" customHeight="1" x14ac:dyDescent="0.2">
      <c r="A32" s="263" t="s">
        <v>100</v>
      </c>
      <c r="B32" s="172">
        <v>0</v>
      </c>
      <c r="C32" s="172">
        <v>0</v>
      </c>
      <c r="D32" s="172">
        <v>0</v>
      </c>
      <c r="E32" s="456">
        <v>0</v>
      </c>
      <c r="F32" s="456">
        <v>0</v>
      </c>
      <c r="G32" s="173">
        <v>0</v>
      </c>
      <c r="H32" s="172">
        <v>0</v>
      </c>
      <c r="I32" s="172">
        <v>0</v>
      </c>
      <c r="J32" s="172">
        <v>0</v>
      </c>
    </row>
    <row r="33" spans="1:15" ht="15" hidden="1" customHeight="1" x14ac:dyDescent="0.2">
      <c r="A33" s="263" t="s">
        <v>101</v>
      </c>
      <c r="B33" s="172">
        <v>0</v>
      </c>
      <c r="C33" s="172">
        <v>0</v>
      </c>
      <c r="D33" s="172">
        <v>0</v>
      </c>
      <c r="E33" s="456">
        <v>0</v>
      </c>
      <c r="F33" s="456">
        <v>0</v>
      </c>
      <c r="G33" s="173">
        <v>0</v>
      </c>
      <c r="H33" s="172">
        <v>0</v>
      </c>
      <c r="I33" s="172">
        <v>0</v>
      </c>
      <c r="J33" s="172">
        <v>0</v>
      </c>
    </row>
    <row r="34" spans="1:15" ht="15" hidden="1" customHeight="1" x14ac:dyDescent="0.2">
      <c r="A34" s="263" t="s">
        <v>102</v>
      </c>
      <c r="B34" s="172">
        <v>0</v>
      </c>
      <c r="C34" s="172">
        <v>0</v>
      </c>
      <c r="D34" s="172">
        <v>0</v>
      </c>
      <c r="E34" s="456">
        <v>0</v>
      </c>
      <c r="F34" s="456">
        <v>0</v>
      </c>
      <c r="G34" s="173">
        <v>0</v>
      </c>
      <c r="H34" s="172">
        <v>0</v>
      </c>
      <c r="I34" s="172">
        <v>0</v>
      </c>
      <c r="J34" s="172">
        <v>0</v>
      </c>
    </row>
    <row r="35" spans="1:15" ht="15" hidden="1" customHeight="1" x14ac:dyDescent="0.2">
      <c r="A35" s="267" t="s">
        <v>103</v>
      </c>
      <c r="B35" s="177">
        <v>0</v>
      </c>
      <c r="C35" s="177">
        <v>0</v>
      </c>
      <c r="D35" s="177">
        <v>0</v>
      </c>
      <c r="E35" s="457">
        <v>0</v>
      </c>
      <c r="F35" s="457">
        <v>0</v>
      </c>
      <c r="G35" s="179">
        <v>0</v>
      </c>
      <c r="H35" s="177">
        <v>0</v>
      </c>
      <c r="I35" s="177">
        <v>0</v>
      </c>
      <c r="J35" s="177">
        <v>0</v>
      </c>
    </row>
    <row r="36" spans="1:15" ht="15" customHeight="1" x14ac:dyDescent="0.2">
      <c r="A36" s="120" t="s">
        <v>104</v>
      </c>
      <c r="B36" s="136">
        <v>103.4</v>
      </c>
      <c r="C36" s="136">
        <v>111.4</v>
      </c>
      <c r="D36" s="136">
        <v>7.7</v>
      </c>
      <c r="E36" s="137">
        <v>3621</v>
      </c>
      <c r="F36" s="252">
        <v>3776</v>
      </c>
      <c r="G36" s="136">
        <v>4.3</v>
      </c>
      <c r="H36" s="136">
        <v>374.4</v>
      </c>
      <c r="I36" s="136">
        <v>420.6</v>
      </c>
      <c r="J36" s="136">
        <v>12.3</v>
      </c>
      <c r="K36" s="485"/>
      <c r="O36" s="454"/>
    </row>
    <row r="37" spans="1:15" ht="15" customHeight="1" x14ac:dyDescent="0.2">
      <c r="A37" s="150" t="s">
        <v>105</v>
      </c>
      <c r="B37" s="141">
        <v>63.6</v>
      </c>
      <c r="C37" s="141">
        <v>75.900000000000006</v>
      </c>
      <c r="D37" s="141">
        <v>19.399999999999999</v>
      </c>
      <c r="E37" s="143">
        <v>4259</v>
      </c>
      <c r="F37" s="212">
        <v>4049</v>
      </c>
      <c r="G37" s="142">
        <v>-4.9000000000000004</v>
      </c>
      <c r="H37" s="141">
        <v>270.89999999999998</v>
      </c>
      <c r="I37" s="141">
        <v>307.3</v>
      </c>
      <c r="J37" s="141">
        <v>13.4</v>
      </c>
    </row>
    <row r="38" spans="1:15" ht="15" customHeight="1" x14ac:dyDescent="0.2">
      <c r="A38" s="150" t="s">
        <v>106</v>
      </c>
      <c r="B38" s="141">
        <v>0.7</v>
      </c>
      <c r="C38" s="141">
        <v>0.3</v>
      </c>
      <c r="D38" s="141">
        <v>-55.2</v>
      </c>
      <c r="E38" s="143">
        <v>2834</v>
      </c>
      <c r="F38" s="212">
        <v>3600</v>
      </c>
      <c r="G38" s="142">
        <v>27</v>
      </c>
      <c r="H38" s="141">
        <v>2</v>
      </c>
      <c r="I38" s="141">
        <v>1.1000000000000001</v>
      </c>
      <c r="J38" s="141">
        <v>-45</v>
      </c>
      <c r="K38" s="486"/>
    </row>
    <row r="39" spans="1:15" ht="15" customHeight="1" x14ac:dyDescent="0.2">
      <c r="A39" s="150" t="s">
        <v>107</v>
      </c>
      <c r="B39" s="141">
        <v>39.1</v>
      </c>
      <c r="C39" s="141">
        <v>35.200000000000003</v>
      </c>
      <c r="D39" s="141">
        <v>-10</v>
      </c>
      <c r="E39" s="143">
        <v>2595</v>
      </c>
      <c r="F39" s="183">
        <v>3188</v>
      </c>
      <c r="G39" s="142">
        <v>22.9</v>
      </c>
      <c r="H39" s="141">
        <v>101.5</v>
      </c>
      <c r="I39" s="141">
        <v>112.2</v>
      </c>
      <c r="J39" s="141">
        <v>10.5</v>
      </c>
    </row>
    <row r="40" spans="1:15" ht="15" hidden="1" customHeight="1" x14ac:dyDescent="0.2">
      <c r="A40" s="62" t="s">
        <v>108</v>
      </c>
      <c r="B40" s="146">
        <v>0</v>
      </c>
      <c r="C40" s="146">
        <v>0</v>
      </c>
      <c r="D40" s="146">
        <v>0</v>
      </c>
      <c r="E40" s="147">
        <v>0</v>
      </c>
      <c r="F40" s="289">
        <v>0</v>
      </c>
      <c r="G40" s="146">
        <v>0</v>
      </c>
      <c r="H40" s="146">
        <v>0</v>
      </c>
      <c r="I40" s="146">
        <v>0</v>
      </c>
      <c r="J40" s="146">
        <v>0</v>
      </c>
    </row>
    <row r="41" spans="1:15" ht="15" customHeight="1" x14ac:dyDescent="0.2">
      <c r="A41" s="123" t="s">
        <v>109</v>
      </c>
      <c r="B41" s="159">
        <v>103.4</v>
      </c>
      <c r="C41" s="159">
        <v>111.4</v>
      </c>
      <c r="D41" s="159">
        <v>7.7</v>
      </c>
      <c r="E41" s="160">
        <v>3621</v>
      </c>
      <c r="F41" s="483">
        <v>3776</v>
      </c>
      <c r="G41" s="159">
        <v>4.3</v>
      </c>
      <c r="H41" s="159">
        <v>374.4</v>
      </c>
      <c r="I41" s="159">
        <v>420.6</v>
      </c>
      <c r="J41" s="159">
        <v>12.3</v>
      </c>
    </row>
    <row r="42" spans="1:15" ht="15" customHeight="1" x14ac:dyDescent="0.2">
      <c r="A42" s="117" t="s">
        <v>51</v>
      </c>
      <c r="B42" s="162">
        <v>103.4</v>
      </c>
      <c r="C42" s="162">
        <v>111.4</v>
      </c>
      <c r="D42" s="162">
        <v>7.7</v>
      </c>
      <c r="E42" s="163">
        <v>3621</v>
      </c>
      <c r="F42" s="487">
        <v>3776</v>
      </c>
      <c r="G42" s="162">
        <v>4.3</v>
      </c>
      <c r="H42" s="162">
        <v>374.4</v>
      </c>
      <c r="I42" s="162">
        <v>420.6</v>
      </c>
      <c r="J42" s="162">
        <v>12.3</v>
      </c>
    </row>
    <row r="43" spans="1:15" ht="15.6" customHeight="1" x14ac:dyDescent="0.2">
      <c r="A43" s="164" t="s">
        <v>52</v>
      </c>
    </row>
    <row r="44" spans="1:15" ht="15.6" customHeight="1" x14ac:dyDescent="0.2">
      <c r="A44" s="164" t="s">
        <v>53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A25" sqref="A25:D25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11.7109375" style="164" customWidth="1"/>
    <col min="12" max="257" width="11.42578125" style="164" customWidth="1"/>
  </cols>
  <sheetData>
    <row r="1" spans="1:10" ht="36" customHeight="1" x14ac:dyDescent="0.2">
      <c r="A1" s="590"/>
      <c r="B1" s="590"/>
      <c r="C1" s="590"/>
      <c r="D1" s="590"/>
      <c r="E1" s="590"/>
      <c r="F1" s="590"/>
      <c r="G1" s="590"/>
      <c r="H1" s="590"/>
      <c r="I1" s="590"/>
      <c r="J1" s="590"/>
    </row>
    <row r="2" spans="1:10" ht="15.6" customHeight="1" x14ac:dyDescent="0.2">
      <c r="A2" s="590"/>
      <c r="B2" s="590"/>
      <c r="C2" s="590"/>
      <c r="D2" s="590"/>
      <c r="E2" s="590"/>
      <c r="F2" s="590"/>
      <c r="G2" s="590"/>
      <c r="H2" s="590"/>
      <c r="I2" s="590"/>
      <c r="J2" s="590"/>
    </row>
    <row r="3" spans="1:10" ht="15.6" customHeight="1" x14ac:dyDescent="0.2">
      <c r="A3" s="590"/>
      <c r="B3" s="590"/>
      <c r="C3" s="590"/>
      <c r="D3" s="590"/>
      <c r="E3" s="590"/>
      <c r="F3" s="590"/>
      <c r="G3" s="590"/>
      <c r="H3" s="590"/>
      <c r="I3" s="590"/>
      <c r="J3" s="590"/>
    </row>
    <row r="4" spans="1:10" ht="18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0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0" ht="20.100000000000001" customHeight="1" x14ac:dyDescent="0.2">
      <c r="A6" s="588"/>
      <c r="B6" s="481" t="s">
        <v>149</v>
      </c>
      <c r="C6" s="481" t="s">
        <v>150</v>
      </c>
      <c r="D6" s="481" t="s">
        <v>66</v>
      </c>
      <c r="E6" s="481" t="s">
        <v>149</v>
      </c>
      <c r="F6" s="481" t="s">
        <v>150</v>
      </c>
      <c r="G6" s="481" t="s">
        <v>66</v>
      </c>
      <c r="H6" s="481" t="s">
        <v>149</v>
      </c>
      <c r="I6" s="481" t="s">
        <v>150</v>
      </c>
      <c r="J6" s="481" t="s">
        <v>66</v>
      </c>
    </row>
    <row r="7" spans="1:10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0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</row>
    <row r="9" spans="1:10" ht="15" hidden="1" customHeight="1" x14ac:dyDescent="0.2">
      <c r="A9" s="263" t="s">
        <v>77</v>
      </c>
      <c r="B9" s="172">
        <v>0</v>
      </c>
      <c r="C9" s="172">
        <v>0</v>
      </c>
      <c r="D9" s="172">
        <v>0</v>
      </c>
      <c r="E9" s="456">
        <v>0</v>
      </c>
      <c r="F9" s="456">
        <v>0</v>
      </c>
      <c r="G9" s="173">
        <v>0</v>
      </c>
      <c r="H9" s="172">
        <v>0</v>
      </c>
      <c r="I9" s="172">
        <v>0</v>
      </c>
      <c r="J9" s="172">
        <v>0</v>
      </c>
    </row>
    <row r="10" spans="1:10" ht="15" hidden="1" customHeight="1" x14ac:dyDescent="0.2">
      <c r="A10" s="263" t="s">
        <v>78</v>
      </c>
      <c r="B10" s="172">
        <v>0</v>
      </c>
      <c r="C10" s="172">
        <v>0</v>
      </c>
      <c r="D10" s="172">
        <v>0</v>
      </c>
      <c r="E10" s="456">
        <v>0</v>
      </c>
      <c r="F10" s="456">
        <v>0</v>
      </c>
      <c r="G10" s="173">
        <v>0</v>
      </c>
      <c r="H10" s="172">
        <v>0</v>
      </c>
      <c r="I10" s="172">
        <v>0</v>
      </c>
      <c r="J10" s="172">
        <v>0</v>
      </c>
    </row>
    <row r="11" spans="1:10" ht="15" hidden="1" customHeight="1" x14ac:dyDescent="0.2">
      <c r="A11" s="263" t="s">
        <v>79</v>
      </c>
      <c r="B11" s="172">
        <v>0</v>
      </c>
      <c r="C11" s="172">
        <v>0</v>
      </c>
      <c r="D11" s="172">
        <v>0</v>
      </c>
      <c r="E11" s="456">
        <v>0</v>
      </c>
      <c r="F11" s="456">
        <v>0</v>
      </c>
      <c r="G11" s="173">
        <v>0</v>
      </c>
      <c r="H11" s="172">
        <v>0</v>
      </c>
      <c r="I11" s="172">
        <v>0</v>
      </c>
      <c r="J11" s="172">
        <v>0</v>
      </c>
    </row>
    <row r="12" spans="1:10" ht="15" hidden="1" customHeight="1" x14ac:dyDescent="0.2">
      <c r="A12" s="263" t="s">
        <v>80</v>
      </c>
      <c r="B12" s="172">
        <v>0</v>
      </c>
      <c r="C12" s="172">
        <v>0</v>
      </c>
      <c r="D12" s="172">
        <v>0</v>
      </c>
      <c r="E12" s="456">
        <v>0</v>
      </c>
      <c r="F12" s="456">
        <v>0</v>
      </c>
      <c r="G12" s="173">
        <v>0</v>
      </c>
      <c r="H12" s="172">
        <v>0</v>
      </c>
      <c r="I12" s="172">
        <v>0</v>
      </c>
      <c r="J12" s="172">
        <v>0</v>
      </c>
    </row>
    <row r="13" spans="1:10" ht="15" hidden="1" customHeight="1" x14ac:dyDescent="0.2">
      <c r="A13" s="263" t="s">
        <v>81</v>
      </c>
      <c r="B13" s="172">
        <v>0</v>
      </c>
      <c r="C13" s="172">
        <v>0</v>
      </c>
      <c r="D13" s="172">
        <v>0</v>
      </c>
      <c r="E13" s="456">
        <v>0</v>
      </c>
      <c r="F13" s="456">
        <v>0</v>
      </c>
      <c r="G13" s="173">
        <v>0</v>
      </c>
      <c r="H13" s="172">
        <v>0</v>
      </c>
      <c r="I13" s="172">
        <v>0</v>
      </c>
      <c r="J13" s="172">
        <v>0</v>
      </c>
    </row>
    <row r="14" spans="1:10" ht="15" hidden="1" customHeight="1" x14ac:dyDescent="0.2">
      <c r="A14" s="263" t="s">
        <v>82</v>
      </c>
      <c r="B14" s="172">
        <v>0</v>
      </c>
      <c r="C14" s="172">
        <v>0</v>
      </c>
      <c r="D14" s="172">
        <v>0</v>
      </c>
      <c r="E14" s="456">
        <v>0</v>
      </c>
      <c r="F14" s="456">
        <v>0</v>
      </c>
      <c r="G14" s="173">
        <v>0</v>
      </c>
      <c r="H14" s="172">
        <v>0</v>
      </c>
      <c r="I14" s="172">
        <v>0</v>
      </c>
      <c r="J14" s="172">
        <v>0</v>
      </c>
    </row>
    <row r="15" spans="1:10" ht="15" hidden="1" customHeight="1" x14ac:dyDescent="0.2">
      <c r="A15" s="267" t="s">
        <v>83</v>
      </c>
      <c r="B15" s="177">
        <v>0</v>
      </c>
      <c r="C15" s="177">
        <v>0</v>
      </c>
      <c r="D15" s="177">
        <v>0</v>
      </c>
      <c r="E15" s="488">
        <v>0</v>
      </c>
      <c r="F15" s="488">
        <v>0</v>
      </c>
      <c r="G15" s="179">
        <v>0</v>
      </c>
      <c r="H15" s="177">
        <v>0</v>
      </c>
      <c r="I15" s="177">
        <v>0</v>
      </c>
      <c r="J15" s="177">
        <v>0</v>
      </c>
    </row>
    <row r="16" spans="1:10" ht="15" customHeight="1" x14ac:dyDescent="0.2">
      <c r="A16" s="120" t="s">
        <v>84</v>
      </c>
      <c r="B16" s="121">
        <v>3</v>
      </c>
      <c r="C16" s="121">
        <v>6.1</v>
      </c>
      <c r="D16" s="121">
        <v>103.3</v>
      </c>
      <c r="E16" s="195">
        <v>5700</v>
      </c>
      <c r="F16" s="195">
        <v>5705</v>
      </c>
      <c r="G16" s="121">
        <v>0.1</v>
      </c>
      <c r="H16" s="121">
        <v>17.100000000000001</v>
      </c>
      <c r="I16" s="121">
        <v>34.799999999999997</v>
      </c>
      <c r="J16" s="121">
        <v>103.5</v>
      </c>
    </row>
    <row r="17" spans="1:10" ht="15" hidden="1" customHeight="1" x14ac:dyDescent="0.2">
      <c r="A17" s="150" t="s">
        <v>85</v>
      </c>
      <c r="B17" s="8">
        <v>0</v>
      </c>
      <c r="C17" s="8">
        <v>0</v>
      </c>
      <c r="D17" s="8"/>
      <c r="E17" s="196">
        <v>0</v>
      </c>
      <c r="F17" s="196">
        <v>0</v>
      </c>
      <c r="G17" s="97">
        <v>0</v>
      </c>
      <c r="H17" s="8">
        <v>0</v>
      </c>
      <c r="I17" s="8">
        <v>0</v>
      </c>
      <c r="J17" s="8">
        <v>0</v>
      </c>
    </row>
    <row r="18" spans="1:10" ht="15" hidden="1" customHeight="1" x14ac:dyDescent="0.2">
      <c r="A18" s="150" t="s">
        <v>86</v>
      </c>
      <c r="B18" s="8">
        <v>0</v>
      </c>
      <c r="C18" s="8">
        <v>0</v>
      </c>
      <c r="D18" s="8"/>
      <c r="E18" s="196">
        <v>0</v>
      </c>
      <c r="F18" s="196">
        <v>0</v>
      </c>
      <c r="G18" s="97">
        <v>0</v>
      </c>
      <c r="H18" s="8">
        <v>0</v>
      </c>
      <c r="I18" s="8">
        <v>0</v>
      </c>
      <c r="J18" s="8">
        <v>0</v>
      </c>
    </row>
    <row r="19" spans="1:10" ht="15" hidden="1" customHeight="1" x14ac:dyDescent="0.2">
      <c r="A19" s="150" t="s">
        <v>87</v>
      </c>
      <c r="B19" s="8">
        <v>0</v>
      </c>
      <c r="C19" s="8">
        <v>0</v>
      </c>
      <c r="D19" s="8"/>
      <c r="E19" s="196">
        <v>0</v>
      </c>
      <c r="F19" s="196">
        <v>0</v>
      </c>
      <c r="G19" s="97">
        <v>0</v>
      </c>
      <c r="H19" s="8">
        <v>0</v>
      </c>
      <c r="I19" s="8">
        <v>0</v>
      </c>
      <c r="J19" s="8">
        <v>0</v>
      </c>
    </row>
    <row r="20" spans="1:10" ht="15" hidden="1" customHeight="1" x14ac:dyDescent="0.2">
      <c r="A20" s="150" t="s">
        <v>88</v>
      </c>
      <c r="B20" s="8">
        <v>0</v>
      </c>
      <c r="C20" s="8">
        <v>0</v>
      </c>
      <c r="D20" s="8"/>
      <c r="E20" s="196">
        <v>0</v>
      </c>
      <c r="F20" s="196">
        <v>0</v>
      </c>
      <c r="G20" s="97">
        <v>0</v>
      </c>
      <c r="H20" s="8">
        <v>0</v>
      </c>
      <c r="I20" s="8">
        <v>0</v>
      </c>
      <c r="J20" s="8">
        <v>0</v>
      </c>
    </row>
    <row r="21" spans="1:10" ht="15" hidden="1" customHeight="1" x14ac:dyDescent="0.2">
      <c r="A21" s="150" t="s">
        <v>89</v>
      </c>
      <c r="B21" s="8">
        <v>0</v>
      </c>
      <c r="C21" s="8">
        <v>0</v>
      </c>
      <c r="D21" s="8"/>
      <c r="E21" s="196">
        <v>0</v>
      </c>
      <c r="F21" s="196">
        <v>0</v>
      </c>
      <c r="G21" s="97">
        <v>0</v>
      </c>
      <c r="H21" s="8">
        <v>0</v>
      </c>
      <c r="I21" s="8">
        <v>0</v>
      </c>
      <c r="J21" s="8">
        <v>0</v>
      </c>
    </row>
    <row r="22" spans="1:10" ht="15" hidden="1" customHeight="1" x14ac:dyDescent="0.2">
      <c r="A22" s="150" t="s">
        <v>90</v>
      </c>
      <c r="B22" s="8">
        <v>0</v>
      </c>
      <c r="C22" s="8">
        <v>0</v>
      </c>
      <c r="D22" s="8"/>
      <c r="E22" s="196">
        <v>0</v>
      </c>
      <c r="F22" s="196">
        <v>0</v>
      </c>
      <c r="G22" s="97">
        <v>0</v>
      </c>
      <c r="H22" s="8">
        <v>0</v>
      </c>
      <c r="I22" s="8">
        <v>0</v>
      </c>
      <c r="J22" s="8">
        <v>0</v>
      </c>
    </row>
    <row r="23" spans="1:10" ht="15" hidden="1" customHeight="1" x14ac:dyDescent="0.2">
      <c r="A23" s="150" t="s">
        <v>91</v>
      </c>
      <c r="B23" s="8">
        <v>0</v>
      </c>
      <c r="C23" s="8">
        <v>0</v>
      </c>
      <c r="D23" s="8"/>
      <c r="E23" s="196">
        <v>0</v>
      </c>
      <c r="F23" s="196">
        <v>0</v>
      </c>
      <c r="G23" s="97">
        <v>0</v>
      </c>
      <c r="H23" s="8">
        <v>0</v>
      </c>
      <c r="I23" s="8">
        <v>0</v>
      </c>
      <c r="J23" s="8">
        <v>0</v>
      </c>
    </row>
    <row r="24" spans="1:10" ht="15" hidden="1" customHeight="1" x14ac:dyDescent="0.2">
      <c r="A24" s="150" t="s">
        <v>92</v>
      </c>
      <c r="B24" s="8">
        <v>0</v>
      </c>
      <c r="C24" s="8">
        <v>0</v>
      </c>
      <c r="D24" s="8"/>
      <c r="E24" s="196">
        <v>0</v>
      </c>
      <c r="F24" s="196">
        <v>0</v>
      </c>
      <c r="G24" s="97">
        <v>0</v>
      </c>
      <c r="H24" s="8">
        <v>0</v>
      </c>
      <c r="I24" s="8">
        <v>0</v>
      </c>
      <c r="J24" s="8">
        <v>0</v>
      </c>
    </row>
    <row r="25" spans="1:10" ht="15" customHeight="1" x14ac:dyDescent="0.2">
      <c r="A25" s="208" t="s">
        <v>93</v>
      </c>
      <c r="B25" s="209">
        <v>3</v>
      </c>
      <c r="C25" s="209">
        <v>6.1</v>
      </c>
      <c r="D25" s="209">
        <v>103.3</v>
      </c>
      <c r="E25" s="489">
        <v>5700</v>
      </c>
      <c r="F25" s="489">
        <v>5700</v>
      </c>
      <c r="G25" s="97">
        <v>0</v>
      </c>
      <c r="H25" s="8">
        <v>17.100000000000001</v>
      </c>
      <c r="I25" s="8">
        <v>34.799999999999997</v>
      </c>
      <c r="J25" s="8">
        <v>103.5</v>
      </c>
    </row>
    <row r="26" spans="1:10" ht="15" customHeight="1" x14ac:dyDescent="0.2">
      <c r="A26" s="120" t="s">
        <v>94</v>
      </c>
      <c r="B26" s="121">
        <v>57.7</v>
      </c>
      <c r="C26" s="121">
        <v>92.8</v>
      </c>
      <c r="D26" s="121">
        <v>60.8</v>
      </c>
      <c r="E26" s="195">
        <v>3224</v>
      </c>
      <c r="F26" s="195">
        <v>1976</v>
      </c>
      <c r="G26" s="121">
        <v>-38.700000000000003</v>
      </c>
      <c r="H26" s="121">
        <v>186</v>
      </c>
      <c r="I26" s="121">
        <v>183.4</v>
      </c>
      <c r="J26" s="121">
        <v>-1.4</v>
      </c>
    </row>
    <row r="27" spans="1:10" ht="15" hidden="1" customHeight="1" x14ac:dyDescent="0.2">
      <c r="A27" s="150" t="s">
        <v>95</v>
      </c>
      <c r="B27" s="8">
        <v>0</v>
      </c>
      <c r="C27" s="8">
        <v>0</v>
      </c>
      <c r="D27" s="8"/>
      <c r="E27" s="21">
        <v>0</v>
      </c>
      <c r="F27" s="21">
        <v>0</v>
      </c>
      <c r="G27" s="97">
        <v>0</v>
      </c>
      <c r="H27" s="8">
        <v>0</v>
      </c>
      <c r="I27" s="8">
        <v>0</v>
      </c>
      <c r="J27" s="8">
        <v>0</v>
      </c>
    </row>
    <row r="28" spans="1:10" ht="15" customHeight="1" x14ac:dyDescent="0.2">
      <c r="A28" s="150" t="s">
        <v>96</v>
      </c>
      <c r="B28" s="207">
        <v>32</v>
      </c>
      <c r="C28" s="207">
        <v>35</v>
      </c>
      <c r="D28" s="207">
        <v>9.4</v>
      </c>
      <c r="E28" s="240">
        <v>2580</v>
      </c>
      <c r="F28" s="490">
        <v>1230</v>
      </c>
      <c r="G28" s="97">
        <v>-52.3</v>
      </c>
      <c r="H28" s="8">
        <v>82.6</v>
      </c>
      <c r="I28" s="8">
        <v>43.1</v>
      </c>
      <c r="J28" s="8">
        <v>-47.8</v>
      </c>
    </row>
    <row r="29" spans="1:10" ht="15" customHeight="1" x14ac:dyDescent="0.2">
      <c r="A29" s="208" t="s">
        <v>97</v>
      </c>
      <c r="B29" s="209">
        <v>23.1</v>
      </c>
      <c r="C29" s="209">
        <v>55</v>
      </c>
      <c r="D29" s="209">
        <v>138</v>
      </c>
      <c r="E29" s="212">
        <v>4000</v>
      </c>
      <c r="F29" s="490">
        <v>2350</v>
      </c>
      <c r="G29" s="491">
        <v>-41.3</v>
      </c>
      <c r="H29" s="284">
        <v>92.4</v>
      </c>
      <c r="I29" s="284">
        <v>129.30000000000001</v>
      </c>
      <c r="J29" s="284">
        <v>39.9</v>
      </c>
    </row>
    <row r="30" spans="1:10" ht="15" customHeight="1" x14ac:dyDescent="0.2">
      <c r="A30" s="150" t="s">
        <v>98</v>
      </c>
      <c r="B30" s="207">
        <v>2.6</v>
      </c>
      <c r="C30" s="207">
        <v>2.8</v>
      </c>
      <c r="D30" s="207">
        <v>7.7</v>
      </c>
      <c r="E30" s="240">
        <v>4235</v>
      </c>
      <c r="F30" s="490">
        <v>3938</v>
      </c>
      <c r="G30" s="97">
        <v>-7</v>
      </c>
      <c r="H30" s="8">
        <v>11</v>
      </c>
      <c r="I30" s="8">
        <v>11</v>
      </c>
      <c r="J30" s="8">
        <v>0</v>
      </c>
    </row>
    <row r="31" spans="1:10" ht="15" customHeight="1" x14ac:dyDescent="0.2">
      <c r="A31" s="120" t="s">
        <v>99</v>
      </c>
      <c r="B31" s="121">
        <v>171.6</v>
      </c>
      <c r="C31" s="121">
        <v>159.19999999999999</v>
      </c>
      <c r="D31" s="121">
        <v>-7.2</v>
      </c>
      <c r="E31" s="195">
        <v>2917</v>
      </c>
      <c r="F31" s="492">
        <v>2676</v>
      </c>
      <c r="G31" s="121">
        <v>-8.3000000000000007</v>
      </c>
      <c r="H31" s="121">
        <v>500.6</v>
      </c>
      <c r="I31" s="121">
        <v>426</v>
      </c>
      <c r="J31" s="121">
        <v>-14.9</v>
      </c>
    </row>
    <row r="32" spans="1:10" ht="15" customHeight="1" x14ac:dyDescent="0.2">
      <c r="A32" s="150" t="s">
        <v>100</v>
      </c>
      <c r="B32" s="207">
        <v>86.1</v>
      </c>
      <c r="C32" s="207">
        <v>73.2</v>
      </c>
      <c r="D32" s="207">
        <v>-15</v>
      </c>
      <c r="E32" s="240">
        <v>2637</v>
      </c>
      <c r="F32" s="490">
        <v>2342</v>
      </c>
      <c r="G32" s="97">
        <v>-11.2</v>
      </c>
      <c r="H32" s="8">
        <v>227</v>
      </c>
      <c r="I32" s="8">
        <v>171.4</v>
      </c>
      <c r="J32" s="8">
        <v>-24.5</v>
      </c>
    </row>
    <row r="33" spans="1:11" ht="15" hidden="1" customHeight="1" x14ac:dyDescent="0.2">
      <c r="A33" s="150" t="s">
        <v>101</v>
      </c>
      <c r="B33" s="207">
        <v>0</v>
      </c>
      <c r="C33" s="207">
        <v>0</v>
      </c>
      <c r="D33" s="207"/>
      <c r="E33" s="240">
        <v>0</v>
      </c>
      <c r="F33" s="490">
        <v>0</v>
      </c>
      <c r="G33" s="97">
        <v>0</v>
      </c>
      <c r="H33" s="8">
        <v>0</v>
      </c>
      <c r="I33" s="8">
        <v>0</v>
      </c>
      <c r="J33" s="8">
        <v>0</v>
      </c>
    </row>
    <row r="34" spans="1:11" ht="15" hidden="1" customHeight="1" x14ac:dyDescent="0.2">
      <c r="A34" s="150" t="s">
        <v>102</v>
      </c>
      <c r="B34" s="207">
        <v>0</v>
      </c>
      <c r="C34" s="207">
        <v>0</v>
      </c>
      <c r="D34" s="207"/>
      <c r="E34" s="240">
        <v>0</v>
      </c>
      <c r="F34" s="490">
        <v>0</v>
      </c>
      <c r="G34" s="97">
        <v>0</v>
      </c>
      <c r="H34" s="8">
        <v>0</v>
      </c>
      <c r="I34" s="8">
        <v>0</v>
      </c>
      <c r="J34" s="8">
        <v>0</v>
      </c>
    </row>
    <row r="35" spans="1:11" ht="15" customHeight="1" x14ac:dyDescent="0.2">
      <c r="A35" s="150" t="s">
        <v>103</v>
      </c>
      <c r="B35" s="207">
        <v>85.5</v>
      </c>
      <c r="C35" s="207">
        <v>86</v>
      </c>
      <c r="D35" s="207">
        <v>0.6</v>
      </c>
      <c r="E35" s="240">
        <v>3200</v>
      </c>
      <c r="F35" s="490">
        <v>2960</v>
      </c>
      <c r="G35" s="97">
        <v>-7.5</v>
      </c>
      <c r="H35" s="8">
        <v>273.60000000000002</v>
      </c>
      <c r="I35" s="8">
        <v>254.6</v>
      </c>
      <c r="J35" s="8">
        <v>-6.9</v>
      </c>
    </row>
    <row r="36" spans="1:11" ht="15" customHeight="1" x14ac:dyDescent="0.2">
      <c r="A36" s="111" t="s">
        <v>104</v>
      </c>
      <c r="B36" s="121">
        <v>2109.1999999999998</v>
      </c>
      <c r="C36" s="121">
        <v>2448.1</v>
      </c>
      <c r="D36" s="121">
        <v>16.100000000000001</v>
      </c>
      <c r="E36" s="195">
        <v>2622</v>
      </c>
      <c r="F36" s="492">
        <v>3083</v>
      </c>
      <c r="G36" s="121">
        <v>17.600000000000001</v>
      </c>
      <c r="H36" s="121">
        <v>5530.9</v>
      </c>
      <c r="I36" s="121">
        <v>7546.6</v>
      </c>
      <c r="J36" s="121">
        <v>36.4</v>
      </c>
      <c r="K36" s="485"/>
    </row>
    <row r="37" spans="1:11" ht="15" customHeight="1" x14ac:dyDescent="0.2">
      <c r="A37" s="150" t="s">
        <v>105</v>
      </c>
      <c r="B37" s="207">
        <v>1117.9000000000001</v>
      </c>
      <c r="C37" s="207">
        <v>1209.5999999999999</v>
      </c>
      <c r="D37" s="207">
        <v>8.1999999999999993</v>
      </c>
      <c r="E37" s="240">
        <v>2763</v>
      </c>
      <c r="F37" s="490">
        <v>2852</v>
      </c>
      <c r="G37" s="491">
        <v>3.2</v>
      </c>
      <c r="H37" s="8">
        <v>3088.8</v>
      </c>
      <c r="I37" s="8">
        <v>3449.8</v>
      </c>
      <c r="J37" s="8">
        <v>11.7</v>
      </c>
      <c r="K37" s="493"/>
    </row>
    <row r="38" spans="1:11" ht="15" customHeight="1" x14ac:dyDescent="0.2">
      <c r="A38" s="208" t="s">
        <v>106</v>
      </c>
      <c r="B38" s="209">
        <v>61.1</v>
      </c>
      <c r="C38" s="209">
        <v>93.4</v>
      </c>
      <c r="D38" s="209">
        <v>52.8</v>
      </c>
      <c r="E38" s="240">
        <v>2974</v>
      </c>
      <c r="F38" s="490">
        <v>3380</v>
      </c>
      <c r="G38" s="491">
        <v>13.7</v>
      </c>
      <c r="H38" s="8">
        <v>181.7</v>
      </c>
      <c r="I38" s="8">
        <v>315.7</v>
      </c>
      <c r="J38" s="8">
        <v>73.7</v>
      </c>
      <c r="K38" s="493"/>
    </row>
    <row r="39" spans="1:11" ht="15" customHeight="1" x14ac:dyDescent="0.2">
      <c r="A39" s="150" t="s">
        <v>107</v>
      </c>
      <c r="B39" s="207">
        <v>930.2</v>
      </c>
      <c r="C39" s="207">
        <v>1145.0999999999999</v>
      </c>
      <c r="D39" s="207">
        <v>23.1</v>
      </c>
      <c r="E39" s="240">
        <v>2430</v>
      </c>
      <c r="F39" s="490">
        <v>3302</v>
      </c>
      <c r="G39" s="491">
        <v>35.9</v>
      </c>
      <c r="H39" s="8">
        <v>2260.4</v>
      </c>
      <c r="I39" s="8">
        <v>3781.1</v>
      </c>
      <c r="J39" s="8">
        <v>67.3</v>
      </c>
      <c r="K39" s="493"/>
    </row>
    <row r="40" spans="1:11" ht="15" customHeight="1" x14ac:dyDescent="0.2">
      <c r="A40" s="120" t="s">
        <v>108</v>
      </c>
      <c r="B40" s="121">
        <v>3</v>
      </c>
      <c r="C40" s="121">
        <v>6.1</v>
      </c>
      <c r="D40" s="121">
        <v>103.3</v>
      </c>
      <c r="E40" s="195">
        <v>5700</v>
      </c>
      <c r="F40" s="492">
        <v>5705</v>
      </c>
      <c r="G40" s="121">
        <v>0.1</v>
      </c>
      <c r="H40" s="121">
        <v>17.100000000000001</v>
      </c>
      <c r="I40" s="121">
        <v>34.799999999999997</v>
      </c>
      <c r="J40" s="121">
        <v>103.5</v>
      </c>
    </row>
    <row r="41" spans="1:11" ht="15" customHeight="1" x14ac:dyDescent="0.2">
      <c r="A41" s="123" t="s">
        <v>109</v>
      </c>
      <c r="B41" s="124">
        <v>2338.5</v>
      </c>
      <c r="C41" s="124">
        <v>2700.1</v>
      </c>
      <c r="D41" s="124">
        <v>15.5</v>
      </c>
      <c r="E41" s="197">
        <v>2659</v>
      </c>
      <c r="F41" s="494">
        <v>3021</v>
      </c>
      <c r="G41" s="124">
        <v>13.6</v>
      </c>
      <c r="H41" s="124">
        <v>6217.5</v>
      </c>
      <c r="I41" s="124">
        <v>8156</v>
      </c>
      <c r="J41" s="124">
        <v>31.2</v>
      </c>
    </row>
    <row r="42" spans="1:11" ht="15.6" customHeight="1" x14ac:dyDescent="0.2">
      <c r="A42" s="117" t="s">
        <v>51</v>
      </c>
      <c r="B42" s="87">
        <v>2341.5</v>
      </c>
      <c r="C42" s="87">
        <v>2706.2</v>
      </c>
      <c r="D42" s="87">
        <v>15.6</v>
      </c>
      <c r="E42" s="39">
        <v>2663</v>
      </c>
      <c r="F42" s="39">
        <v>3027</v>
      </c>
      <c r="G42" s="87">
        <v>13.7</v>
      </c>
      <c r="H42" s="87">
        <v>6234.6</v>
      </c>
      <c r="I42" s="87">
        <v>8190.8</v>
      </c>
      <c r="J42" s="87">
        <v>31.4</v>
      </c>
    </row>
    <row r="43" spans="1:11" ht="15.6" customHeight="1" x14ac:dyDescent="0.2">
      <c r="A43" s="164" t="s">
        <v>52</v>
      </c>
    </row>
    <row r="44" spans="1:11" ht="15.6" customHeight="1" x14ac:dyDescent="0.2">
      <c r="A44" s="164" t="s">
        <v>53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F35" sqref="F35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85546875" style="164" customWidth="1"/>
    <col min="5" max="6" width="11.28515625" style="164" customWidth="1"/>
    <col min="7" max="7" width="7.85546875" style="164" customWidth="1"/>
    <col min="8" max="9" width="11.28515625" style="164" customWidth="1"/>
    <col min="10" max="10" width="7.85546875" style="164" customWidth="1"/>
    <col min="11" max="11" width="11.42578125" style="164" customWidth="1"/>
    <col min="12" max="12" width="7.42578125" style="164" customWidth="1"/>
    <col min="13" max="257" width="11.42578125" style="164" customWidth="1"/>
  </cols>
  <sheetData>
    <row r="1" spans="1:10" ht="39" customHeight="1" x14ac:dyDescent="0.2">
      <c r="A1" s="590"/>
      <c r="B1" s="590"/>
      <c r="C1" s="590"/>
      <c r="D1" s="590"/>
      <c r="E1" s="590"/>
      <c r="F1" s="590"/>
      <c r="G1" s="590"/>
      <c r="H1" s="590"/>
      <c r="I1" s="590"/>
      <c r="J1" s="590"/>
    </row>
    <row r="2" spans="1:10" ht="15.6" customHeight="1" x14ac:dyDescent="0.2">
      <c r="A2" s="590"/>
      <c r="B2" s="590"/>
      <c r="C2" s="590"/>
      <c r="D2" s="590"/>
      <c r="E2" s="590"/>
      <c r="F2" s="590"/>
      <c r="G2" s="590"/>
      <c r="H2" s="590"/>
      <c r="I2" s="590"/>
      <c r="J2" s="590"/>
    </row>
    <row r="3" spans="1:10" ht="15.6" customHeight="1" x14ac:dyDescent="0.2">
      <c r="A3" s="590"/>
      <c r="B3" s="590"/>
      <c r="C3" s="590"/>
      <c r="D3" s="590"/>
      <c r="E3" s="590"/>
      <c r="F3" s="590"/>
      <c r="G3" s="590"/>
      <c r="H3" s="590"/>
      <c r="I3" s="590"/>
      <c r="J3" s="590"/>
    </row>
    <row r="4" spans="1:10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0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0" ht="20.100000000000001" customHeight="1" x14ac:dyDescent="0.2">
      <c r="A6" s="588"/>
      <c r="B6" s="481" t="s">
        <v>149</v>
      </c>
      <c r="C6" s="481" t="s">
        <v>150</v>
      </c>
      <c r="D6" s="481" t="s">
        <v>66</v>
      </c>
      <c r="E6" s="481" t="s">
        <v>149</v>
      </c>
      <c r="F6" s="481" t="s">
        <v>150</v>
      </c>
      <c r="G6" s="481" t="s">
        <v>66</v>
      </c>
      <c r="H6" s="481" t="s">
        <v>149</v>
      </c>
      <c r="I6" s="481" t="s">
        <v>150</v>
      </c>
      <c r="J6" s="481" t="s">
        <v>66</v>
      </c>
    </row>
    <row r="7" spans="1:10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0" ht="15" hidden="1" customHeight="1" x14ac:dyDescent="0.2">
      <c r="A8" s="167" t="s">
        <v>76</v>
      </c>
      <c r="B8" s="168">
        <v>0</v>
      </c>
      <c r="C8" s="168">
        <v>0</v>
      </c>
      <c r="D8" s="168">
        <v>0</v>
      </c>
      <c r="E8" s="169">
        <v>0</v>
      </c>
      <c r="F8" s="169">
        <v>0</v>
      </c>
      <c r="G8" s="168">
        <v>0</v>
      </c>
      <c r="H8" s="168">
        <v>0</v>
      </c>
      <c r="I8" s="168">
        <v>0</v>
      </c>
      <c r="J8" s="168">
        <v>0</v>
      </c>
    </row>
    <row r="9" spans="1:10" ht="15" hidden="1" customHeight="1" x14ac:dyDescent="0.2">
      <c r="A9" s="328" t="s">
        <v>77</v>
      </c>
      <c r="B9" s="495">
        <v>0</v>
      </c>
      <c r="C9" s="495">
        <v>0</v>
      </c>
      <c r="D9" s="495">
        <v>0</v>
      </c>
      <c r="E9" s="496">
        <v>0</v>
      </c>
      <c r="F9" s="496">
        <v>0</v>
      </c>
      <c r="G9" s="497">
        <v>0</v>
      </c>
      <c r="H9" s="495">
        <v>0</v>
      </c>
      <c r="I9" s="495">
        <v>0</v>
      </c>
      <c r="J9" s="495">
        <v>0</v>
      </c>
    </row>
    <row r="10" spans="1:10" ht="15" hidden="1" customHeight="1" x14ac:dyDescent="0.2">
      <c r="A10" s="328" t="s">
        <v>78</v>
      </c>
      <c r="B10" s="495">
        <v>0</v>
      </c>
      <c r="C10" s="495">
        <v>0</v>
      </c>
      <c r="D10" s="495">
        <v>0</v>
      </c>
      <c r="E10" s="496">
        <v>0</v>
      </c>
      <c r="F10" s="496">
        <v>0</v>
      </c>
      <c r="G10" s="497">
        <v>0</v>
      </c>
      <c r="H10" s="495">
        <v>0</v>
      </c>
      <c r="I10" s="495">
        <v>0</v>
      </c>
      <c r="J10" s="495">
        <v>0</v>
      </c>
    </row>
    <row r="11" spans="1:10" ht="15" hidden="1" customHeight="1" x14ac:dyDescent="0.2">
      <c r="A11" s="328" t="s">
        <v>79</v>
      </c>
      <c r="B11" s="495">
        <v>0</v>
      </c>
      <c r="C11" s="495">
        <v>0</v>
      </c>
      <c r="D11" s="495">
        <v>0</v>
      </c>
      <c r="E11" s="496">
        <v>0</v>
      </c>
      <c r="F11" s="496">
        <v>0</v>
      </c>
      <c r="G11" s="497">
        <v>0</v>
      </c>
      <c r="H11" s="495">
        <v>0</v>
      </c>
      <c r="I11" s="495">
        <v>0</v>
      </c>
      <c r="J11" s="495">
        <v>0</v>
      </c>
    </row>
    <row r="12" spans="1:10" ht="15" hidden="1" customHeight="1" x14ac:dyDescent="0.2">
      <c r="A12" s="328" t="s">
        <v>80</v>
      </c>
      <c r="B12" s="495">
        <v>0</v>
      </c>
      <c r="C12" s="495">
        <v>0</v>
      </c>
      <c r="D12" s="495">
        <v>0</v>
      </c>
      <c r="E12" s="496">
        <v>0</v>
      </c>
      <c r="F12" s="496">
        <v>0</v>
      </c>
      <c r="G12" s="497">
        <v>0</v>
      </c>
      <c r="H12" s="495">
        <v>0</v>
      </c>
      <c r="I12" s="495">
        <v>0</v>
      </c>
      <c r="J12" s="495">
        <v>0</v>
      </c>
    </row>
    <row r="13" spans="1:10" ht="15" hidden="1" customHeight="1" x14ac:dyDescent="0.2">
      <c r="A13" s="328" t="s">
        <v>81</v>
      </c>
      <c r="B13" s="495">
        <v>0</v>
      </c>
      <c r="C13" s="495">
        <v>0</v>
      </c>
      <c r="D13" s="495">
        <v>0</v>
      </c>
      <c r="E13" s="496">
        <v>0</v>
      </c>
      <c r="F13" s="496">
        <v>0</v>
      </c>
      <c r="G13" s="497">
        <v>0</v>
      </c>
      <c r="H13" s="495">
        <v>0</v>
      </c>
      <c r="I13" s="495">
        <v>0</v>
      </c>
      <c r="J13" s="495">
        <v>0</v>
      </c>
    </row>
    <row r="14" spans="1:10" ht="15" hidden="1" customHeight="1" x14ac:dyDescent="0.2">
      <c r="A14" s="328" t="s">
        <v>82</v>
      </c>
      <c r="B14" s="495">
        <v>0</v>
      </c>
      <c r="C14" s="495">
        <v>0</v>
      </c>
      <c r="D14" s="495">
        <v>0</v>
      </c>
      <c r="E14" s="496">
        <v>0</v>
      </c>
      <c r="F14" s="496">
        <v>0</v>
      </c>
      <c r="G14" s="497">
        <v>0</v>
      </c>
      <c r="H14" s="495">
        <v>0</v>
      </c>
      <c r="I14" s="495">
        <v>0</v>
      </c>
      <c r="J14" s="495">
        <v>0</v>
      </c>
    </row>
    <row r="15" spans="1:10" ht="15" hidden="1" customHeight="1" x14ac:dyDescent="0.2">
      <c r="A15" s="328" t="s">
        <v>83</v>
      </c>
      <c r="B15" s="495">
        <v>0</v>
      </c>
      <c r="C15" s="495">
        <v>0</v>
      </c>
      <c r="D15" s="495">
        <v>0</v>
      </c>
      <c r="E15" s="266">
        <v>0</v>
      </c>
      <c r="F15" s="266">
        <v>0</v>
      </c>
      <c r="G15" s="497">
        <v>0</v>
      </c>
      <c r="H15" s="495">
        <v>0</v>
      </c>
      <c r="I15" s="495">
        <v>0</v>
      </c>
      <c r="J15" s="495">
        <v>0</v>
      </c>
    </row>
    <row r="16" spans="1:10" ht="15" hidden="1" customHeight="1" x14ac:dyDescent="0.2">
      <c r="A16" s="264" t="s">
        <v>84</v>
      </c>
      <c r="B16" s="265">
        <v>0</v>
      </c>
      <c r="C16" s="265">
        <v>0</v>
      </c>
      <c r="D16" s="265">
        <v>0</v>
      </c>
      <c r="E16" s="266">
        <v>0</v>
      </c>
      <c r="F16" s="266">
        <v>0</v>
      </c>
      <c r="G16" s="265">
        <v>0</v>
      </c>
      <c r="H16" s="265">
        <v>0</v>
      </c>
      <c r="I16" s="265">
        <v>0</v>
      </c>
      <c r="J16" s="265">
        <v>0</v>
      </c>
    </row>
    <row r="17" spans="1:12" ht="15" hidden="1" customHeight="1" x14ac:dyDescent="0.2">
      <c r="A17" s="328" t="s">
        <v>85</v>
      </c>
      <c r="B17" s="495">
        <v>0</v>
      </c>
      <c r="C17" s="495">
        <v>0</v>
      </c>
      <c r="D17" s="495">
        <v>0</v>
      </c>
      <c r="E17" s="496">
        <v>0</v>
      </c>
      <c r="F17" s="496">
        <v>0</v>
      </c>
      <c r="G17" s="497">
        <v>0</v>
      </c>
      <c r="H17" s="495">
        <v>0</v>
      </c>
      <c r="I17" s="495">
        <v>0</v>
      </c>
      <c r="J17" s="495">
        <v>0</v>
      </c>
    </row>
    <row r="18" spans="1:12" ht="15" hidden="1" customHeight="1" x14ac:dyDescent="0.2">
      <c r="A18" s="328" t="s">
        <v>86</v>
      </c>
      <c r="B18" s="495">
        <v>0</v>
      </c>
      <c r="C18" s="495">
        <v>0</v>
      </c>
      <c r="D18" s="495">
        <v>0</v>
      </c>
      <c r="E18" s="496">
        <v>0</v>
      </c>
      <c r="F18" s="496">
        <v>0</v>
      </c>
      <c r="G18" s="497">
        <v>0</v>
      </c>
      <c r="H18" s="495">
        <v>0</v>
      </c>
      <c r="I18" s="495">
        <v>0</v>
      </c>
      <c r="J18" s="495">
        <v>0</v>
      </c>
    </row>
    <row r="19" spans="1:12" ht="15" hidden="1" customHeight="1" x14ac:dyDescent="0.2">
      <c r="A19" s="328" t="s">
        <v>87</v>
      </c>
      <c r="B19" s="495">
        <v>0</v>
      </c>
      <c r="C19" s="495">
        <v>0</v>
      </c>
      <c r="D19" s="495">
        <v>0</v>
      </c>
      <c r="E19" s="496">
        <v>0</v>
      </c>
      <c r="F19" s="496">
        <v>0</v>
      </c>
      <c r="G19" s="497">
        <v>0</v>
      </c>
      <c r="H19" s="495">
        <v>0</v>
      </c>
      <c r="I19" s="495">
        <v>0</v>
      </c>
      <c r="J19" s="495">
        <v>0</v>
      </c>
    </row>
    <row r="20" spans="1:12" ht="15" hidden="1" customHeight="1" x14ac:dyDescent="0.2">
      <c r="A20" s="328" t="s">
        <v>88</v>
      </c>
      <c r="B20" s="495">
        <v>0</v>
      </c>
      <c r="C20" s="495">
        <v>0</v>
      </c>
      <c r="D20" s="495">
        <v>0</v>
      </c>
      <c r="E20" s="496">
        <v>0</v>
      </c>
      <c r="F20" s="496">
        <v>0</v>
      </c>
      <c r="G20" s="497">
        <v>0</v>
      </c>
      <c r="H20" s="495">
        <v>0</v>
      </c>
      <c r="I20" s="495">
        <v>0</v>
      </c>
      <c r="J20" s="495">
        <v>0</v>
      </c>
    </row>
    <row r="21" spans="1:12" ht="15" hidden="1" customHeight="1" x14ac:dyDescent="0.2">
      <c r="A21" s="328" t="s">
        <v>89</v>
      </c>
      <c r="B21" s="495">
        <v>0</v>
      </c>
      <c r="C21" s="495">
        <v>0</v>
      </c>
      <c r="D21" s="495">
        <v>0</v>
      </c>
      <c r="E21" s="496">
        <v>0</v>
      </c>
      <c r="F21" s="496">
        <v>0</v>
      </c>
      <c r="G21" s="497">
        <v>0</v>
      </c>
      <c r="H21" s="495">
        <v>0</v>
      </c>
      <c r="I21" s="495">
        <v>0</v>
      </c>
      <c r="J21" s="495">
        <v>0</v>
      </c>
    </row>
    <row r="22" spans="1:12" ht="15" hidden="1" customHeight="1" x14ac:dyDescent="0.2">
      <c r="A22" s="328" t="s">
        <v>90</v>
      </c>
      <c r="B22" s="495">
        <v>0</v>
      </c>
      <c r="C22" s="495">
        <v>0</v>
      </c>
      <c r="D22" s="495">
        <v>0</v>
      </c>
      <c r="E22" s="496">
        <v>0</v>
      </c>
      <c r="F22" s="496">
        <v>0</v>
      </c>
      <c r="G22" s="497">
        <v>0</v>
      </c>
      <c r="H22" s="495">
        <v>0</v>
      </c>
      <c r="I22" s="495">
        <v>0</v>
      </c>
      <c r="J22" s="495">
        <v>0</v>
      </c>
    </row>
    <row r="23" spans="1:12" ht="15" hidden="1" customHeight="1" x14ac:dyDescent="0.2">
      <c r="A23" s="328" t="s">
        <v>91</v>
      </c>
      <c r="B23" s="495">
        <v>0</v>
      </c>
      <c r="C23" s="495">
        <v>0</v>
      </c>
      <c r="D23" s="495">
        <v>0</v>
      </c>
      <c r="E23" s="496">
        <v>0</v>
      </c>
      <c r="F23" s="496">
        <v>0</v>
      </c>
      <c r="G23" s="497">
        <v>0</v>
      </c>
      <c r="H23" s="495">
        <v>0</v>
      </c>
      <c r="I23" s="495">
        <v>0</v>
      </c>
      <c r="J23" s="495">
        <v>0</v>
      </c>
    </row>
    <row r="24" spans="1:12" ht="15" hidden="1" customHeight="1" x14ac:dyDescent="0.2">
      <c r="A24" s="328" t="s">
        <v>92</v>
      </c>
      <c r="B24" s="495">
        <v>0</v>
      </c>
      <c r="C24" s="495">
        <v>0</v>
      </c>
      <c r="D24" s="495">
        <v>0</v>
      </c>
      <c r="E24" s="496">
        <v>0</v>
      </c>
      <c r="F24" s="496">
        <v>0</v>
      </c>
      <c r="G24" s="497">
        <v>0</v>
      </c>
      <c r="H24" s="495">
        <v>0</v>
      </c>
      <c r="I24" s="495">
        <v>0</v>
      </c>
      <c r="J24" s="495">
        <v>0</v>
      </c>
    </row>
    <row r="25" spans="1:12" ht="15" hidden="1" customHeight="1" x14ac:dyDescent="0.2">
      <c r="A25" s="328" t="s">
        <v>93</v>
      </c>
      <c r="B25" s="495">
        <v>0</v>
      </c>
      <c r="C25" s="495">
        <v>0</v>
      </c>
      <c r="D25" s="495">
        <v>0</v>
      </c>
      <c r="E25" s="496">
        <v>0</v>
      </c>
      <c r="F25" s="496">
        <v>0</v>
      </c>
      <c r="G25" s="497">
        <v>0</v>
      </c>
      <c r="H25" s="495">
        <v>0</v>
      </c>
      <c r="I25" s="495">
        <v>0</v>
      </c>
      <c r="J25" s="495">
        <v>0</v>
      </c>
    </row>
    <row r="26" spans="1:12" ht="15" hidden="1" customHeight="1" x14ac:dyDescent="0.2">
      <c r="A26" s="264" t="s">
        <v>94</v>
      </c>
      <c r="B26" s="265">
        <v>0</v>
      </c>
      <c r="C26" s="265">
        <v>0</v>
      </c>
      <c r="D26" s="265">
        <v>0</v>
      </c>
      <c r="E26" s="266">
        <v>0</v>
      </c>
      <c r="F26" s="266">
        <v>0</v>
      </c>
      <c r="G26" s="265">
        <v>0</v>
      </c>
      <c r="H26" s="265">
        <v>0</v>
      </c>
      <c r="I26" s="265">
        <v>0</v>
      </c>
      <c r="J26" s="265">
        <v>0</v>
      </c>
    </row>
    <row r="27" spans="1:12" ht="15" hidden="1" customHeight="1" x14ac:dyDescent="0.2">
      <c r="A27" s="328" t="s">
        <v>95</v>
      </c>
      <c r="B27" s="495">
        <v>0</v>
      </c>
      <c r="C27" s="495">
        <v>0</v>
      </c>
      <c r="D27" s="495">
        <v>0</v>
      </c>
      <c r="E27" s="496">
        <v>0</v>
      </c>
      <c r="F27" s="496">
        <v>0</v>
      </c>
      <c r="G27" s="497">
        <v>0</v>
      </c>
      <c r="H27" s="495">
        <v>0</v>
      </c>
      <c r="I27" s="495">
        <v>0</v>
      </c>
      <c r="J27" s="495">
        <v>0</v>
      </c>
    </row>
    <row r="28" spans="1:12" ht="15" hidden="1" customHeight="1" x14ac:dyDescent="0.2">
      <c r="A28" s="328" t="s">
        <v>96</v>
      </c>
      <c r="B28" s="495">
        <v>0</v>
      </c>
      <c r="C28" s="495">
        <v>0</v>
      </c>
      <c r="D28" s="495">
        <v>0</v>
      </c>
      <c r="E28" s="496">
        <v>0</v>
      </c>
      <c r="F28" s="496">
        <v>0</v>
      </c>
      <c r="G28" s="497">
        <v>0</v>
      </c>
      <c r="H28" s="495">
        <v>0</v>
      </c>
      <c r="I28" s="495">
        <v>0</v>
      </c>
      <c r="J28" s="495">
        <v>0</v>
      </c>
    </row>
    <row r="29" spans="1:12" ht="15" hidden="1" customHeight="1" x14ac:dyDescent="0.2">
      <c r="A29" s="328" t="s">
        <v>97</v>
      </c>
      <c r="B29" s="495">
        <v>0</v>
      </c>
      <c r="C29" s="495">
        <v>0</v>
      </c>
      <c r="D29" s="495">
        <v>0</v>
      </c>
      <c r="E29" s="496">
        <v>0</v>
      </c>
      <c r="F29" s="496">
        <v>0</v>
      </c>
      <c r="G29" s="497">
        <v>0</v>
      </c>
      <c r="H29" s="495">
        <v>0</v>
      </c>
      <c r="I29" s="495">
        <v>0</v>
      </c>
      <c r="J29" s="495">
        <v>0</v>
      </c>
    </row>
    <row r="30" spans="1:12" ht="15" hidden="1" customHeight="1" x14ac:dyDescent="0.2">
      <c r="A30" s="332" t="s">
        <v>98</v>
      </c>
      <c r="B30" s="498">
        <v>0</v>
      </c>
      <c r="C30" s="498">
        <v>0</v>
      </c>
      <c r="D30" s="498">
        <v>0</v>
      </c>
      <c r="E30" s="499">
        <v>0</v>
      </c>
      <c r="F30" s="499">
        <v>0</v>
      </c>
      <c r="G30" s="500">
        <v>0</v>
      </c>
      <c r="H30" s="498">
        <v>0</v>
      </c>
      <c r="I30" s="498">
        <v>0</v>
      </c>
      <c r="J30" s="498">
        <v>0</v>
      </c>
    </row>
    <row r="31" spans="1:12" ht="15" customHeight="1" x14ac:dyDescent="0.2">
      <c r="A31" s="120" t="s">
        <v>99</v>
      </c>
      <c r="B31" s="136">
        <v>3.6</v>
      </c>
      <c r="C31" s="136">
        <v>3.6</v>
      </c>
      <c r="D31" s="136">
        <v>0</v>
      </c>
      <c r="E31" s="137">
        <v>2889</v>
      </c>
      <c r="F31" s="137">
        <v>2694</v>
      </c>
      <c r="G31" s="136">
        <v>-6.7</v>
      </c>
      <c r="H31" s="136">
        <v>10.4</v>
      </c>
      <c r="I31" s="136">
        <v>9.6999999999999993</v>
      </c>
      <c r="J31" s="136">
        <v>-6.7</v>
      </c>
      <c r="L31" s="501"/>
    </row>
    <row r="32" spans="1:12" ht="15" hidden="1" customHeight="1" x14ac:dyDescent="0.2">
      <c r="A32" s="150" t="s">
        <v>100</v>
      </c>
      <c r="B32" s="141">
        <v>0</v>
      </c>
      <c r="C32" s="141">
        <v>0</v>
      </c>
      <c r="D32" s="141"/>
      <c r="E32" s="143">
        <v>0</v>
      </c>
      <c r="F32" s="143">
        <v>0</v>
      </c>
      <c r="G32" s="142">
        <v>0</v>
      </c>
      <c r="H32" s="141">
        <v>0</v>
      </c>
      <c r="I32" s="141">
        <v>0</v>
      </c>
      <c r="J32" s="141">
        <v>0</v>
      </c>
      <c r="L32" s="501"/>
    </row>
    <row r="33" spans="1:12" ht="15" hidden="1" customHeight="1" x14ac:dyDescent="0.2">
      <c r="A33" s="150" t="s">
        <v>101</v>
      </c>
      <c r="B33" s="141">
        <v>0</v>
      </c>
      <c r="C33" s="141">
        <v>0</v>
      </c>
      <c r="D33" s="141"/>
      <c r="E33" s="143">
        <v>0</v>
      </c>
      <c r="F33" s="143">
        <v>0</v>
      </c>
      <c r="G33" s="142">
        <v>0</v>
      </c>
      <c r="H33" s="141">
        <v>0</v>
      </c>
      <c r="I33" s="141">
        <v>0</v>
      </c>
      <c r="J33" s="141">
        <v>0</v>
      </c>
      <c r="L33" s="501"/>
    </row>
    <row r="34" spans="1:12" ht="15" hidden="1" customHeight="1" x14ac:dyDescent="0.2">
      <c r="A34" s="150" t="s">
        <v>102</v>
      </c>
      <c r="B34" s="141">
        <v>0</v>
      </c>
      <c r="C34" s="141">
        <v>0</v>
      </c>
      <c r="D34" s="141"/>
      <c r="E34" s="143">
        <v>0</v>
      </c>
      <c r="F34" s="143">
        <v>0</v>
      </c>
      <c r="G34" s="142">
        <v>0</v>
      </c>
      <c r="H34" s="141">
        <v>0</v>
      </c>
      <c r="I34" s="141">
        <v>0</v>
      </c>
      <c r="J34" s="141">
        <v>0</v>
      </c>
      <c r="L34" s="501"/>
    </row>
    <row r="35" spans="1:12" ht="15" customHeight="1" x14ac:dyDescent="0.2">
      <c r="A35" s="67" t="s">
        <v>103</v>
      </c>
      <c r="B35" s="141">
        <v>3.6</v>
      </c>
      <c r="C35" s="141">
        <v>3.6</v>
      </c>
      <c r="D35" s="141">
        <v>0</v>
      </c>
      <c r="E35" s="143">
        <v>2900</v>
      </c>
      <c r="F35" s="183">
        <v>2700</v>
      </c>
      <c r="G35" s="142">
        <v>-6.9</v>
      </c>
      <c r="H35" s="141">
        <v>10.4</v>
      </c>
      <c r="I35" s="141">
        <v>9.6999999999999993</v>
      </c>
      <c r="J35" s="141">
        <v>-6.7</v>
      </c>
      <c r="L35" s="501"/>
    </row>
    <row r="36" spans="1:12" ht="15" customHeight="1" x14ac:dyDescent="0.2">
      <c r="A36" s="120" t="s">
        <v>104</v>
      </c>
      <c r="B36" s="136">
        <v>12</v>
      </c>
      <c r="C36" s="136">
        <v>12.2</v>
      </c>
      <c r="D36" s="136">
        <v>1.7</v>
      </c>
      <c r="E36" s="137">
        <v>2550</v>
      </c>
      <c r="F36" s="137">
        <v>3025</v>
      </c>
      <c r="G36" s="136">
        <v>18.600000000000001</v>
      </c>
      <c r="H36" s="136">
        <v>30.6</v>
      </c>
      <c r="I36" s="136">
        <v>36.9</v>
      </c>
      <c r="J36" s="136">
        <v>20.6</v>
      </c>
      <c r="L36" s="501"/>
    </row>
    <row r="37" spans="1:12" ht="15" customHeight="1" x14ac:dyDescent="0.2">
      <c r="A37" s="150" t="s">
        <v>105</v>
      </c>
      <c r="B37" s="141">
        <v>6.3</v>
      </c>
      <c r="C37" s="141">
        <v>8.8000000000000007</v>
      </c>
      <c r="D37" s="141">
        <v>39.700000000000003</v>
      </c>
      <c r="E37" s="143">
        <v>3060</v>
      </c>
      <c r="F37" s="212">
        <v>3025</v>
      </c>
      <c r="G37" s="142">
        <v>-1.1000000000000001</v>
      </c>
      <c r="H37" s="141">
        <v>19.3</v>
      </c>
      <c r="I37" s="141">
        <v>26.6</v>
      </c>
      <c r="J37" s="141">
        <v>37.799999999999997</v>
      </c>
      <c r="L37" s="501"/>
    </row>
    <row r="38" spans="1:12" ht="15" hidden="1" customHeight="1" x14ac:dyDescent="0.2">
      <c r="A38" s="150" t="s">
        <v>106</v>
      </c>
      <c r="B38" s="141">
        <v>0</v>
      </c>
      <c r="C38" s="141">
        <v>0</v>
      </c>
      <c r="D38" s="141"/>
      <c r="E38" s="143">
        <v>0</v>
      </c>
      <c r="F38" s="183">
        <v>0</v>
      </c>
      <c r="G38" s="142">
        <v>0</v>
      </c>
      <c r="H38" s="141">
        <v>0</v>
      </c>
      <c r="I38" s="141">
        <v>0</v>
      </c>
      <c r="J38" s="141">
        <v>0</v>
      </c>
      <c r="L38" s="501"/>
    </row>
    <row r="39" spans="1:12" ht="15" customHeight="1" x14ac:dyDescent="0.2">
      <c r="A39" s="150" t="s">
        <v>107</v>
      </c>
      <c r="B39" s="141">
        <v>5.7</v>
      </c>
      <c r="C39" s="141">
        <v>3.4</v>
      </c>
      <c r="D39" s="141">
        <v>-40.4</v>
      </c>
      <c r="E39" s="143">
        <v>1980</v>
      </c>
      <c r="F39" s="183">
        <v>3019</v>
      </c>
      <c r="G39" s="142">
        <v>52.5</v>
      </c>
      <c r="H39" s="141">
        <v>11.3</v>
      </c>
      <c r="I39" s="141">
        <v>10.3</v>
      </c>
      <c r="J39" s="141">
        <v>-8.8000000000000007</v>
      </c>
      <c r="L39" s="501"/>
    </row>
    <row r="40" spans="1:12" ht="15" hidden="1" customHeight="1" x14ac:dyDescent="0.2">
      <c r="A40" s="62" t="s">
        <v>108</v>
      </c>
      <c r="B40" s="146">
        <v>0</v>
      </c>
      <c r="C40" s="146">
        <v>0</v>
      </c>
      <c r="D40" s="146">
        <v>0</v>
      </c>
      <c r="E40" s="147">
        <v>0</v>
      </c>
      <c r="F40" s="147">
        <v>0</v>
      </c>
      <c r="G40" s="146">
        <v>0</v>
      </c>
      <c r="H40" s="146">
        <v>0</v>
      </c>
      <c r="I40" s="146">
        <v>0</v>
      </c>
      <c r="J40" s="146">
        <v>0</v>
      </c>
    </row>
    <row r="41" spans="1:12" ht="15" customHeight="1" x14ac:dyDescent="0.2">
      <c r="A41" s="123" t="s">
        <v>109</v>
      </c>
      <c r="B41" s="159">
        <v>15.6</v>
      </c>
      <c r="C41" s="159">
        <v>15.8</v>
      </c>
      <c r="D41" s="159">
        <v>1.3</v>
      </c>
      <c r="E41" s="160">
        <v>2628</v>
      </c>
      <c r="F41" s="160">
        <v>2949</v>
      </c>
      <c r="G41" s="159">
        <v>12.2</v>
      </c>
      <c r="H41" s="159">
        <v>41</v>
      </c>
      <c r="I41" s="159">
        <v>46.6</v>
      </c>
      <c r="J41" s="159">
        <v>13.7</v>
      </c>
    </row>
    <row r="42" spans="1:12" ht="15" customHeight="1" x14ac:dyDescent="0.2">
      <c r="A42" s="117" t="s">
        <v>51</v>
      </c>
      <c r="B42" s="162">
        <v>15.6</v>
      </c>
      <c r="C42" s="162">
        <v>15.8</v>
      </c>
      <c r="D42" s="162">
        <v>1.3</v>
      </c>
      <c r="E42" s="163">
        <v>2628</v>
      </c>
      <c r="F42" s="163">
        <v>2949</v>
      </c>
      <c r="G42" s="162">
        <v>12.2</v>
      </c>
      <c r="H42" s="162">
        <v>41</v>
      </c>
      <c r="I42" s="162">
        <v>46.6</v>
      </c>
      <c r="J42" s="162">
        <v>13.7</v>
      </c>
    </row>
    <row r="43" spans="1:12" ht="15.6" customHeight="1" x14ac:dyDescent="0.2">
      <c r="A43" s="164" t="s">
        <v>52</v>
      </c>
    </row>
    <row r="44" spans="1:12" ht="15.6" customHeight="1" x14ac:dyDescent="0.2">
      <c r="A44" s="164" t="s">
        <v>53</v>
      </c>
    </row>
    <row r="45" spans="1:12" ht="15" customHeight="1" x14ac:dyDescent="0.2"/>
    <row r="46" spans="1:12" ht="15" customHeight="1" x14ac:dyDescent="0.2"/>
    <row r="47" spans="1:12" ht="15" customHeight="1" x14ac:dyDescent="0.2"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2" ht="15" customHeight="1" x14ac:dyDescent="0.2">
      <c r="B48" s="129"/>
      <c r="C48" s="129"/>
      <c r="D48" s="129"/>
      <c r="E48" s="129"/>
      <c r="F48" s="129"/>
      <c r="G48" s="129"/>
      <c r="H48" s="129"/>
      <c r="I48" s="129"/>
      <c r="J48" s="129"/>
    </row>
    <row r="49" spans="2:10" ht="15" customHeight="1" x14ac:dyDescent="0.2">
      <c r="B49" s="129"/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 x14ac:dyDescent="0.2">
      <c r="B50" s="129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 x14ac:dyDescent="0.2">
      <c r="B51" s="129"/>
      <c r="C51" s="129"/>
      <c r="D51" s="129"/>
      <c r="E51" s="129"/>
      <c r="F51" s="129"/>
      <c r="G51" s="129"/>
      <c r="H51" s="129"/>
      <c r="I51" s="129"/>
      <c r="J51" s="129"/>
    </row>
    <row r="52" spans="2:10" ht="15" customHeight="1" x14ac:dyDescent="0.2">
      <c r="B52" s="129"/>
      <c r="C52" s="129"/>
      <c r="D52" s="129"/>
      <c r="E52" s="129"/>
      <c r="F52" s="129"/>
      <c r="G52" s="129"/>
      <c r="H52" s="129"/>
      <c r="I52" s="129"/>
      <c r="J52" s="129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2" width="11.28515625" style="164" customWidth="1"/>
    <col min="13" max="14" width="7" style="164" customWidth="1"/>
    <col min="15" max="15" width="7.42578125" style="164" customWidth="1"/>
    <col min="16" max="257" width="11.42578125" style="164" customWidth="1"/>
  </cols>
  <sheetData>
    <row r="1" spans="1:15" ht="39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453"/>
      <c r="L1" s="453"/>
    </row>
    <row r="2" spans="1:15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454"/>
      <c r="L2" s="454"/>
    </row>
    <row r="3" spans="1:15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454"/>
      <c r="L3" s="454"/>
    </row>
    <row r="4" spans="1:15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5" ht="20.100000000000001" customHeight="1" x14ac:dyDescent="0.2">
      <c r="A5" s="585" t="s">
        <v>60</v>
      </c>
      <c r="B5" s="586" t="s">
        <v>61</v>
      </c>
      <c r="C5" s="586"/>
      <c r="D5" s="586"/>
      <c r="E5" s="585" t="s">
        <v>62</v>
      </c>
      <c r="F5" s="585"/>
      <c r="G5" s="585"/>
      <c r="H5" s="586" t="s">
        <v>63</v>
      </c>
      <c r="I5" s="586"/>
      <c r="J5" s="586"/>
    </row>
    <row r="6" spans="1:15" ht="20.100000000000001" customHeight="1" x14ac:dyDescent="0.2">
      <c r="A6" s="585"/>
      <c r="B6" s="455" t="str">
        <f>$E$7</f>
        <v>(c)</v>
      </c>
      <c r="C6" s="455">
        <f>$E$8</f>
        <v>0</v>
      </c>
      <c r="D6" s="455" t="s">
        <v>66</v>
      </c>
      <c r="E6" s="455" t="str">
        <f>$E$7</f>
        <v>(c)</v>
      </c>
      <c r="F6" s="455">
        <f>$E$8</f>
        <v>0</v>
      </c>
      <c r="G6" s="455" t="s">
        <v>66</v>
      </c>
      <c r="H6" s="455" t="str">
        <f>$E$7</f>
        <v>(c)</v>
      </c>
      <c r="I6" s="455">
        <f>$E$8</f>
        <v>0</v>
      </c>
      <c r="J6" s="455" t="s">
        <v>66</v>
      </c>
      <c r="K6" s="129"/>
      <c r="L6" s="129"/>
      <c r="M6" s="129"/>
      <c r="N6" s="129"/>
      <c r="O6" s="129"/>
    </row>
    <row r="7" spans="1:15" ht="19.5" customHeight="1" x14ac:dyDescent="0.2">
      <c r="A7" s="585"/>
      <c r="B7" s="455" t="s">
        <v>68</v>
      </c>
      <c r="C7" s="455" t="s">
        <v>68</v>
      </c>
      <c r="D7" s="455" t="s">
        <v>69</v>
      </c>
      <c r="E7" s="455" t="s">
        <v>70</v>
      </c>
      <c r="F7" s="455" t="s">
        <v>71</v>
      </c>
      <c r="G7" s="455" t="s">
        <v>72</v>
      </c>
      <c r="H7" s="455" t="s">
        <v>73</v>
      </c>
      <c r="I7" s="455" t="s">
        <v>74</v>
      </c>
      <c r="J7" s="455" t="s">
        <v>75</v>
      </c>
      <c r="K7" s="129"/>
      <c r="L7" s="129"/>
      <c r="M7" s="129"/>
      <c r="N7" s="129"/>
      <c r="O7" s="129"/>
    </row>
    <row r="8" spans="1:15" ht="15" hidden="1" customHeight="1" x14ac:dyDescent="0.2">
      <c r="A8" s="167" t="s">
        <v>76</v>
      </c>
      <c r="B8" s="168">
        <v>0</v>
      </c>
      <c r="C8" s="168">
        <f>SUM(C9:C15)</f>
        <v>0</v>
      </c>
      <c r="D8" s="168">
        <f>IF($B8=0,0,ROUND((C8/$B8-1)*100,1))</f>
        <v>0</v>
      </c>
      <c r="E8" s="169">
        <v>0</v>
      </c>
      <c r="F8" s="169">
        <v>0</v>
      </c>
      <c r="G8" s="168">
        <f t="shared" ref="G8:G42" si="0">IF($E8=0,0,ROUND((F8/$E8-1)*100,1))</f>
        <v>0</v>
      </c>
      <c r="H8" s="168">
        <v>0</v>
      </c>
      <c r="I8" s="168">
        <f>SUM(I9:I15)</f>
        <v>0</v>
      </c>
      <c r="J8" s="168">
        <f t="shared" ref="J8:J42" si="1">IF($H8=0,0,ROUND((I8/$H8-1)*100,1))</f>
        <v>0</v>
      </c>
      <c r="K8" s="129"/>
      <c r="L8" s="129"/>
      <c r="M8" s="129"/>
      <c r="N8" s="129"/>
      <c r="O8" s="129"/>
    </row>
    <row r="9" spans="1:15" ht="15" hidden="1" customHeight="1" x14ac:dyDescent="0.2">
      <c r="A9" s="263" t="s">
        <v>77</v>
      </c>
      <c r="B9" s="172">
        <v>0</v>
      </c>
      <c r="C9" s="172">
        <f t="shared" ref="C9:C15" si="2">ROUND(B9*(1+(D9/100)),1)</f>
        <v>0</v>
      </c>
      <c r="D9" s="172">
        <v>0</v>
      </c>
      <c r="E9" s="456">
        <v>0</v>
      </c>
      <c r="F9" s="456">
        <v>0</v>
      </c>
      <c r="G9" s="173">
        <f t="shared" si="0"/>
        <v>0</v>
      </c>
      <c r="H9" s="172">
        <v>0</v>
      </c>
      <c r="I9" s="172">
        <f t="shared" ref="I9:I15" si="3">ROUND(C9*$F9/1000,1)</f>
        <v>0</v>
      </c>
      <c r="J9" s="172">
        <f t="shared" si="1"/>
        <v>0</v>
      </c>
      <c r="K9" s="129"/>
      <c r="L9" s="129"/>
      <c r="M9" s="129"/>
      <c r="N9" s="129"/>
      <c r="O9" s="129"/>
    </row>
    <row r="10" spans="1:15" ht="15" hidden="1" customHeight="1" x14ac:dyDescent="0.2">
      <c r="A10" s="263" t="s">
        <v>78</v>
      </c>
      <c r="B10" s="172">
        <v>0</v>
      </c>
      <c r="C10" s="172">
        <f t="shared" si="2"/>
        <v>0</v>
      </c>
      <c r="D10" s="172">
        <v>0</v>
      </c>
      <c r="E10" s="456">
        <v>0</v>
      </c>
      <c r="F10" s="456">
        <v>0</v>
      </c>
      <c r="G10" s="173">
        <f t="shared" si="0"/>
        <v>0</v>
      </c>
      <c r="H10" s="172">
        <v>0</v>
      </c>
      <c r="I10" s="172">
        <f t="shared" si="3"/>
        <v>0</v>
      </c>
      <c r="J10" s="172">
        <f t="shared" si="1"/>
        <v>0</v>
      </c>
      <c r="K10" s="129"/>
      <c r="L10" s="129"/>
      <c r="M10" s="129"/>
      <c r="N10" s="129"/>
      <c r="O10" s="129"/>
    </row>
    <row r="11" spans="1:15" ht="15" hidden="1" customHeight="1" x14ac:dyDescent="0.2">
      <c r="A11" s="263" t="s">
        <v>79</v>
      </c>
      <c r="B11" s="172">
        <v>0</v>
      </c>
      <c r="C11" s="172">
        <f t="shared" si="2"/>
        <v>0</v>
      </c>
      <c r="D11" s="172">
        <v>0</v>
      </c>
      <c r="E11" s="456">
        <v>0</v>
      </c>
      <c r="F11" s="456">
        <v>0</v>
      </c>
      <c r="G11" s="173">
        <f t="shared" si="0"/>
        <v>0</v>
      </c>
      <c r="H11" s="172">
        <v>0</v>
      </c>
      <c r="I11" s="172">
        <f t="shared" si="3"/>
        <v>0</v>
      </c>
      <c r="J11" s="172">
        <f t="shared" si="1"/>
        <v>0</v>
      </c>
      <c r="K11" s="129"/>
      <c r="L11" s="129"/>
      <c r="M11" s="129"/>
      <c r="N11" s="129"/>
      <c r="O11" s="129"/>
    </row>
    <row r="12" spans="1:15" ht="15" hidden="1" customHeight="1" x14ac:dyDescent="0.2">
      <c r="A12" s="263" t="s">
        <v>80</v>
      </c>
      <c r="B12" s="172">
        <v>0</v>
      </c>
      <c r="C12" s="172">
        <f t="shared" si="2"/>
        <v>0</v>
      </c>
      <c r="D12" s="172">
        <v>0</v>
      </c>
      <c r="E12" s="456">
        <v>0</v>
      </c>
      <c r="F12" s="456">
        <v>0</v>
      </c>
      <c r="G12" s="173">
        <f t="shared" si="0"/>
        <v>0</v>
      </c>
      <c r="H12" s="172">
        <v>0</v>
      </c>
      <c r="I12" s="172">
        <f t="shared" si="3"/>
        <v>0</v>
      </c>
      <c r="J12" s="172">
        <f t="shared" si="1"/>
        <v>0</v>
      </c>
      <c r="K12" s="129"/>
      <c r="L12" s="129"/>
      <c r="M12" s="129"/>
      <c r="N12" s="129"/>
      <c r="O12" s="129"/>
    </row>
    <row r="13" spans="1:15" ht="15" hidden="1" customHeight="1" x14ac:dyDescent="0.2">
      <c r="A13" s="263" t="s">
        <v>81</v>
      </c>
      <c r="B13" s="172">
        <v>0</v>
      </c>
      <c r="C13" s="172">
        <f t="shared" si="2"/>
        <v>0</v>
      </c>
      <c r="D13" s="172">
        <v>0</v>
      </c>
      <c r="E13" s="456">
        <v>0</v>
      </c>
      <c r="F13" s="456">
        <v>0</v>
      </c>
      <c r="G13" s="173">
        <f t="shared" si="0"/>
        <v>0</v>
      </c>
      <c r="H13" s="172">
        <v>0</v>
      </c>
      <c r="I13" s="172">
        <f t="shared" si="3"/>
        <v>0</v>
      </c>
      <c r="J13" s="172">
        <f t="shared" si="1"/>
        <v>0</v>
      </c>
      <c r="K13" s="129"/>
      <c r="L13" s="129"/>
      <c r="M13" s="129"/>
      <c r="N13" s="129"/>
      <c r="O13" s="129"/>
    </row>
    <row r="14" spans="1:15" ht="15" hidden="1" customHeight="1" x14ac:dyDescent="0.2">
      <c r="A14" s="263" t="s">
        <v>82</v>
      </c>
      <c r="B14" s="172">
        <v>0</v>
      </c>
      <c r="C14" s="172">
        <f t="shared" si="2"/>
        <v>0</v>
      </c>
      <c r="D14" s="172">
        <v>0</v>
      </c>
      <c r="E14" s="456">
        <v>0</v>
      </c>
      <c r="F14" s="456">
        <v>0</v>
      </c>
      <c r="G14" s="173">
        <f t="shared" si="0"/>
        <v>0</v>
      </c>
      <c r="H14" s="172">
        <v>0</v>
      </c>
      <c r="I14" s="172">
        <f t="shared" si="3"/>
        <v>0</v>
      </c>
      <c r="J14" s="172">
        <f t="shared" si="1"/>
        <v>0</v>
      </c>
      <c r="K14" s="129"/>
      <c r="L14" s="129"/>
      <c r="M14" s="129"/>
      <c r="N14" s="129"/>
      <c r="O14" s="129"/>
    </row>
    <row r="15" spans="1:15" ht="15" hidden="1" customHeight="1" x14ac:dyDescent="0.2">
      <c r="A15" s="263" t="s">
        <v>83</v>
      </c>
      <c r="B15" s="172">
        <v>0</v>
      </c>
      <c r="C15" s="172">
        <f t="shared" si="2"/>
        <v>0</v>
      </c>
      <c r="D15" s="172">
        <v>0</v>
      </c>
      <c r="E15" s="266">
        <v>0</v>
      </c>
      <c r="F15" s="266">
        <v>0</v>
      </c>
      <c r="G15" s="173">
        <f t="shared" si="0"/>
        <v>0</v>
      </c>
      <c r="H15" s="172">
        <v>0</v>
      </c>
      <c r="I15" s="172">
        <f t="shared" si="3"/>
        <v>0</v>
      </c>
      <c r="J15" s="172">
        <f t="shared" si="1"/>
        <v>0</v>
      </c>
      <c r="K15" s="129"/>
      <c r="L15" s="129"/>
      <c r="M15" s="129"/>
      <c r="N15" s="129"/>
      <c r="O15" s="129"/>
    </row>
    <row r="16" spans="1:15" ht="15" hidden="1" customHeight="1" x14ac:dyDescent="0.2">
      <c r="A16" s="264" t="s">
        <v>84</v>
      </c>
      <c r="B16" s="265">
        <v>0</v>
      </c>
      <c r="C16" s="265">
        <f>SUM(C17:C25)</f>
        <v>0</v>
      </c>
      <c r="D16" s="265">
        <f>IF($B16=0,0,ROUND((C16/$B16-1)*100,1))</f>
        <v>0</v>
      </c>
      <c r="E16" s="266">
        <v>0</v>
      </c>
      <c r="F16" s="266">
        <v>0</v>
      </c>
      <c r="G16" s="265">
        <f t="shared" si="0"/>
        <v>0</v>
      </c>
      <c r="H16" s="265">
        <f>SUM(H17:H25)</f>
        <v>0</v>
      </c>
      <c r="I16" s="265">
        <f>SUM(I17:I25)</f>
        <v>0</v>
      </c>
      <c r="J16" s="265">
        <f t="shared" si="1"/>
        <v>0</v>
      </c>
      <c r="K16" s="129"/>
      <c r="L16" s="129"/>
      <c r="M16" s="129"/>
      <c r="N16" s="129"/>
      <c r="O16" s="129"/>
    </row>
    <row r="17" spans="1:15" ht="15" hidden="1" customHeight="1" x14ac:dyDescent="0.2">
      <c r="A17" s="263" t="s">
        <v>85</v>
      </c>
      <c r="B17" s="172">
        <v>0</v>
      </c>
      <c r="C17" s="172">
        <f t="shared" ref="C17:C25" si="4">ROUND(B17*(1+(D17/100)),1)</f>
        <v>0</v>
      </c>
      <c r="D17" s="172">
        <v>0</v>
      </c>
      <c r="E17" s="456">
        <v>0</v>
      </c>
      <c r="F17" s="456">
        <v>0</v>
      </c>
      <c r="G17" s="173">
        <f t="shared" si="0"/>
        <v>0</v>
      </c>
      <c r="H17" s="172">
        <f t="shared" ref="H17:H25" si="5">ROUND(B17*E17/1000,1)</f>
        <v>0</v>
      </c>
      <c r="I17" s="172">
        <f t="shared" ref="I17:I25" si="6">ROUND(C17*$F17/1000,1)</f>
        <v>0</v>
      </c>
      <c r="J17" s="172">
        <f t="shared" si="1"/>
        <v>0</v>
      </c>
      <c r="K17" s="129"/>
      <c r="L17" s="129"/>
      <c r="M17" s="129"/>
      <c r="N17" s="129"/>
      <c r="O17" s="129"/>
    </row>
    <row r="18" spans="1:15" ht="15" hidden="1" customHeight="1" x14ac:dyDescent="0.2">
      <c r="A18" s="263" t="s">
        <v>86</v>
      </c>
      <c r="B18" s="172">
        <v>0</v>
      </c>
      <c r="C18" s="172">
        <f t="shared" si="4"/>
        <v>0</v>
      </c>
      <c r="D18" s="172">
        <v>0</v>
      </c>
      <c r="E18" s="456">
        <v>0</v>
      </c>
      <c r="F18" s="456">
        <v>0</v>
      </c>
      <c r="G18" s="173">
        <f t="shared" si="0"/>
        <v>0</v>
      </c>
      <c r="H18" s="172">
        <f t="shared" si="5"/>
        <v>0</v>
      </c>
      <c r="I18" s="172">
        <f t="shared" si="6"/>
        <v>0</v>
      </c>
      <c r="J18" s="172">
        <f t="shared" si="1"/>
        <v>0</v>
      </c>
      <c r="K18" s="129"/>
      <c r="L18" s="129"/>
      <c r="M18" s="129"/>
      <c r="N18" s="129"/>
      <c r="O18" s="129"/>
    </row>
    <row r="19" spans="1:15" ht="15" hidden="1" customHeight="1" x14ac:dyDescent="0.2">
      <c r="A19" s="263" t="s">
        <v>87</v>
      </c>
      <c r="B19" s="172">
        <v>0</v>
      </c>
      <c r="C19" s="172">
        <f t="shared" si="4"/>
        <v>0</v>
      </c>
      <c r="D19" s="172">
        <v>0</v>
      </c>
      <c r="E19" s="456">
        <v>0</v>
      </c>
      <c r="F19" s="456">
        <v>0</v>
      </c>
      <c r="G19" s="173">
        <f t="shared" si="0"/>
        <v>0</v>
      </c>
      <c r="H19" s="172">
        <f t="shared" si="5"/>
        <v>0</v>
      </c>
      <c r="I19" s="172">
        <f t="shared" si="6"/>
        <v>0</v>
      </c>
      <c r="J19" s="172">
        <f t="shared" si="1"/>
        <v>0</v>
      </c>
      <c r="K19" s="129"/>
      <c r="L19" s="129"/>
      <c r="M19" s="129"/>
      <c r="N19" s="129"/>
      <c r="O19" s="129"/>
    </row>
    <row r="20" spans="1:15" ht="15" hidden="1" customHeight="1" x14ac:dyDescent="0.2">
      <c r="A20" s="263" t="s">
        <v>88</v>
      </c>
      <c r="B20" s="172">
        <v>0</v>
      </c>
      <c r="C20" s="172">
        <f t="shared" si="4"/>
        <v>0</v>
      </c>
      <c r="D20" s="172">
        <v>0</v>
      </c>
      <c r="E20" s="456">
        <v>0</v>
      </c>
      <c r="F20" s="456">
        <v>0</v>
      </c>
      <c r="G20" s="173">
        <f t="shared" si="0"/>
        <v>0</v>
      </c>
      <c r="H20" s="172">
        <f t="shared" si="5"/>
        <v>0</v>
      </c>
      <c r="I20" s="172">
        <f t="shared" si="6"/>
        <v>0</v>
      </c>
      <c r="J20" s="172">
        <f t="shared" si="1"/>
        <v>0</v>
      </c>
      <c r="K20" s="129"/>
      <c r="L20" s="129"/>
      <c r="M20" s="129"/>
      <c r="N20" s="129"/>
      <c r="O20" s="129"/>
    </row>
    <row r="21" spans="1:15" ht="15" hidden="1" customHeight="1" x14ac:dyDescent="0.2">
      <c r="A21" s="263" t="s">
        <v>89</v>
      </c>
      <c r="B21" s="172">
        <v>0</v>
      </c>
      <c r="C21" s="172">
        <f t="shared" si="4"/>
        <v>0</v>
      </c>
      <c r="D21" s="172">
        <v>0</v>
      </c>
      <c r="E21" s="456">
        <v>0</v>
      </c>
      <c r="F21" s="456">
        <v>0</v>
      </c>
      <c r="G21" s="173">
        <f t="shared" si="0"/>
        <v>0</v>
      </c>
      <c r="H21" s="172">
        <f t="shared" si="5"/>
        <v>0</v>
      </c>
      <c r="I21" s="172">
        <f t="shared" si="6"/>
        <v>0</v>
      </c>
      <c r="J21" s="172">
        <f t="shared" si="1"/>
        <v>0</v>
      </c>
      <c r="K21" s="129"/>
      <c r="L21" s="129"/>
      <c r="M21" s="129"/>
      <c r="N21" s="129"/>
      <c r="O21" s="129"/>
    </row>
    <row r="22" spans="1:15" ht="15" hidden="1" customHeight="1" x14ac:dyDescent="0.2">
      <c r="A22" s="263" t="s">
        <v>90</v>
      </c>
      <c r="B22" s="172">
        <v>0</v>
      </c>
      <c r="C22" s="172">
        <f t="shared" si="4"/>
        <v>0</v>
      </c>
      <c r="D22" s="172">
        <v>0</v>
      </c>
      <c r="E22" s="456">
        <v>0</v>
      </c>
      <c r="F22" s="456">
        <v>0</v>
      </c>
      <c r="G22" s="173">
        <f t="shared" si="0"/>
        <v>0</v>
      </c>
      <c r="H22" s="172">
        <f t="shared" si="5"/>
        <v>0</v>
      </c>
      <c r="I22" s="172">
        <f t="shared" si="6"/>
        <v>0</v>
      </c>
      <c r="J22" s="172">
        <f t="shared" si="1"/>
        <v>0</v>
      </c>
      <c r="K22" s="129"/>
      <c r="L22" s="129"/>
      <c r="M22" s="129"/>
      <c r="N22" s="129"/>
      <c r="O22" s="129"/>
    </row>
    <row r="23" spans="1:15" ht="15" hidden="1" customHeight="1" x14ac:dyDescent="0.2">
      <c r="A23" s="263" t="s">
        <v>91</v>
      </c>
      <c r="B23" s="172">
        <v>0</v>
      </c>
      <c r="C23" s="172">
        <f t="shared" si="4"/>
        <v>0</v>
      </c>
      <c r="D23" s="172">
        <v>0</v>
      </c>
      <c r="E23" s="456">
        <v>0</v>
      </c>
      <c r="F23" s="456">
        <v>0</v>
      </c>
      <c r="G23" s="173">
        <f t="shared" si="0"/>
        <v>0</v>
      </c>
      <c r="H23" s="172">
        <f t="shared" si="5"/>
        <v>0</v>
      </c>
      <c r="I23" s="172">
        <f t="shared" si="6"/>
        <v>0</v>
      </c>
      <c r="J23" s="172">
        <f t="shared" si="1"/>
        <v>0</v>
      </c>
      <c r="K23" s="129"/>
      <c r="L23" s="129"/>
      <c r="M23" s="129"/>
      <c r="N23" s="129"/>
      <c r="O23" s="129"/>
    </row>
    <row r="24" spans="1:15" ht="15" hidden="1" customHeight="1" x14ac:dyDescent="0.2">
      <c r="A24" s="263" t="s">
        <v>92</v>
      </c>
      <c r="B24" s="172">
        <v>0</v>
      </c>
      <c r="C24" s="172">
        <f t="shared" si="4"/>
        <v>0</v>
      </c>
      <c r="D24" s="172">
        <v>0</v>
      </c>
      <c r="E24" s="456">
        <v>0</v>
      </c>
      <c r="F24" s="456">
        <v>0</v>
      </c>
      <c r="G24" s="173">
        <f t="shared" si="0"/>
        <v>0</v>
      </c>
      <c r="H24" s="172">
        <f t="shared" si="5"/>
        <v>0</v>
      </c>
      <c r="I24" s="172">
        <f t="shared" si="6"/>
        <v>0</v>
      </c>
      <c r="J24" s="172">
        <f t="shared" si="1"/>
        <v>0</v>
      </c>
      <c r="K24" s="129"/>
      <c r="L24" s="129"/>
      <c r="M24" s="129"/>
      <c r="N24" s="129"/>
      <c r="O24" s="129"/>
    </row>
    <row r="25" spans="1:15" ht="15" hidden="1" customHeight="1" x14ac:dyDescent="0.2">
      <c r="A25" s="267" t="s">
        <v>93</v>
      </c>
      <c r="B25" s="177">
        <v>0</v>
      </c>
      <c r="C25" s="177">
        <f t="shared" si="4"/>
        <v>0</v>
      </c>
      <c r="D25" s="177">
        <v>0</v>
      </c>
      <c r="E25" s="457">
        <v>0</v>
      </c>
      <c r="F25" s="457">
        <v>0</v>
      </c>
      <c r="G25" s="179">
        <f t="shared" si="0"/>
        <v>0</v>
      </c>
      <c r="H25" s="177">
        <f t="shared" si="5"/>
        <v>0</v>
      </c>
      <c r="I25" s="177">
        <f t="shared" si="6"/>
        <v>0</v>
      </c>
      <c r="J25" s="177">
        <f t="shared" si="1"/>
        <v>0</v>
      </c>
      <c r="K25" s="129"/>
      <c r="L25" s="129"/>
      <c r="M25" s="129"/>
      <c r="N25" s="129"/>
      <c r="O25" s="129"/>
    </row>
    <row r="26" spans="1:15" ht="15" customHeight="1" x14ac:dyDescent="0.2">
      <c r="A26" s="120" t="s">
        <v>94</v>
      </c>
      <c r="B26" s="136">
        <f>SUM(B27:B29)</f>
        <v>37.299999999999997</v>
      </c>
      <c r="C26" s="136">
        <f>SUM(C27:C29)</f>
        <v>45</v>
      </c>
      <c r="D26" s="136">
        <v>0</v>
      </c>
      <c r="E26" s="137">
        <v>1209</v>
      </c>
      <c r="F26" s="137">
        <f>IF(C26=0,0,IF(I26=0,0,ROUND(I26/C26*1000,0)))</f>
        <v>1860</v>
      </c>
      <c r="G26" s="136">
        <f t="shared" si="0"/>
        <v>53.8</v>
      </c>
      <c r="H26" s="136">
        <f>SUM(H27:H30)</f>
        <v>45.1</v>
      </c>
      <c r="I26" s="136">
        <f>SUM(I27:I30)</f>
        <v>83.7</v>
      </c>
      <c r="J26" s="136">
        <f t="shared" si="1"/>
        <v>85.6</v>
      </c>
      <c r="K26" s="129"/>
      <c r="L26" s="458"/>
      <c r="M26" s="129"/>
      <c r="N26" s="129"/>
      <c r="O26" s="129"/>
    </row>
    <row r="27" spans="1:15" ht="15" hidden="1" customHeight="1" x14ac:dyDescent="0.2">
      <c r="A27" s="150" t="s">
        <v>95</v>
      </c>
      <c r="B27" s="141">
        <v>0</v>
      </c>
      <c r="C27" s="141">
        <v>0</v>
      </c>
      <c r="D27" s="141"/>
      <c r="E27" s="143">
        <v>0</v>
      </c>
      <c r="F27" s="143">
        <v>0</v>
      </c>
      <c r="G27" s="142">
        <f t="shared" si="0"/>
        <v>0</v>
      </c>
      <c r="H27" s="141">
        <v>0</v>
      </c>
      <c r="I27" s="141">
        <f t="shared" ref="I27:I30" si="7">ROUND(C27*$F27/1000,1)</f>
        <v>0</v>
      </c>
      <c r="J27" s="141">
        <f t="shared" si="1"/>
        <v>0</v>
      </c>
      <c r="K27" s="129"/>
      <c r="L27" s="458"/>
      <c r="M27" s="129"/>
      <c r="N27" s="129"/>
      <c r="O27" s="129"/>
    </row>
    <row r="28" spans="1:15" ht="15" customHeight="1" x14ac:dyDescent="0.2">
      <c r="A28" s="502" t="s">
        <v>96</v>
      </c>
      <c r="B28" s="141">
        <v>37.299999999999997</v>
      </c>
      <c r="C28" s="141">
        <f>ROUND(B28*(1+(D28/100)),1)</f>
        <v>45</v>
      </c>
      <c r="D28" s="141">
        <v>20.6</v>
      </c>
      <c r="E28" s="143">
        <v>1210</v>
      </c>
      <c r="F28" s="143">
        <v>1860</v>
      </c>
      <c r="G28" s="142">
        <f t="shared" si="0"/>
        <v>53.7</v>
      </c>
      <c r="H28" s="141">
        <f>ROUND(B28*$E28/1000,1)</f>
        <v>45.1</v>
      </c>
      <c r="I28" s="141">
        <f t="shared" si="7"/>
        <v>83.7</v>
      </c>
      <c r="J28" s="141">
        <f t="shared" si="1"/>
        <v>85.6</v>
      </c>
      <c r="K28" s="129"/>
      <c r="L28" s="458"/>
      <c r="M28" s="129"/>
      <c r="N28" s="129"/>
      <c r="O28" s="129"/>
    </row>
    <row r="29" spans="1:15" ht="15" hidden="1" customHeight="1" x14ac:dyDescent="0.2">
      <c r="A29" s="150" t="s">
        <v>97</v>
      </c>
      <c r="B29" s="141">
        <v>0</v>
      </c>
      <c r="C29" s="141">
        <v>0</v>
      </c>
      <c r="D29" s="141"/>
      <c r="E29" s="143">
        <v>0</v>
      </c>
      <c r="F29" s="143">
        <v>0</v>
      </c>
      <c r="G29" s="142">
        <f t="shared" si="0"/>
        <v>0</v>
      </c>
      <c r="H29" s="141">
        <v>0</v>
      </c>
      <c r="I29" s="141">
        <f t="shared" si="7"/>
        <v>0</v>
      </c>
      <c r="J29" s="141">
        <f t="shared" si="1"/>
        <v>0</v>
      </c>
      <c r="K29" s="129"/>
      <c r="L29" s="458"/>
      <c r="M29" s="129"/>
      <c r="N29" s="129"/>
      <c r="O29" s="129"/>
    </row>
    <row r="30" spans="1:15" ht="15" hidden="1" customHeight="1" x14ac:dyDescent="0.2">
      <c r="A30" s="150" t="s">
        <v>98</v>
      </c>
      <c r="B30" s="141">
        <v>0</v>
      </c>
      <c r="C30" s="141">
        <v>0</v>
      </c>
      <c r="D30" s="141"/>
      <c r="E30" s="143">
        <v>0</v>
      </c>
      <c r="F30" s="143">
        <v>0</v>
      </c>
      <c r="G30" s="142">
        <f t="shared" si="0"/>
        <v>0</v>
      </c>
      <c r="H30" s="141">
        <v>0</v>
      </c>
      <c r="I30" s="141">
        <f t="shared" si="7"/>
        <v>0</v>
      </c>
      <c r="J30" s="141">
        <f t="shared" si="1"/>
        <v>0</v>
      </c>
      <c r="K30" s="129"/>
      <c r="L30" s="458"/>
      <c r="M30" s="129"/>
      <c r="N30" s="129"/>
      <c r="O30" s="129"/>
    </row>
    <row r="31" spans="1:15" ht="15" hidden="1" customHeight="1" x14ac:dyDescent="0.2">
      <c r="A31" s="62" t="s">
        <v>99</v>
      </c>
      <c r="B31" s="146">
        <v>0</v>
      </c>
      <c r="C31" s="146">
        <v>0</v>
      </c>
      <c r="D31" s="146"/>
      <c r="E31" s="147">
        <v>0</v>
      </c>
      <c r="F31" s="147">
        <f>IF(C31=0,0,IF(I31=0,0,ROUND(I31/C31*1000,0)))</f>
        <v>0</v>
      </c>
      <c r="G31" s="146">
        <f t="shared" si="0"/>
        <v>0</v>
      </c>
      <c r="H31" s="146">
        <v>0</v>
      </c>
      <c r="I31" s="146">
        <f>SUM(I32:I35)</f>
        <v>0</v>
      </c>
      <c r="J31" s="146">
        <f t="shared" si="1"/>
        <v>0</v>
      </c>
      <c r="K31" s="129"/>
      <c r="L31" s="458"/>
      <c r="M31" s="129"/>
      <c r="N31" s="129"/>
      <c r="O31" s="129"/>
    </row>
    <row r="32" spans="1:15" ht="15" hidden="1" customHeight="1" x14ac:dyDescent="0.2">
      <c r="A32" s="150" t="s">
        <v>100</v>
      </c>
      <c r="B32" s="141">
        <v>0</v>
      </c>
      <c r="C32" s="141">
        <v>0</v>
      </c>
      <c r="D32" s="141"/>
      <c r="E32" s="143">
        <v>0</v>
      </c>
      <c r="F32" s="143">
        <v>0</v>
      </c>
      <c r="G32" s="142">
        <f t="shared" si="0"/>
        <v>0</v>
      </c>
      <c r="H32" s="141">
        <v>0</v>
      </c>
      <c r="I32" s="141">
        <f t="shared" ref="I32:I35" si="8">ROUND(C32*$F32/1000,1)</f>
        <v>0</v>
      </c>
      <c r="J32" s="141">
        <f t="shared" si="1"/>
        <v>0</v>
      </c>
      <c r="K32" s="129"/>
      <c r="L32" s="458"/>
      <c r="M32" s="129"/>
      <c r="N32" s="129"/>
      <c r="O32" s="129"/>
    </row>
    <row r="33" spans="1:15" ht="15" hidden="1" customHeight="1" x14ac:dyDescent="0.2">
      <c r="A33" s="150" t="s">
        <v>101</v>
      </c>
      <c r="B33" s="141">
        <v>0</v>
      </c>
      <c r="C33" s="141">
        <v>0</v>
      </c>
      <c r="D33" s="141"/>
      <c r="E33" s="143">
        <v>0</v>
      </c>
      <c r="F33" s="143">
        <v>0</v>
      </c>
      <c r="G33" s="142">
        <f t="shared" si="0"/>
        <v>0</v>
      </c>
      <c r="H33" s="141">
        <v>0</v>
      </c>
      <c r="I33" s="141">
        <f t="shared" si="8"/>
        <v>0</v>
      </c>
      <c r="J33" s="141">
        <f t="shared" si="1"/>
        <v>0</v>
      </c>
      <c r="K33" s="129"/>
      <c r="L33" s="458"/>
      <c r="M33" s="129"/>
      <c r="N33" s="129"/>
      <c r="O33" s="129"/>
    </row>
    <row r="34" spans="1:15" ht="15" hidden="1" customHeight="1" x14ac:dyDescent="0.2">
      <c r="A34" s="150" t="s">
        <v>102</v>
      </c>
      <c r="B34" s="141">
        <v>0</v>
      </c>
      <c r="C34" s="141">
        <v>0</v>
      </c>
      <c r="D34" s="141"/>
      <c r="E34" s="143">
        <v>0</v>
      </c>
      <c r="F34" s="143">
        <v>0</v>
      </c>
      <c r="G34" s="142">
        <f t="shared" si="0"/>
        <v>0</v>
      </c>
      <c r="H34" s="141">
        <v>0</v>
      </c>
      <c r="I34" s="141">
        <f t="shared" si="8"/>
        <v>0</v>
      </c>
      <c r="J34" s="141">
        <f t="shared" si="1"/>
        <v>0</v>
      </c>
      <c r="K34" s="129"/>
      <c r="L34" s="458"/>
      <c r="M34" s="129"/>
      <c r="N34" s="129"/>
      <c r="O34" s="129"/>
    </row>
    <row r="35" spans="1:15" ht="15" hidden="1" customHeight="1" x14ac:dyDescent="0.2">
      <c r="A35" s="150" t="s">
        <v>103</v>
      </c>
      <c r="B35" s="141">
        <v>0</v>
      </c>
      <c r="C35" s="141">
        <v>0</v>
      </c>
      <c r="D35" s="141"/>
      <c r="E35" s="143">
        <v>0</v>
      </c>
      <c r="F35" s="143">
        <v>0</v>
      </c>
      <c r="G35" s="142">
        <f t="shared" si="0"/>
        <v>0</v>
      </c>
      <c r="H35" s="141">
        <v>0</v>
      </c>
      <c r="I35" s="141">
        <f t="shared" si="8"/>
        <v>0</v>
      </c>
      <c r="J35" s="141">
        <f t="shared" si="1"/>
        <v>0</v>
      </c>
      <c r="K35" s="129"/>
      <c r="L35" s="458"/>
      <c r="M35" s="129"/>
      <c r="N35" s="129"/>
      <c r="O35" s="129"/>
    </row>
    <row r="36" spans="1:15" ht="15" customHeight="1" x14ac:dyDescent="0.2">
      <c r="A36" s="120" t="s">
        <v>104</v>
      </c>
      <c r="B36" s="136">
        <f>SUM(B37:B39)</f>
        <v>360.70000000000005</v>
      </c>
      <c r="C36" s="136">
        <f>SUM(C37:C39)</f>
        <v>380.70000000000005</v>
      </c>
      <c r="D36" s="136">
        <f>IF($B36=0,0,ROUND((C36/$B36-1)*100,1))</f>
        <v>5.5</v>
      </c>
      <c r="E36" s="137">
        <v>2312</v>
      </c>
      <c r="F36" s="137">
        <f>IF(C36=0,0,IF(I36=0,0,ROUND(I36/C36*1000,0)))</f>
        <v>2002</v>
      </c>
      <c r="G36" s="136">
        <f t="shared" si="0"/>
        <v>-13.4</v>
      </c>
      <c r="H36" s="136">
        <f>SUM(H37:H39)</f>
        <v>834</v>
      </c>
      <c r="I36" s="136">
        <f>SUM(I37:I39)</f>
        <v>762</v>
      </c>
      <c r="J36" s="136">
        <f t="shared" si="1"/>
        <v>-8.6</v>
      </c>
      <c r="K36" s="458"/>
      <c r="L36" s="458"/>
      <c r="M36" s="129"/>
      <c r="N36" s="129"/>
      <c r="O36" s="129"/>
    </row>
    <row r="37" spans="1:15" ht="15" customHeight="1" x14ac:dyDescent="0.2">
      <c r="A37" s="502" t="s">
        <v>105</v>
      </c>
      <c r="B37" s="141">
        <v>89.6</v>
      </c>
      <c r="C37" s="141">
        <f t="shared" ref="C37:C39" si="9">ROUND(B37*(1+(D37/100)),1)</f>
        <v>81.900000000000006</v>
      </c>
      <c r="D37" s="141">
        <v>-8.6</v>
      </c>
      <c r="E37" s="143">
        <v>1889</v>
      </c>
      <c r="F37" s="143">
        <v>2204</v>
      </c>
      <c r="G37" s="142">
        <f t="shared" si="0"/>
        <v>16.7</v>
      </c>
      <c r="H37" s="141">
        <f t="shared" ref="H37:H39" si="10">ROUND(B37*$E37/1000,1)</f>
        <v>169.3</v>
      </c>
      <c r="I37" s="141">
        <f t="shared" ref="I37:I39" si="11">ROUND(C37*$F37/1000,1)</f>
        <v>180.5</v>
      </c>
      <c r="J37" s="141">
        <f t="shared" si="1"/>
        <v>6.6</v>
      </c>
      <c r="K37" s="428"/>
      <c r="L37" s="458"/>
      <c r="M37" s="129"/>
      <c r="N37" s="129"/>
      <c r="O37" s="458"/>
    </row>
    <row r="38" spans="1:15" ht="15" hidden="1" customHeight="1" x14ac:dyDescent="0.2">
      <c r="A38" s="150" t="s">
        <v>106</v>
      </c>
      <c r="B38" s="141">
        <v>0</v>
      </c>
      <c r="C38" s="141">
        <f t="shared" si="9"/>
        <v>0</v>
      </c>
      <c r="D38" s="141"/>
      <c r="E38" s="143">
        <v>0</v>
      </c>
      <c r="F38" s="143">
        <v>0</v>
      </c>
      <c r="G38" s="142">
        <f t="shared" si="0"/>
        <v>0</v>
      </c>
      <c r="H38" s="141">
        <f t="shared" si="10"/>
        <v>0</v>
      </c>
      <c r="I38" s="141">
        <f t="shared" si="11"/>
        <v>0</v>
      </c>
      <c r="J38" s="141">
        <f t="shared" si="1"/>
        <v>0</v>
      </c>
      <c r="K38" s="428"/>
      <c r="L38" s="458"/>
      <c r="M38" s="129"/>
      <c r="N38" s="129"/>
      <c r="O38" s="129"/>
    </row>
    <row r="39" spans="1:15" ht="15" customHeight="1" x14ac:dyDescent="0.2">
      <c r="A39" s="502" t="s">
        <v>107</v>
      </c>
      <c r="B39" s="141">
        <v>271.10000000000002</v>
      </c>
      <c r="C39" s="141">
        <f t="shared" si="9"/>
        <v>298.8</v>
      </c>
      <c r="D39" s="141">
        <v>10.199999999999999</v>
      </c>
      <c r="E39" s="143">
        <v>2452</v>
      </c>
      <c r="F39" s="143">
        <v>1946</v>
      </c>
      <c r="G39" s="142">
        <f t="shared" si="0"/>
        <v>-20.6</v>
      </c>
      <c r="H39" s="141">
        <f t="shared" si="10"/>
        <v>664.7</v>
      </c>
      <c r="I39" s="141">
        <f t="shared" si="11"/>
        <v>581.5</v>
      </c>
      <c r="J39" s="141">
        <f t="shared" si="1"/>
        <v>-12.5</v>
      </c>
      <c r="K39" s="428"/>
      <c r="L39" s="458"/>
      <c r="M39" s="129"/>
      <c r="N39" s="129"/>
      <c r="O39" s="458"/>
    </row>
    <row r="40" spans="1:15" ht="15" hidden="1" customHeight="1" x14ac:dyDescent="0.2">
      <c r="A40" s="62" t="s">
        <v>108</v>
      </c>
      <c r="B40" s="146">
        <v>0</v>
      </c>
      <c r="C40" s="146">
        <v>0</v>
      </c>
      <c r="D40" s="146">
        <f t="shared" ref="D40:D42" si="12">IF($B40=0,0,ROUND((C40/$B40-1)*100,1))</f>
        <v>0</v>
      </c>
      <c r="E40" s="147">
        <v>0</v>
      </c>
      <c r="F40" s="147">
        <f>IF(SUM(A40:B40)&gt;0,SUM(AY40:AZ40)/SUM(A40:B40),0)</f>
        <v>0</v>
      </c>
      <c r="G40" s="146">
        <f t="shared" si="0"/>
        <v>0</v>
      </c>
      <c r="H40" s="146">
        <v>0</v>
      </c>
      <c r="I40" s="146">
        <f>SUM(I8,I16)</f>
        <v>0</v>
      </c>
      <c r="J40" s="146">
        <f t="shared" si="1"/>
        <v>0</v>
      </c>
      <c r="K40" s="458"/>
      <c r="L40" s="458"/>
      <c r="M40" s="129"/>
      <c r="N40" s="129"/>
      <c r="O40" s="129"/>
    </row>
    <row r="41" spans="1:15" ht="15" customHeight="1" x14ac:dyDescent="0.2">
      <c r="A41" s="123" t="s">
        <v>109</v>
      </c>
      <c r="B41" s="159">
        <f>SUM(B26,B31,B36)</f>
        <v>398.00000000000006</v>
      </c>
      <c r="C41" s="159">
        <f>SUM(C26,C31,C36)</f>
        <v>425.70000000000005</v>
      </c>
      <c r="D41" s="159">
        <f t="shared" si="12"/>
        <v>7</v>
      </c>
      <c r="E41" s="160">
        <v>2209</v>
      </c>
      <c r="F41" s="160">
        <f t="shared" ref="F41:F42" si="13">IF(C41=0,0,IF(I41=0,0,ROUND(I41/C41*1000,0)))</f>
        <v>1987</v>
      </c>
      <c r="G41" s="159">
        <f t="shared" si="0"/>
        <v>-10</v>
      </c>
      <c r="H41" s="159">
        <f>SUM(H26,H31,H36)</f>
        <v>879.1</v>
      </c>
      <c r="I41" s="159">
        <f>SUM(I26,I31,I36)</f>
        <v>845.7</v>
      </c>
      <c r="J41" s="159">
        <f t="shared" si="1"/>
        <v>-3.8</v>
      </c>
      <c r="K41" s="458"/>
      <c r="L41" s="458"/>
      <c r="M41" s="129"/>
      <c r="N41" s="129"/>
      <c r="O41" s="129"/>
    </row>
    <row r="42" spans="1:15" ht="15" customHeight="1" x14ac:dyDescent="0.2">
      <c r="A42" s="161" t="s">
        <v>51</v>
      </c>
      <c r="B42" s="162">
        <f>SUM(B40:B41)</f>
        <v>398.00000000000006</v>
      </c>
      <c r="C42" s="162">
        <f>SUM(C40:C41)</f>
        <v>425.70000000000005</v>
      </c>
      <c r="D42" s="162">
        <f t="shared" si="12"/>
        <v>7</v>
      </c>
      <c r="E42" s="163">
        <v>2209</v>
      </c>
      <c r="F42" s="163">
        <f t="shared" si="13"/>
        <v>1987</v>
      </c>
      <c r="G42" s="162">
        <f t="shared" si="0"/>
        <v>-10</v>
      </c>
      <c r="H42" s="162">
        <f>SUM(H8,H16,H26,H31,H36)</f>
        <v>879.1</v>
      </c>
      <c r="I42" s="162">
        <f>SUM(I8,I16,I26,I31,I36)</f>
        <v>845.7</v>
      </c>
      <c r="J42" s="162">
        <f t="shared" si="1"/>
        <v>-3.8</v>
      </c>
      <c r="K42" s="458"/>
      <c r="L42" s="458"/>
      <c r="M42" s="129"/>
      <c r="N42" s="129"/>
      <c r="O42" s="129"/>
    </row>
    <row r="43" spans="1:15" ht="15.6" customHeight="1" x14ac:dyDescent="0.2">
      <c r="A43" s="164" t="str">
        <f>$A$8</f>
        <v>NORTE</v>
      </c>
    </row>
    <row r="44" spans="1:15" ht="15.6" customHeight="1" x14ac:dyDescent="0.2">
      <c r="A44" s="164" t="str">
        <f>$A$9</f>
        <v>RR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spans="6:6" ht="15" customHeight="1" x14ac:dyDescent="0.2">
      <c r="F49" s="464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2" width="11.28515625" style="164" customWidth="1"/>
    <col min="13" max="14" width="7" style="164" customWidth="1"/>
    <col min="15" max="15" width="8.28515625" style="164" customWidth="1"/>
    <col min="16" max="257" width="11.42578125" style="164" customWidth="1"/>
  </cols>
  <sheetData>
    <row r="1" spans="1:12" ht="31.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453"/>
      <c r="L1" s="453"/>
    </row>
    <row r="2" spans="1:12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454"/>
      <c r="L2" s="454"/>
    </row>
    <row r="3" spans="1:12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454"/>
      <c r="L3" s="454"/>
    </row>
    <row r="4" spans="1:12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2" ht="20.100000000000001" customHeight="1" x14ac:dyDescent="0.2">
      <c r="A5" s="585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2" ht="20.100000000000001" customHeight="1" x14ac:dyDescent="0.2">
      <c r="A6" s="585"/>
      <c r="B6" s="481" t="str">
        <f>$E$7</f>
        <v>(c)</v>
      </c>
      <c r="C6" s="481">
        <f>$E$8</f>
        <v>0</v>
      </c>
      <c r="D6" s="481" t="s">
        <v>66</v>
      </c>
      <c r="E6" s="481" t="str">
        <f>$E$7</f>
        <v>(c)</v>
      </c>
      <c r="F6" s="481">
        <f>$E$8</f>
        <v>0</v>
      </c>
      <c r="G6" s="481" t="s">
        <v>66</v>
      </c>
      <c r="H6" s="481" t="str">
        <f>$E$7</f>
        <v>(c)</v>
      </c>
      <c r="I6" s="481">
        <f>$E$8</f>
        <v>0</v>
      </c>
      <c r="J6" s="481" t="s">
        <v>66</v>
      </c>
    </row>
    <row r="7" spans="1:12" ht="19.5" customHeight="1" x14ac:dyDescent="0.2">
      <c r="A7" s="585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2" ht="15" hidden="1" customHeight="1" x14ac:dyDescent="0.2">
      <c r="A8" s="167" t="s">
        <v>76</v>
      </c>
      <c r="B8" s="168">
        <v>0</v>
      </c>
      <c r="C8" s="168">
        <f>SUM(C9:C15)</f>
        <v>0</v>
      </c>
      <c r="D8" s="168">
        <f>IF($B8=0,0,ROUND((C8/$B8-1)*100,1))</f>
        <v>0</v>
      </c>
      <c r="E8" s="169">
        <v>0</v>
      </c>
      <c r="F8" s="169">
        <v>0</v>
      </c>
      <c r="G8" s="168">
        <f t="shared" ref="G8:G42" si="0">IF($E8=0,0,ROUND((F8/$E8-1)*100,1))</f>
        <v>0</v>
      </c>
      <c r="H8" s="168">
        <v>0</v>
      </c>
      <c r="I8" s="168">
        <f>SUM(I9:I15)</f>
        <v>0</v>
      </c>
      <c r="J8" s="168">
        <f t="shared" ref="J8:J42" si="1">IF($H8=0,0,ROUND((I8/$H8-1)*100,1))</f>
        <v>0</v>
      </c>
    </row>
    <row r="9" spans="1:12" ht="15" hidden="1" customHeight="1" x14ac:dyDescent="0.2">
      <c r="A9" s="263" t="s">
        <v>77</v>
      </c>
      <c r="B9" s="172">
        <v>0</v>
      </c>
      <c r="C9" s="172">
        <f t="shared" ref="C9:C15" si="2">ROUND(B9*(1+(D9/100)),1)</f>
        <v>0</v>
      </c>
      <c r="D9" s="172">
        <v>0</v>
      </c>
      <c r="E9" s="456">
        <v>0</v>
      </c>
      <c r="F9" s="456">
        <v>0</v>
      </c>
      <c r="G9" s="173">
        <f t="shared" si="0"/>
        <v>0</v>
      </c>
      <c r="H9" s="172">
        <v>0</v>
      </c>
      <c r="I9" s="172">
        <f t="shared" ref="I9:I15" si="3">ROUND(C9*$F9/1000,1)</f>
        <v>0</v>
      </c>
      <c r="J9" s="172">
        <f t="shared" si="1"/>
        <v>0</v>
      </c>
    </row>
    <row r="10" spans="1:12" ht="15" hidden="1" customHeight="1" x14ac:dyDescent="0.2">
      <c r="A10" s="263" t="s">
        <v>78</v>
      </c>
      <c r="B10" s="172">
        <v>0</v>
      </c>
      <c r="C10" s="172">
        <f t="shared" si="2"/>
        <v>0</v>
      </c>
      <c r="D10" s="172">
        <v>0</v>
      </c>
      <c r="E10" s="456">
        <v>0</v>
      </c>
      <c r="F10" s="456">
        <v>0</v>
      </c>
      <c r="G10" s="173">
        <f t="shared" si="0"/>
        <v>0</v>
      </c>
      <c r="H10" s="172">
        <v>0</v>
      </c>
      <c r="I10" s="172">
        <f t="shared" si="3"/>
        <v>0</v>
      </c>
      <c r="J10" s="172">
        <f t="shared" si="1"/>
        <v>0</v>
      </c>
    </row>
    <row r="11" spans="1:12" ht="15" hidden="1" customHeight="1" x14ac:dyDescent="0.2">
      <c r="A11" s="263" t="s">
        <v>79</v>
      </c>
      <c r="B11" s="172">
        <v>0</v>
      </c>
      <c r="C11" s="172">
        <f t="shared" si="2"/>
        <v>0</v>
      </c>
      <c r="D11" s="172">
        <v>0</v>
      </c>
      <c r="E11" s="456">
        <v>0</v>
      </c>
      <c r="F11" s="456">
        <v>0</v>
      </c>
      <c r="G11" s="173">
        <f t="shared" si="0"/>
        <v>0</v>
      </c>
      <c r="H11" s="172">
        <v>0</v>
      </c>
      <c r="I11" s="172">
        <f t="shared" si="3"/>
        <v>0</v>
      </c>
      <c r="J11" s="172">
        <f t="shared" si="1"/>
        <v>0</v>
      </c>
    </row>
    <row r="12" spans="1:12" ht="15" hidden="1" customHeight="1" x14ac:dyDescent="0.2">
      <c r="A12" s="263" t="s">
        <v>80</v>
      </c>
      <c r="B12" s="172">
        <v>0</v>
      </c>
      <c r="C12" s="172">
        <f t="shared" si="2"/>
        <v>0</v>
      </c>
      <c r="D12" s="172">
        <v>0</v>
      </c>
      <c r="E12" s="456">
        <v>0</v>
      </c>
      <c r="F12" s="456">
        <v>0</v>
      </c>
      <c r="G12" s="173">
        <f t="shared" si="0"/>
        <v>0</v>
      </c>
      <c r="H12" s="172">
        <v>0</v>
      </c>
      <c r="I12" s="172">
        <f t="shared" si="3"/>
        <v>0</v>
      </c>
      <c r="J12" s="172">
        <f t="shared" si="1"/>
        <v>0</v>
      </c>
    </row>
    <row r="13" spans="1:12" ht="15" hidden="1" customHeight="1" x14ac:dyDescent="0.2">
      <c r="A13" s="263" t="s">
        <v>81</v>
      </c>
      <c r="B13" s="172">
        <v>0</v>
      </c>
      <c r="C13" s="172">
        <f t="shared" si="2"/>
        <v>0</v>
      </c>
      <c r="D13" s="172">
        <v>0</v>
      </c>
      <c r="E13" s="456">
        <v>0</v>
      </c>
      <c r="F13" s="456">
        <v>0</v>
      </c>
      <c r="G13" s="173">
        <f t="shared" si="0"/>
        <v>0</v>
      </c>
      <c r="H13" s="172">
        <v>0</v>
      </c>
      <c r="I13" s="172">
        <f t="shared" si="3"/>
        <v>0</v>
      </c>
      <c r="J13" s="172">
        <f t="shared" si="1"/>
        <v>0</v>
      </c>
    </row>
    <row r="14" spans="1:12" ht="15" hidden="1" customHeight="1" x14ac:dyDescent="0.2">
      <c r="A14" s="263" t="s">
        <v>82</v>
      </c>
      <c r="B14" s="172">
        <v>0</v>
      </c>
      <c r="C14" s="172">
        <f t="shared" si="2"/>
        <v>0</v>
      </c>
      <c r="D14" s="172">
        <v>0</v>
      </c>
      <c r="E14" s="456">
        <v>0</v>
      </c>
      <c r="F14" s="456">
        <v>0</v>
      </c>
      <c r="G14" s="173">
        <f t="shared" si="0"/>
        <v>0</v>
      </c>
      <c r="H14" s="172">
        <v>0</v>
      </c>
      <c r="I14" s="172">
        <f t="shared" si="3"/>
        <v>0</v>
      </c>
      <c r="J14" s="172">
        <f t="shared" si="1"/>
        <v>0</v>
      </c>
    </row>
    <row r="15" spans="1:12" ht="15" hidden="1" customHeight="1" x14ac:dyDescent="0.2">
      <c r="A15" s="263" t="s">
        <v>83</v>
      </c>
      <c r="B15" s="172">
        <v>0</v>
      </c>
      <c r="C15" s="172">
        <f t="shared" si="2"/>
        <v>0</v>
      </c>
      <c r="D15" s="172">
        <v>0</v>
      </c>
      <c r="E15" s="266">
        <v>0</v>
      </c>
      <c r="F15" s="266">
        <v>0</v>
      </c>
      <c r="G15" s="173">
        <f t="shared" si="0"/>
        <v>0</v>
      </c>
      <c r="H15" s="172">
        <v>0</v>
      </c>
      <c r="I15" s="172">
        <f t="shared" si="3"/>
        <v>0</v>
      </c>
      <c r="J15" s="172">
        <f t="shared" si="1"/>
        <v>0</v>
      </c>
    </row>
    <row r="16" spans="1:12" ht="15" hidden="1" customHeight="1" x14ac:dyDescent="0.2">
      <c r="A16" s="264" t="s">
        <v>84</v>
      </c>
      <c r="B16" s="265">
        <v>0</v>
      </c>
      <c r="C16" s="265">
        <f>SUM(C17:C25)</f>
        <v>0</v>
      </c>
      <c r="D16" s="265">
        <f>IF($B16=0,0,ROUND((C16/$B16-1)*100,1))</f>
        <v>0</v>
      </c>
      <c r="E16" s="266">
        <v>0</v>
      </c>
      <c r="F16" s="266">
        <v>0</v>
      </c>
      <c r="G16" s="265">
        <f t="shared" si="0"/>
        <v>0</v>
      </c>
      <c r="H16" s="265">
        <f>SUM(H17:H25)</f>
        <v>0</v>
      </c>
      <c r="I16" s="265">
        <f>SUM(I17:I25)</f>
        <v>0</v>
      </c>
      <c r="J16" s="265">
        <f t="shared" si="1"/>
        <v>0</v>
      </c>
    </row>
    <row r="17" spans="1:10" ht="15" hidden="1" customHeight="1" x14ac:dyDescent="0.2">
      <c r="A17" s="263" t="s">
        <v>85</v>
      </c>
      <c r="B17" s="172">
        <v>0</v>
      </c>
      <c r="C17" s="172">
        <f t="shared" ref="C17:C25" si="4">ROUND(B17*(1+(D17/100)),1)</f>
        <v>0</v>
      </c>
      <c r="D17" s="172">
        <v>0</v>
      </c>
      <c r="E17" s="456">
        <v>0</v>
      </c>
      <c r="F17" s="456">
        <v>0</v>
      </c>
      <c r="G17" s="173">
        <f t="shared" si="0"/>
        <v>0</v>
      </c>
      <c r="H17" s="172">
        <f t="shared" ref="H17:H25" si="5">ROUND(B17*E17/1000,1)</f>
        <v>0</v>
      </c>
      <c r="I17" s="172">
        <f t="shared" ref="I17:I25" si="6">ROUND(C17*$F17/1000,1)</f>
        <v>0</v>
      </c>
      <c r="J17" s="172">
        <f t="shared" si="1"/>
        <v>0</v>
      </c>
    </row>
    <row r="18" spans="1:10" ht="15" hidden="1" customHeight="1" x14ac:dyDescent="0.2">
      <c r="A18" s="263" t="s">
        <v>86</v>
      </c>
      <c r="B18" s="172">
        <v>0</v>
      </c>
      <c r="C18" s="172">
        <f t="shared" si="4"/>
        <v>0</v>
      </c>
      <c r="D18" s="172">
        <v>0</v>
      </c>
      <c r="E18" s="456">
        <v>0</v>
      </c>
      <c r="F18" s="456">
        <v>0</v>
      </c>
      <c r="G18" s="173">
        <f t="shared" si="0"/>
        <v>0</v>
      </c>
      <c r="H18" s="172">
        <f t="shared" si="5"/>
        <v>0</v>
      </c>
      <c r="I18" s="172">
        <f t="shared" si="6"/>
        <v>0</v>
      </c>
      <c r="J18" s="172">
        <f t="shared" si="1"/>
        <v>0</v>
      </c>
    </row>
    <row r="19" spans="1:10" ht="15" hidden="1" customHeight="1" x14ac:dyDescent="0.2">
      <c r="A19" s="263" t="s">
        <v>87</v>
      </c>
      <c r="B19" s="172">
        <v>0</v>
      </c>
      <c r="C19" s="172">
        <f t="shared" si="4"/>
        <v>0</v>
      </c>
      <c r="D19" s="172">
        <v>0</v>
      </c>
      <c r="E19" s="456">
        <v>0</v>
      </c>
      <c r="F19" s="456">
        <v>0</v>
      </c>
      <c r="G19" s="173">
        <f t="shared" si="0"/>
        <v>0</v>
      </c>
      <c r="H19" s="172">
        <f t="shared" si="5"/>
        <v>0</v>
      </c>
      <c r="I19" s="172">
        <f t="shared" si="6"/>
        <v>0</v>
      </c>
      <c r="J19" s="172">
        <f t="shared" si="1"/>
        <v>0</v>
      </c>
    </row>
    <row r="20" spans="1:10" ht="15" hidden="1" customHeight="1" x14ac:dyDescent="0.2">
      <c r="A20" s="263" t="s">
        <v>88</v>
      </c>
      <c r="B20" s="172">
        <v>0</v>
      </c>
      <c r="C20" s="172">
        <f t="shared" si="4"/>
        <v>0</v>
      </c>
      <c r="D20" s="172">
        <v>0</v>
      </c>
      <c r="E20" s="456">
        <v>0</v>
      </c>
      <c r="F20" s="456">
        <v>0</v>
      </c>
      <c r="G20" s="173">
        <f t="shared" si="0"/>
        <v>0</v>
      </c>
      <c r="H20" s="172">
        <f t="shared" si="5"/>
        <v>0</v>
      </c>
      <c r="I20" s="172">
        <f t="shared" si="6"/>
        <v>0</v>
      </c>
      <c r="J20" s="172">
        <f t="shared" si="1"/>
        <v>0</v>
      </c>
    </row>
    <row r="21" spans="1:10" ht="15" hidden="1" customHeight="1" x14ac:dyDescent="0.2">
      <c r="A21" s="263" t="s">
        <v>89</v>
      </c>
      <c r="B21" s="172">
        <v>0</v>
      </c>
      <c r="C21" s="172">
        <f t="shared" si="4"/>
        <v>0</v>
      </c>
      <c r="D21" s="172">
        <v>0</v>
      </c>
      <c r="E21" s="456">
        <v>0</v>
      </c>
      <c r="F21" s="456">
        <v>0</v>
      </c>
      <c r="G21" s="173">
        <f t="shared" si="0"/>
        <v>0</v>
      </c>
      <c r="H21" s="172">
        <f t="shared" si="5"/>
        <v>0</v>
      </c>
      <c r="I21" s="172">
        <f t="shared" si="6"/>
        <v>0</v>
      </c>
      <c r="J21" s="172">
        <f t="shared" si="1"/>
        <v>0</v>
      </c>
    </row>
    <row r="22" spans="1:10" ht="15" hidden="1" customHeight="1" x14ac:dyDescent="0.2">
      <c r="A22" s="263" t="s">
        <v>90</v>
      </c>
      <c r="B22" s="172">
        <v>0</v>
      </c>
      <c r="C22" s="172">
        <f t="shared" si="4"/>
        <v>0</v>
      </c>
      <c r="D22" s="172">
        <v>0</v>
      </c>
      <c r="E22" s="456">
        <v>0</v>
      </c>
      <c r="F22" s="456">
        <v>0</v>
      </c>
      <c r="G22" s="173">
        <f t="shared" si="0"/>
        <v>0</v>
      </c>
      <c r="H22" s="172">
        <f t="shared" si="5"/>
        <v>0</v>
      </c>
      <c r="I22" s="172">
        <f t="shared" si="6"/>
        <v>0</v>
      </c>
      <c r="J22" s="172">
        <f t="shared" si="1"/>
        <v>0</v>
      </c>
    </row>
    <row r="23" spans="1:10" ht="15" hidden="1" customHeight="1" x14ac:dyDescent="0.2">
      <c r="A23" s="263" t="s">
        <v>91</v>
      </c>
      <c r="B23" s="172">
        <v>0</v>
      </c>
      <c r="C23" s="172">
        <f t="shared" si="4"/>
        <v>0</v>
      </c>
      <c r="D23" s="172">
        <v>0</v>
      </c>
      <c r="E23" s="456">
        <v>0</v>
      </c>
      <c r="F23" s="456">
        <v>0</v>
      </c>
      <c r="G23" s="173">
        <f t="shared" si="0"/>
        <v>0</v>
      </c>
      <c r="H23" s="172">
        <f t="shared" si="5"/>
        <v>0</v>
      </c>
      <c r="I23" s="172">
        <f t="shared" si="6"/>
        <v>0</v>
      </c>
      <c r="J23" s="172">
        <f t="shared" si="1"/>
        <v>0</v>
      </c>
    </row>
    <row r="24" spans="1:10" ht="15" hidden="1" customHeight="1" x14ac:dyDescent="0.2">
      <c r="A24" s="263" t="s">
        <v>92</v>
      </c>
      <c r="B24" s="172">
        <v>0</v>
      </c>
      <c r="C24" s="172">
        <f t="shared" si="4"/>
        <v>0</v>
      </c>
      <c r="D24" s="172">
        <v>0</v>
      </c>
      <c r="E24" s="456">
        <v>0</v>
      </c>
      <c r="F24" s="456">
        <v>0</v>
      </c>
      <c r="G24" s="173">
        <f t="shared" si="0"/>
        <v>0</v>
      </c>
      <c r="H24" s="172">
        <f t="shared" si="5"/>
        <v>0</v>
      </c>
      <c r="I24" s="172">
        <f t="shared" si="6"/>
        <v>0</v>
      </c>
      <c r="J24" s="172">
        <f t="shared" si="1"/>
        <v>0</v>
      </c>
    </row>
    <row r="25" spans="1:10" ht="15" hidden="1" customHeight="1" x14ac:dyDescent="0.2">
      <c r="A25" s="263" t="s">
        <v>93</v>
      </c>
      <c r="B25" s="172">
        <v>0</v>
      </c>
      <c r="C25" s="172">
        <f t="shared" si="4"/>
        <v>0</v>
      </c>
      <c r="D25" s="172">
        <v>0</v>
      </c>
      <c r="E25" s="456">
        <v>0</v>
      </c>
      <c r="F25" s="456">
        <v>0</v>
      </c>
      <c r="G25" s="173">
        <f t="shared" si="0"/>
        <v>0</v>
      </c>
      <c r="H25" s="172">
        <f t="shared" si="5"/>
        <v>0</v>
      </c>
      <c r="I25" s="172">
        <f t="shared" si="6"/>
        <v>0</v>
      </c>
      <c r="J25" s="172">
        <f t="shared" si="1"/>
        <v>0</v>
      </c>
    </row>
    <row r="26" spans="1:10" ht="15" hidden="1" customHeight="1" x14ac:dyDescent="0.2">
      <c r="A26" s="264" t="s">
        <v>94</v>
      </c>
      <c r="B26" s="265">
        <v>0</v>
      </c>
      <c r="C26" s="265">
        <f>SUM(C27:C30)</f>
        <v>0</v>
      </c>
      <c r="D26" s="265">
        <f>IF($B26=0,0,ROUND((C26/$B26-1)*100,1))</f>
        <v>0</v>
      </c>
      <c r="E26" s="266">
        <f>IF(B26=0,0,IF(H26=0,0,ROUND(H26/B26*1000,0)))</f>
        <v>0</v>
      </c>
      <c r="F26" s="266">
        <f>IF(C26=0,0,IF(I26=0,0,ROUND(I26/C26*1000,0)))</f>
        <v>0</v>
      </c>
      <c r="G26" s="265">
        <f t="shared" si="0"/>
        <v>0</v>
      </c>
      <c r="H26" s="265">
        <f>SUM(H27:H30)</f>
        <v>0</v>
      </c>
      <c r="I26" s="265">
        <f>SUM(I27:I30)</f>
        <v>0</v>
      </c>
      <c r="J26" s="265">
        <f t="shared" si="1"/>
        <v>0</v>
      </c>
    </row>
    <row r="27" spans="1:10" ht="15" hidden="1" customHeight="1" x14ac:dyDescent="0.2">
      <c r="A27" s="263" t="s">
        <v>95</v>
      </c>
      <c r="B27" s="172">
        <v>0</v>
      </c>
      <c r="C27" s="172">
        <f t="shared" ref="C27:C30" si="7">ROUND(B27*(1+(D27/100)),1)</f>
        <v>0</v>
      </c>
      <c r="D27" s="172">
        <v>0</v>
      </c>
      <c r="E27" s="456">
        <v>0</v>
      </c>
      <c r="F27" s="456">
        <v>0</v>
      </c>
      <c r="G27" s="173">
        <f t="shared" si="0"/>
        <v>0</v>
      </c>
      <c r="H27" s="172">
        <f t="shared" ref="H27:H30" si="8">ROUND(B27*E27/1000,1)</f>
        <v>0</v>
      </c>
      <c r="I27" s="172">
        <f t="shared" ref="I27:I30" si="9">ROUND(C27*$F27/1000,1)</f>
        <v>0</v>
      </c>
      <c r="J27" s="172">
        <f t="shared" si="1"/>
        <v>0</v>
      </c>
    </row>
    <row r="28" spans="1:10" ht="15" hidden="1" customHeight="1" x14ac:dyDescent="0.2">
      <c r="A28" s="263" t="s">
        <v>96</v>
      </c>
      <c r="B28" s="172">
        <v>0</v>
      </c>
      <c r="C28" s="172">
        <f t="shared" si="7"/>
        <v>0</v>
      </c>
      <c r="D28" s="172">
        <v>0</v>
      </c>
      <c r="E28" s="456">
        <v>0</v>
      </c>
      <c r="F28" s="456">
        <v>0</v>
      </c>
      <c r="G28" s="173">
        <f t="shared" si="0"/>
        <v>0</v>
      </c>
      <c r="H28" s="172">
        <f t="shared" si="8"/>
        <v>0</v>
      </c>
      <c r="I28" s="172">
        <f t="shared" si="9"/>
        <v>0</v>
      </c>
      <c r="J28" s="172">
        <f t="shared" si="1"/>
        <v>0</v>
      </c>
    </row>
    <row r="29" spans="1:10" ht="15" hidden="1" customHeight="1" x14ac:dyDescent="0.2">
      <c r="A29" s="263" t="s">
        <v>97</v>
      </c>
      <c r="B29" s="172">
        <v>0</v>
      </c>
      <c r="C29" s="172">
        <f t="shared" si="7"/>
        <v>0</v>
      </c>
      <c r="D29" s="172">
        <v>0</v>
      </c>
      <c r="E29" s="456">
        <v>0</v>
      </c>
      <c r="F29" s="456">
        <v>0</v>
      </c>
      <c r="G29" s="173">
        <f t="shared" si="0"/>
        <v>0</v>
      </c>
      <c r="H29" s="172">
        <f t="shared" si="8"/>
        <v>0</v>
      </c>
      <c r="I29" s="172">
        <f t="shared" si="9"/>
        <v>0</v>
      </c>
      <c r="J29" s="172">
        <f t="shared" si="1"/>
        <v>0</v>
      </c>
    </row>
    <row r="30" spans="1:10" ht="15" hidden="1" customHeight="1" x14ac:dyDescent="0.2">
      <c r="A30" s="263" t="s">
        <v>98</v>
      </c>
      <c r="B30" s="172">
        <v>0</v>
      </c>
      <c r="C30" s="172">
        <f t="shared" si="7"/>
        <v>0</v>
      </c>
      <c r="D30" s="172">
        <v>0</v>
      </c>
      <c r="E30" s="456">
        <v>0</v>
      </c>
      <c r="F30" s="456">
        <v>0</v>
      </c>
      <c r="G30" s="173">
        <f t="shared" si="0"/>
        <v>0</v>
      </c>
      <c r="H30" s="172">
        <f t="shared" si="8"/>
        <v>0</v>
      </c>
      <c r="I30" s="172">
        <f t="shared" si="9"/>
        <v>0</v>
      </c>
      <c r="J30" s="172">
        <f t="shared" si="1"/>
        <v>0</v>
      </c>
    </row>
    <row r="31" spans="1:10" ht="15" hidden="1" customHeight="1" x14ac:dyDescent="0.2">
      <c r="A31" s="264" t="s">
        <v>99</v>
      </c>
      <c r="B31" s="265">
        <v>0</v>
      </c>
      <c r="C31" s="265">
        <f>SUM(C32:C35)</f>
        <v>0</v>
      </c>
      <c r="D31" s="265">
        <f>IF($B31=0,0,ROUND((C31/$B31-1)*100,1))</f>
        <v>0</v>
      </c>
      <c r="E31" s="266">
        <f>IF(B31=0,0,IF(H31=0,0,ROUND(H31/B31*1000,0)))</f>
        <v>0</v>
      </c>
      <c r="F31" s="266">
        <f>IF(C31=0,0,IF(I31=0,0,ROUND(I31/C31*1000,0)))</f>
        <v>0</v>
      </c>
      <c r="G31" s="265">
        <f t="shared" si="0"/>
        <v>0</v>
      </c>
      <c r="H31" s="265">
        <f>SUM(H32:H35)</f>
        <v>0</v>
      </c>
      <c r="I31" s="265">
        <f>SUM(I32:I35)</f>
        <v>0</v>
      </c>
      <c r="J31" s="265">
        <f t="shared" si="1"/>
        <v>0</v>
      </c>
    </row>
    <row r="32" spans="1:10" ht="15" hidden="1" customHeight="1" x14ac:dyDescent="0.2">
      <c r="A32" s="263" t="s">
        <v>100</v>
      </c>
      <c r="B32" s="172">
        <v>0</v>
      </c>
      <c r="C32" s="172">
        <f t="shared" ref="C32:C35" si="10">ROUND(B32*(1+(D32/100)),1)</f>
        <v>0</v>
      </c>
      <c r="D32" s="172">
        <v>0</v>
      </c>
      <c r="E32" s="456">
        <v>0</v>
      </c>
      <c r="F32" s="456">
        <v>0</v>
      </c>
      <c r="G32" s="173">
        <f t="shared" si="0"/>
        <v>0</v>
      </c>
      <c r="H32" s="172">
        <f t="shared" ref="H32:H35" si="11">ROUND(B32*E32/1000,1)</f>
        <v>0</v>
      </c>
      <c r="I32" s="172">
        <f t="shared" ref="I32:I35" si="12">ROUND(C32*$F32/1000,1)</f>
        <v>0</v>
      </c>
      <c r="J32" s="172">
        <f t="shared" si="1"/>
        <v>0</v>
      </c>
    </row>
    <row r="33" spans="1:15" ht="15" hidden="1" customHeight="1" x14ac:dyDescent="0.2">
      <c r="A33" s="263" t="s">
        <v>101</v>
      </c>
      <c r="B33" s="172">
        <v>0</v>
      </c>
      <c r="C33" s="172">
        <f t="shared" si="10"/>
        <v>0</v>
      </c>
      <c r="D33" s="172">
        <v>0</v>
      </c>
      <c r="E33" s="456">
        <v>0</v>
      </c>
      <c r="F33" s="456">
        <v>0</v>
      </c>
      <c r="G33" s="173">
        <f t="shared" si="0"/>
        <v>0</v>
      </c>
      <c r="H33" s="172">
        <f t="shared" si="11"/>
        <v>0</v>
      </c>
      <c r="I33" s="172">
        <f t="shared" si="12"/>
        <v>0</v>
      </c>
      <c r="J33" s="172">
        <f t="shared" si="1"/>
        <v>0</v>
      </c>
    </row>
    <row r="34" spans="1:15" ht="15" hidden="1" customHeight="1" x14ac:dyDescent="0.2">
      <c r="A34" s="263" t="s">
        <v>102</v>
      </c>
      <c r="B34" s="172">
        <v>0</v>
      </c>
      <c r="C34" s="172">
        <f t="shared" si="10"/>
        <v>0</v>
      </c>
      <c r="D34" s="172">
        <v>0</v>
      </c>
      <c r="E34" s="456">
        <v>0</v>
      </c>
      <c r="F34" s="456">
        <v>0</v>
      </c>
      <c r="G34" s="173">
        <f t="shared" si="0"/>
        <v>0</v>
      </c>
      <c r="H34" s="172">
        <f t="shared" si="11"/>
        <v>0</v>
      </c>
      <c r="I34" s="172">
        <f t="shared" si="12"/>
        <v>0</v>
      </c>
      <c r="J34" s="172">
        <f t="shared" si="1"/>
        <v>0</v>
      </c>
    </row>
    <row r="35" spans="1:15" ht="15" hidden="1" customHeight="1" x14ac:dyDescent="0.2">
      <c r="A35" s="267" t="s">
        <v>103</v>
      </c>
      <c r="B35" s="177">
        <v>0</v>
      </c>
      <c r="C35" s="177">
        <f t="shared" si="10"/>
        <v>0</v>
      </c>
      <c r="D35" s="177">
        <v>0</v>
      </c>
      <c r="E35" s="457">
        <v>0</v>
      </c>
      <c r="F35" s="457">
        <v>0</v>
      </c>
      <c r="G35" s="179">
        <f t="shared" si="0"/>
        <v>0</v>
      </c>
      <c r="H35" s="177">
        <f t="shared" si="11"/>
        <v>0</v>
      </c>
      <c r="I35" s="177">
        <f t="shared" si="12"/>
        <v>0</v>
      </c>
      <c r="J35" s="177">
        <f t="shared" si="1"/>
        <v>0</v>
      </c>
    </row>
    <row r="36" spans="1:15" ht="15" customHeight="1" x14ac:dyDescent="0.2">
      <c r="A36" s="120" t="s">
        <v>104</v>
      </c>
      <c r="B36" s="136">
        <f>SUM(B37:B39)</f>
        <v>34</v>
      </c>
      <c r="C36" s="136">
        <f>SUM(C37:C39)</f>
        <v>35.299999999999997</v>
      </c>
      <c r="D36" s="136">
        <f>IF($B36=0,0,ROUND((C36/$B36-1)*100,1))</f>
        <v>3.8</v>
      </c>
      <c r="E36" s="137">
        <v>1429</v>
      </c>
      <c r="F36" s="137">
        <f>IF(C36=0,0,IF(I36=0,0,ROUND(I36/C36*1000,0)))</f>
        <v>912</v>
      </c>
      <c r="G36" s="136">
        <f t="shared" si="0"/>
        <v>-36.200000000000003</v>
      </c>
      <c r="H36" s="136">
        <f>SUM(H37:H39)</f>
        <v>48.6</v>
      </c>
      <c r="I36" s="136">
        <f>SUM(I37:I39)</f>
        <v>32.199999999999996</v>
      </c>
      <c r="J36" s="136">
        <f t="shared" si="1"/>
        <v>-33.700000000000003</v>
      </c>
      <c r="L36" s="501"/>
      <c r="O36" s="501"/>
    </row>
    <row r="37" spans="1:15" ht="15" customHeight="1" x14ac:dyDescent="0.2">
      <c r="A37" s="502" t="s">
        <v>105</v>
      </c>
      <c r="B37" s="141">
        <v>0.9</v>
      </c>
      <c r="C37" s="141">
        <f>ROUND(B37*(1+(D37/100)),1)</f>
        <v>0.5</v>
      </c>
      <c r="D37" s="142">
        <v>-44.4</v>
      </c>
      <c r="E37" s="143">
        <v>1017</v>
      </c>
      <c r="F37" s="143">
        <v>1691</v>
      </c>
      <c r="G37" s="142">
        <f t="shared" si="0"/>
        <v>66.3</v>
      </c>
      <c r="H37" s="141">
        <f>ROUND(B37*$E37/1000,1)</f>
        <v>0.9</v>
      </c>
      <c r="I37" s="141">
        <f t="shared" ref="I37:I39" si="13">ROUND(C37*$F37/1000,1)</f>
        <v>0.8</v>
      </c>
      <c r="J37" s="141">
        <f t="shared" si="1"/>
        <v>-11.1</v>
      </c>
      <c r="L37" s="501"/>
    </row>
    <row r="38" spans="1:15" ht="15" hidden="1" customHeight="1" x14ac:dyDescent="0.2">
      <c r="A38" s="150" t="s">
        <v>106</v>
      </c>
      <c r="B38" s="141">
        <v>0</v>
      </c>
      <c r="C38" s="141">
        <v>0</v>
      </c>
      <c r="D38" s="142"/>
      <c r="E38" s="143">
        <v>0</v>
      </c>
      <c r="F38" s="143">
        <v>0</v>
      </c>
      <c r="G38" s="142">
        <f t="shared" si="0"/>
        <v>0</v>
      </c>
      <c r="H38" s="141">
        <f>ROUND(B38*$F38/1000,1)</f>
        <v>0</v>
      </c>
      <c r="I38" s="141">
        <f t="shared" si="13"/>
        <v>0</v>
      </c>
      <c r="J38" s="141">
        <f t="shared" si="1"/>
        <v>0</v>
      </c>
      <c r="L38" s="501"/>
      <c r="O38" s="501"/>
    </row>
    <row r="39" spans="1:15" ht="15" customHeight="1" x14ac:dyDescent="0.2">
      <c r="A39" s="502" t="s">
        <v>107</v>
      </c>
      <c r="B39" s="141">
        <v>33.1</v>
      </c>
      <c r="C39" s="141">
        <f>ROUND(B39*(1+(D39/100)),1)</f>
        <v>34.799999999999997</v>
      </c>
      <c r="D39" s="142">
        <v>5</v>
      </c>
      <c r="E39" s="143">
        <v>1441</v>
      </c>
      <c r="F39" s="143">
        <v>901</v>
      </c>
      <c r="G39" s="142">
        <f t="shared" si="0"/>
        <v>-37.5</v>
      </c>
      <c r="H39" s="141">
        <f>ROUND(B39*$E39/1000,1)</f>
        <v>47.7</v>
      </c>
      <c r="I39" s="141">
        <f t="shared" si="13"/>
        <v>31.4</v>
      </c>
      <c r="J39" s="141">
        <f t="shared" si="1"/>
        <v>-34.200000000000003</v>
      </c>
      <c r="L39" s="501"/>
      <c r="O39" s="501"/>
    </row>
    <row r="40" spans="1:15" ht="15" hidden="1" customHeight="1" x14ac:dyDescent="0.2">
      <c r="A40" s="62" t="s">
        <v>108</v>
      </c>
      <c r="B40" s="146">
        <v>0</v>
      </c>
      <c r="C40" s="146">
        <v>0</v>
      </c>
      <c r="D40" s="146">
        <f t="shared" ref="D40:D42" si="14">IF($B40=0,0,ROUND((C40/$B40-1)*100,1))</f>
        <v>0</v>
      </c>
      <c r="E40" s="147">
        <v>0</v>
      </c>
      <c r="F40" s="147">
        <f>IF(SUM(A40:B40)&gt;0,SUM(AY40:AZ40)/SUM(A40:B40),0)</f>
        <v>0</v>
      </c>
      <c r="G40" s="146">
        <f t="shared" si="0"/>
        <v>0</v>
      </c>
      <c r="H40" s="146">
        <f>SUM(H8,H16)</f>
        <v>0</v>
      </c>
      <c r="I40" s="146">
        <f>SUM(I8,I16)</f>
        <v>0</v>
      </c>
      <c r="J40" s="146">
        <f t="shared" si="1"/>
        <v>0</v>
      </c>
      <c r="L40" s="501"/>
      <c r="O40" s="501"/>
    </row>
    <row r="41" spans="1:15" ht="15" customHeight="1" x14ac:dyDescent="0.2">
      <c r="A41" s="123" t="s">
        <v>109</v>
      </c>
      <c r="B41" s="159">
        <f>SUM(B26,B31,B36)</f>
        <v>34</v>
      </c>
      <c r="C41" s="159">
        <f>SUM(C26,C31,C36)</f>
        <v>35.299999999999997</v>
      </c>
      <c r="D41" s="159">
        <f t="shared" si="14"/>
        <v>3.8</v>
      </c>
      <c r="E41" s="160">
        <v>1429</v>
      </c>
      <c r="F41" s="160">
        <f t="shared" ref="F41:F42" si="15">IF(C41=0,0,IF(I41=0,0,ROUND(I41/C41*1000,0)))</f>
        <v>912</v>
      </c>
      <c r="G41" s="159">
        <f t="shared" si="0"/>
        <v>-36.200000000000003</v>
      </c>
      <c r="H41" s="159">
        <f>SUM(H26,H31,H36)</f>
        <v>48.6</v>
      </c>
      <c r="I41" s="159">
        <f>SUM(I26,I31,I36)</f>
        <v>32.199999999999996</v>
      </c>
      <c r="J41" s="159">
        <f t="shared" si="1"/>
        <v>-33.700000000000003</v>
      </c>
      <c r="L41" s="501"/>
      <c r="O41" s="501"/>
    </row>
    <row r="42" spans="1:15" ht="15" customHeight="1" x14ac:dyDescent="0.2">
      <c r="A42" s="161" t="s">
        <v>51</v>
      </c>
      <c r="B42" s="162">
        <f>SUM(B40:B41)</f>
        <v>34</v>
      </c>
      <c r="C42" s="162">
        <f>SUM(C40:C41)</f>
        <v>35.299999999999997</v>
      </c>
      <c r="D42" s="162">
        <f t="shared" si="14"/>
        <v>3.8</v>
      </c>
      <c r="E42" s="163">
        <v>1429</v>
      </c>
      <c r="F42" s="163">
        <f t="shared" si="15"/>
        <v>912</v>
      </c>
      <c r="G42" s="162">
        <f t="shared" si="0"/>
        <v>-36.200000000000003</v>
      </c>
      <c r="H42" s="162">
        <f>SUM(H8,H16,H26,H31,H36)</f>
        <v>48.6</v>
      </c>
      <c r="I42" s="162">
        <f>SUM(I8,I16,I26,I31,I36)</f>
        <v>32.199999999999996</v>
      </c>
      <c r="J42" s="162">
        <f t="shared" si="1"/>
        <v>-33.700000000000003</v>
      </c>
    </row>
    <row r="43" spans="1:15" ht="15.6" customHeight="1" x14ac:dyDescent="0.2">
      <c r="A43" s="164" t="str">
        <f>$A$8</f>
        <v>NORTE</v>
      </c>
    </row>
    <row r="44" spans="1:15" ht="15.6" customHeight="1" x14ac:dyDescent="0.2">
      <c r="A44" s="164" t="str">
        <f>$A$9</f>
        <v>RR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="90" workbookViewId="0">
      <selection activeCell="D23" sqref="D23"/>
    </sheetView>
  </sheetViews>
  <sheetFormatPr defaultColWidth="11.42578125" defaultRowHeight="12.75" customHeight="1" x14ac:dyDescent="0.2"/>
  <cols>
    <col min="1" max="1" width="19.140625" style="129" customWidth="1"/>
    <col min="2" max="3" width="11.28515625" style="129" customWidth="1"/>
    <col min="4" max="4" width="7.42578125" style="129" customWidth="1"/>
    <col min="5" max="6" width="11.28515625" style="129" customWidth="1"/>
    <col min="7" max="7" width="7.42578125" style="129" customWidth="1"/>
    <col min="8" max="9" width="11.28515625" style="129" customWidth="1"/>
    <col min="10" max="10" width="7.42578125" style="129" customWidth="1"/>
    <col min="11" max="12" width="11.28515625" style="129" customWidth="1"/>
    <col min="13" max="14" width="7" style="129" customWidth="1"/>
    <col min="15" max="15" width="8.140625" style="129" customWidth="1"/>
    <col min="16" max="257" width="11.42578125" style="129" customWidth="1"/>
  </cols>
  <sheetData>
    <row r="1" spans="1:12" ht="35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428"/>
      <c r="L1" s="428"/>
    </row>
    <row r="2" spans="1:12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374"/>
      <c r="L2" s="374"/>
    </row>
    <row r="3" spans="1:12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374"/>
      <c r="L3" s="374"/>
    </row>
    <row r="4" spans="1:12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2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2" ht="20.100000000000001" customHeight="1" x14ac:dyDescent="0.2">
      <c r="A6" s="588"/>
      <c r="B6" s="481" t="str">
        <f>$E$7</f>
        <v>(c)</v>
      </c>
      <c r="C6" s="481">
        <f>$E$8</f>
        <v>0</v>
      </c>
      <c r="D6" s="481" t="s">
        <v>66</v>
      </c>
      <c r="E6" s="481" t="str">
        <f>$E$7</f>
        <v>(c)</v>
      </c>
      <c r="F6" s="481">
        <f>$E$8</f>
        <v>0</v>
      </c>
      <c r="G6" s="481" t="s">
        <v>66</v>
      </c>
      <c r="H6" s="481" t="str">
        <f>$E$7</f>
        <v>(c)</v>
      </c>
      <c r="I6" s="481">
        <f>$E$8</f>
        <v>0</v>
      </c>
      <c r="J6" s="481" t="s">
        <v>66</v>
      </c>
    </row>
    <row r="7" spans="1:12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2" ht="15" hidden="1" customHeight="1" x14ac:dyDescent="0.2">
      <c r="A8" s="167" t="s">
        <v>76</v>
      </c>
      <c r="B8" s="168">
        <v>0</v>
      </c>
      <c r="C8" s="168">
        <f>SUM(C9:C15)</f>
        <v>0</v>
      </c>
      <c r="D8" s="168">
        <f t="shared" ref="D8:D27" si="0">IF($B8=0,0,ROUND((C8/$B8-1)*100,1))</f>
        <v>0</v>
      </c>
      <c r="E8" s="169">
        <v>0</v>
      </c>
      <c r="F8" s="169">
        <v>0</v>
      </c>
      <c r="G8" s="168">
        <f t="shared" ref="G8:G42" si="1">IF($E8=0,0,ROUND((F8/$E8-1)*100,1))</f>
        <v>0</v>
      </c>
      <c r="H8" s="168">
        <v>0</v>
      </c>
      <c r="I8" s="168">
        <f>SUM(I9:I15)</f>
        <v>0</v>
      </c>
      <c r="J8" s="168">
        <f t="shared" ref="J8:J42" si="2">IF($H8=0,0,ROUND((I8/$H8-1)*100,1))</f>
        <v>0</v>
      </c>
    </row>
    <row r="9" spans="1:12" ht="15" hidden="1" customHeight="1" x14ac:dyDescent="0.2">
      <c r="A9" s="263" t="s">
        <v>77</v>
      </c>
      <c r="B9" s="172">
        <v>0</v>
      </c>
      <c r="C9" s="172">
        <v>0</v>
      </c>
      <c r="D9" s="172">
        <f t="shared" si="0"/>
        <v>0</v>
      </c>
      <c r="E9" s="456">
        <v>0</v>
      </c>
      <c r="F9" s="456">
        <v>0</v>
      </c>
      <c r="G9" s="173">
        <f t="shared" si="1"/>
        <v>0</v>
      </c>
      <c r="H9" s="172">
        <v>0</v>
      </c>
      <c r="I9" s="172">
        <f t="shared" ref="I9:I15" si="3">ROUND(C9*$F9/1000,1)</f>
        <v>0</v>
      </c>
      <c r="J9" s="172">
        <f t="shared" si="2"/>
        <v>0</v>
      </c>
    </row>
    <row r="10" spans="1:12" ht="15" hidden="1" customHeight="1" x14ac:dyDescent="0.2">
      <c r="A10" s="263" t="s">
        <v>78</v>
      </c>
      <c r="B10" s="172">
        <v>0</v>
      </c>
      <c r="C10" s="172">
        <v>0</v>
      </c>
      <c r="D10" s="172">
        <f t="shared" si="0"/>
        <v>0</v>
      </c>
      <c r="E10" s="456">
        <v>0</v>
      </c>
      <c r="F10" s="456">
        <v>0</v>
      </c>
      <c r="G10" s="173">
        <f t="shared" si="1"/>
        <v>0</v>
      </c>
      <c r="H10" s="172">
        <v>0</v>
      </c>
      <c r="I10" s="172">
        <f t="shared" si="3"/>
        <v>0</v>
      </c>
      <c r="J10" s="172">
        <f t="shared" si="2"/>
        <v>0</v>
      </c>
    </row>
    <row r="11" spans="1:12" ht="15" hidden="1" customHeight="1" x14ac:dyDescent="0.2">
      <c r="A11" s="263" t="s">
        <v>79</v>
      </c>
      <c r="B11" s="172">
        <v>0</v>
      </c>
      <c r="C11" s="172">
        <v>0</v>
      </c>
      <c r="D11" s="172">
        <f t="shared" si="0"/>
        <v>0</v>
      </c>
      <c r="E11" s="456">
        <v>0</v>
      </c>
      <c r="F11" s="456">
        <v>0</v>
      </c>
      <c r="G11" s="173">
        <f t="shared" si="1"/>
        <v>0</v>
      </c>
      <c r="H11" s="172">
        <v>0</v>
      </c>
      <c r="I11" s="172">
        <f t="shared" si="3"/>
        <v>0</v>
      </c>
      <c r="J11" s="172">
        <f t="shared" si="2"/>
        <v>0</v>
      </c>
    </row>
    <row r="12" spans="1:12" ht="15" hidden="1" customHeight="1" x14ac:dyDescent="0.2">
      <c r="A12" s="263" t="s">
        <v>80</v>
      </c>
      <c r="B12" s="172">
        <v>0</v>
      </c>
      <c r="C12" s="172">
        <v>0</v>
      </c>
      <c r="D12" s="172">
        <f t="shared" si="0"/>
        <v>0</v>
      </c>
      <c r="E12" s="456">
        <v>0</v>
      </c>
      <c r="F12" s="456">
        <v>0</v>
      </c>
      <c r="G12" s="173">
        <f t="shared" si="1"/>
        <v>0</v>
      </c>
      <c r="H12" s="172">
        <v>0</v>
      </c>
      <c r="I12" s="172">
        <f t="shared" si="3"/>
        <v>0</v>
      </c>
      <c r="J12" s="172">
        <f t="shared" si="2"/>
        <v>0</v>
      </c>
    </row>
    <row r="13" spans="1:12" ht="15" hidden="1" customHeight="1" x14ac:dyDescent="0.2">
      <c r="A13" s="263" t="s">
        <v>81</v>
      </c>
      <c r="B13" s="172">
        <v>0</v>
      </c>
      <c r="C13" s="172">
        <v>0</v>
      </c>
      <c r="D13" s="172">
        <f t="shared" si="0"/>
        <v>0</v>
      </c>
      <c r="E13" s="456">
        <v>0</v>
      </c>
      <c r="F13" s="456">
        <v>0</v>
      </c>
      <c r="G13" s="173">
        <f t="shared" si="1"/>
        <v>0</v>
      </c>
      <c r="H13" s="172">
        <v>0</v>
      </c>
      <c r="I13" s="172">
        <f t="shared" si="3"/>
        <v>0</v>
      </c>
      <c r="J13" s="172">
        <f t="shared" si="2"/>
        <v>0</v>
      </c>
    </row>
    <row r="14" spans="1:12" ht="15" hidden="1" customHeight="1" x14ac:dyDescent="0.2">
      <c r="A14" s="263" t="s">
        <v>82</v>
      </c>
      <c r="B14" s="172">
        <v>0</v>
      </c>
      <c r="C14" s="172">
        <v>0</v>
      </c>
      <c r="D14" s="172">
        <f t="shared" si="0"/>
        <v>0</v>
      </c>
      <c r="E14" s="456">
        <v>0</v>
      </c>
      <c r="F14" s="456">
        <v>0</v>
      </c>
      <c r="G14" s="173">
        <f t="shared" si="1"/>
        <v>0</v>
      </c>
      <c r="H14" s="172">
        <v>0</v>
      </c>
      <c r="I14" s="172">
        <f t="shared" si="3"/>
        <v>0</v>
      </c>
      <c r="J14" s="172">
        <f t="shared" si="2"/>
        <v>0</v>
      </c>
    </row>
    <row r="15" spans="1:12" ht="15" hidden="1" customHeight="1" x14ac:dyDescent="0.2">
      <c r="A15" s="263" t="s">
        <v>83</v>
      </c>
      <c r="B15" s="172">
        <v>0</v>
      </c>
      <c r="C15" s="172">
        <v>0</v>
      </c>
      <c r="D15" s="172">
        <f t="shared" si="0"/>
        <v>0</v>
      </c>
      <c r="E15" s="266">
        <v>0</v>
      </c>
      <c r="F15" s="266">
        <v>0</v>
      </c>
      <c r="G15" s="173">
        <f t="shared" si="1"/>
        <v>0</v>
      </c>
      <c r="H15" s="172">
        <v>0</v>
      </c>
      <c r="I15" s="172">
        <f t="shared" si="3"/>
        <v>0</v>
      </c>
      <c r="J15" s="172">
        <f t="shared" si="2"/>
        <v>0</v>
      </c>
    </row>
    <row r="16" spans="1:12" ht="15" hidden="1" customHeight="1" x14ac:dyDescent="0.2">
      <c r="A16" s="264" t="s">
        <v>84</v>
      </c>
      <c r="B16" s="265">
        <v>0</v>
      </c>
      <c r="C16" s="265">
        <f>SUM(C17:C25)</f>
        <v>0</v>
      </c>
      <c r="D16" s="265">
        <f t="shared" si="0"/>
        <v>0</v>
      </c>
      <c r="E16" s="266">
        <v>0</v>
      </c>
      <c r="F16" s="266">
        <v>0</v>
      </c>
      <c r="G16" s="265">
        <f t="shared" si="1"/>
        <v>0</v>
      </c>
      <c r="H16" s="265">
        <f>SUM(H17:H25)</f>
        <v>0</v>
      </c>
      <c r="I16" s="265">
        <f>SUM(I17:I25)</f>
        <v>0</v>
      </c>
      <c r="J16" s="265">
        <f t="shared" si="2"/>
        <v>0</v>
      </c>
    </row>
    <row r="17" spans="1:10" ht="15" hidden="1" customHeight="1" x14ac:dyDescent="0.2">
      <c r="A17" s="263" t="s">
        <v>85</v>
      </c>
      <c r="B17" s="172">
        <v>0</v>
      </c>
      <c r="C17" s="172">
        <v>0</v>
      </c>
      <c r="D17" s="172">
        <f t="shared" si="0"/>
        <v>0</v>
      </c>
      <c r="E17" s="456">
        <v>0</v>
      </c>
      <c r="F17" s="456">
        <v>0</v>
      </c>
      <c r="G17" s="173">
        <f t="shared" si="1"/>
        <v>0</v>
      </c>
      <c r="H17" s="172">
        <f t="shared" ref="H17:H25" si="4">ROUND(B17*E17/1000,1)</f>
        <v>0</v>
      </c>
      <c r="I17" s="172">
        <f t="shared" ref="I17:I25" si="5">ROUND(C17*$F17/1000,1)</f>
        <v>0</v>
      </c>
      <c r="J17" s="172">
        <f t="shared" si="2"/>
        <v>0</v>
      </c>
    </row>
    <row r="18" spans="1:10" ht="15" hidden="1" customHeight="1" x14ac:dyDescent="0.2">
      <c r="A18" s="263" t="s">
        <v>86</v>
      </c>
      <c r="B18" s="172">
        <v>0</v>
      </c>
      <c r="C18" s="172">
        <v>0</v>
      </c>
      <c r="D18" s="172">
        <f t="shared" si="0"/>
        <v>0</v>
      </c>
      <c r="E18" s="456">
        <v>0</v>
      </c>
      <c r="F18" s="456">
        <v>0</v>
      </c>
      <c r="G18" s="173">
        <f t="shared" si="1"/>
        <v>0</v>
      </c>
      <c r="H18" s="172">
        <f t="shared" si="4"/>
        <v>0</v>
      </c>
      <c r="I18" s="172">
        <f t="shared" si="5"/>
        <v>0</v>
      </c>
      <c r="J18" s="172">
        <f t="shared" si="2"/>
        <v>0</v>
      </c>
    </row>
    <row r="19" spans="1:10" ht="15" hidden="1" customHeight="1" x14ac:dyDescent="0.2">
      <c r="A19" s="263" t="s">
        <v>87</v>
      </c>
      <c r="B19" s="172">
        <v>0</v>
      </c>
      <c r="C19" s="172">
        <v>0</v>
      </c>
      <c r="D19" s="172">
        <f t="shared" si="0"/>
        <v>0</v>
      </c>
      <c r="E19" s="456">
        <v>0</v>
      </c>
      <c r="F19" s="456">
        <v>0</v>
      </c>
      <c r="G19" s="173">
        <f t="shared" si="1"/>
        <v>0</v>
      </c>
      <c r="H19" s="172">
        <f t="shared" si="4"/>
        <v>0</v>
      </c>
      <c r="I19" s="172">
        <f t="shared" si="5"/>
        <v>0</v>
      </c>
      <c r="J19" s="172">
        <f t="shared" si="2"/>
        <v>0</v>
      </c>
    </row>
    <row r="20" spans="1:10" ht="15" hidden="1" customHeight="1" x14ac:dyDescent="0.2">
      <c r="A20" s="263" t="s">
        <v>88</v>
      </c>
      <c r="B20" s="172">
        <v>0</v>
      </c>
      <c r="C20" s="172">
        <v>0</v>
      </c>
      <c r="D20" s="172">
        <f t="shared" si="0"/>
        <v>0</v>
      </c>
      <c r="E20" s="456">
        <v>0</v>
      </c>
      <c r="F20" s="456">
        <v>0</v>
      </c>
      <c r="G20" s="173">
        <f t="shared" si="1"/>
        <v>0</v>
      </c>
      <c r="H20" s="172">
        <f t="shared" si="4"/>
        <v>0</v>
      </c>
      <c r="I20" s="172">
        <f t="shared" si="5"/>
        <v>0</v>
      </c>
      <c r="J20" s="172">
        <f t="shared" si="2"/>
        <v>0</v>
      </c>
    </row>
    <row r="21" spans="1:10" ht="15" hidden="1" customHeight="1" x14ac:dyDescent="0.2">
      <c r="A21" s="263" t="s">
        <v>89</v>
      </c>
      <c r="B21" s="172">
        <v>0</v>
      </c>
      <c r="C21" s="172">
        <v>0</v>
      </c>
      <c r="D21" s="172">
        <f t="shared" si="0"/>
        <v>0</v>
      </c>
      <c r="E21" s="456">
        <v>0</v>
      </c>
      <c r="F21" s="456">
        <v>0</v>
      </c>
      <c r="G21" s="173">
        <f t="shared" si="1"/>
        <v>0</v>
      </c>
      <c r="H21" s="172">
        <f t="shared" si="4"/>
        <v>0</v>
      </c>
      <c r="I21" s="172">
        <f t="shared" si="5"/>
        <v>0</v>
      </c>
      <c r="J21" s="172">
        <f t="shared" si="2"/>
        <v>0</v>
      </c>
    </row>
    <row r="22" spans="1:10" ht="15" hidden="1" customHeight="1" x14ac:dyDescent="0.2">
      <c r="A22" s="263" t="s">
        <v>90</v>
      </c>
      <c r="B22" s="172">
        <v>0</v>
      </c>
      <c r="C22" s="172">
        <v>0</v>
      </c>
      <c r="D22" s="172">
        <f t="shared" si="0"/>
        <v>0</v>
      </c>
      <c r="E22" s="456">
        <v>0</v>
      </c>
      <c r="F22" s="456">
        <v>0</v>
      </c>
      <c r="G22" s="173">
        <f t="shared" si="1"/>
        <v>0</v>
      </c>
      <c r="H22" s="172">
        <f t="shared" si="4"/>
        <v>0</v>
      </c>
      <c r="I22" s="172">
        <f t="shared" si="5"/>
        <v>0</v>
      </c>
      <c r="J22" s="172">
        <f t="shared" si="2"/>
        <v>0</v>
      </c>
    </row>
    <row r="23" spans="1:10" ht="15" hidden="1" customHeight="1" x14ac:dyDescent="0.2">
      <c r="A23" s="263" t="s">
        <v>91</v>
      </c>
      <c r="B23" s="172">
        <v>0</v>
      </c>
      <c r="C23" s="172">
        <v>0</v>
      </c>
      <c r="D23" s="172">
        <f t="shared" si="0"/>
        <v>0</v>
      </c>
      <c r="E23" s="456">
        <v>0</v>
      </c>
      <c r="F23" s="456">
        <v>0</v>
      </c>
      <c r="G23" s="173">
        <f t="shared" si="1"/>
        <v>0</v>
      </c>
      <c r="H23" s="172">
        <f t="shared" si="4"/>
        <v>0</v>
      </c>
      <c r="I23" s="172">
        <f t="shared" si="5"/>
        <v>0</v>
      </c>
      <c r="J23" s="172">
        <f t="shared" si="2"/>
        <v>0</v>
      </c>
    </row>
    <row r="24" spans="1:10" ht="15" hidden="1" customHeight="1" x14ac:dyDescent="0.2">
      <c r="A24" s="263" t="s">
        <v>92</v>
      </c>
      <c r="B24" s="172">
        <v>0</v>
      </c>
      <c r="C24" s="172">
        <v>0</v>
      </c>
      <c r="D24" s="172">
        <f t="shared" si="0"/>
        <v>0</v>
      </c>
      <c r="E24" s="456">
        <v>0</v>
      </c>
      <c r="F24" s="456">
        <v>0</v>
      </c>
      <c r="G24" s="173">
        <f t="shared" si="1"/>
        <v>0</v>
      </c>
      <c r="H24" s="172">
        <f t="shared" si="4"/>
        <v>0</v>
      </c>
      <c r="I24" s="172">
        <f t="shared" si="5"/>
        <v>0</v>
      </c>
      <c r="J24" s="172">
        <f t="shared" si="2"/>
        <v>0</v>
      </c>
    </row>
    <row r="25" spans="1:10" ht="15" hidden="1" customHeight="1" x14ac:dyDescent="0.2">
      <c r="A25" s="263" t="s">
        <v>93</v>
      </c>
      <c r="B25" s="172">
        <v>0</v>
      </c>
      <c r="C25" s="172">
        <v>0</v>
      </c>
      <c r="D25" s="172">
        <f t="shared" si="0"/>
        <v>0</v>
      </c>
      <c r="E25" s="456">
        <v>0</v>
      </c>
      <c r="F25" s="456">
        <v>0</v>
      </c>
      <c r="G25" s="173">
        <f t="shared" si="1"/>
        <v>0</v>
      </c>
      <c r="H25" s="172">
        <f t="shared" si="4"/>
        <v>0</v>
      </c>
      <c r="I25" s="172">
        <f t="shared" si="5"/>
        <v>0</v>
      </c>
      <c r="J25" s="172">
        <f t="shared" si="2"/>
        <v>0</v>
      </c>
    </row>
    <row r="26" spans="1:10" ht="15" hidden="1" customHeight="1" x14ac:dyDescent="0.2">
      <c r="A26" s="264" t="s">
        <v>94</v>
      </c>
      <c r="B26" s="265">
        <v>0</v>
      </c>
      <c r="C26" s="265">
        <f>SUM(C27:C30)</f>
        <v>0</v>
      </c>
      <c r="D26" s="265">
        <f t="shared" si="0"/>
        <v>0</v>
      </c>
      <c r="E26" s="266">
        <f>IF(B26=0,0,IF(H26=0,0,ROUND(H26/B26*1000,0)))</f>
        <v>0</v>
      </c>
      <c r="F26" s="266">
        <f>IF(C26=0,0,IF(I26=0,0,ROUND(I26/C26*1000,0)))</f>
        <v>0</v>
      </c>
      <c r="G26" s="265">
        <f t="shared" si="1"/>
        <v>0</v>
      </c>
      <c r="H26" s="265">
        <f>SUM(H27:H30)</f>
        <v>0</v>
      </c>
      <c r="I26" s="265">
        <f>SUM(I27:I30)</f>
        <v>0</v>
      </c>
      <c r="J26" s="265">
        <f t="shared" si="2"/>
        <v>0</v>
      </c>
    </row>
    <row r="27" spans="1:10" ht="15" hidden="1" customHeight="1" x14ac:dyDescent="0.2">
      <c r="A27" s="263" t="s">
        <v>95</v>
      </c>
      <c r="B27" s="172">
        <v>0</v>
      </c>
      <c r="C27" s="172">
        <v>0</v>
      </c>
      <c r="D27" s="172">
        <f t="shared" si="0"/>
        <v>0</v>
      </c>
      <c r="E27" s="456">
        <v>0</v>
      </c>
      <c r="F27" s="456">
        <v>0</v>
      </c>
      <c r="G27" s="173">
        <f t="shared" si="1"/>
        <v>0</v>
      </c>
      <c r="H27" s="172">
        <f t="shared" ref="H27:H30" si="6">ROUND(B27*E27/1000,1)</f>
        <v>0</v>
      </c>
      <c r="I27" s="172">
        <f t="shared" ref="I27:I30" si="7">ROUND(C27*$F27/1000,1)</f>
        <v>0</v>
      </c>
      <c r="J27" s="172">
        <f t="shared" si="2"/>
        <v>0</v>
      </c>
    </row>
    <row r="28" spans="1:10" ht="15" hidden="1" customHeight="1" x14ac:dyDescent="0.2">
      <c r="A28" s="263" t="s">
        <v>96</v>
      </c>
      <c r="B28" s="172">
        <v>0</v>
      </c>
      <c r="C28" s="172">
        <v>0</v>
      </c>
      <c r="D28" s="172">
        <v>0</v>
      </c>
      <c r="E28" s="456">
        <v>0</v>
      </c>
      <c r="F28" s="456">
        <v>0</v>
      </c>
      <c r="G28" s="173">
        <f t="shared" si="1"/>
        <v>0</v>
      </c>
      <c r="H28" s="172">
        <f t="shared" si="6"/>
        <v>0</v>
      </c>
      <c r="I28" s="172">
        <f t="shared" si="7"/>
        <v>0</v>
      </c>
      <c r="J28" s="172">
        <f t="shared" si="2"/>
        <v>0</v>
      </c>
    </row>
    <row r="29" spans="1:10" ht="15" hidden="1" customHeight="1" x14ac:dyDescent="0.2">
      <c r="A29" s="263" t="s">
        <v>97</v>
      </c>
      <c r="B29" s="172">
        <v>0</v>
      </c>
      <c r="C29" s="172">
        <v>0</v>
      </c>
      <c r="D29" s="172">
        <v>0</v>
      </c>
      <c r="E29" s="456">
        <v>0</v>
      </c>
      <c r="F29" s="456">
        <v>0</v>
      </c>
      <c r="G29" s="173">
        <f t="shared" si="1"/>
        <v>0</v>
      </c>
      <c r="H29" s="172">
        <f t="shared" si="6"/>
        <v>0</v>
      </c>
      <c r="I29" s="172">
        <f t="shared" si="7"/>
        <v>0</v>
      </c>
      <c r="J29" s="172">
        <f t="shared" si="2"/>
        <v>0</v>
      </c>
    </row>
    <row r="30" spans="1:10" ht="15" hidden="1" customHeight="1" x14ac:dyDescent="0.2">
      <c r="A30" s="263" t="s">
        <v>98</v>
      </c>
      <c r="B30" s="172">
        <v>0</v>
      </c>
      <c r="C30" s="172">
        <v>0</v>
      </c>
      <c r="D30" s="172">
        <v>0</v>
      </c>
      <c r="E30" s="456">
        <v>0</v>
      </c>
      <c r="F30" s="456">
        <v>0</v>
      </c>
      <c r="G30" s="173">
        <f t="shared" si="1"/>
        <v>0</v>
      </c>
      <c r="H30" s="172">
        <f t="shared" si="6"/>
        <v>0</v>
      </c>
      <c r="I30" s="172">
        <f t="shared" si="7"/>
        <v>0</v>
      </c>
      <c r="J30" s="172">
        <f t="shared" si="2"/>
        <v>0</v>
      </c>
    </row>
    <row r="31" spans="1:10" ht="15" hidden="1" customHeight="1" x14ac:dyDescent="0.2">
      <c r="A31" s="264" t="s">
        <v>99</v>
      </c>
      <c r="B31" s="265">
        <v>0</v>
      </c>
      <c r="C31" s="265">
        <f>SUM(C32:C35)</f>
        <v>0</v>
      </c>
      <c r="D31" s="265">
        <f>IF($B31=0,0,ROUND((C31/$B31-1)*100,1))</f>
        <v>0</v>
      </c>
      <c r="E31" s="266">
        <f>IF(B31=0,0,IF(H31=0,0,ROUND(H31/B31*1000,0)))</f>
        <v>0</v>
      </c>
      <c r="F31" s="266">
        <f>IF(C31=0,0,IF(I31=0,0,ROUND(I31/C31*1000,0)))</f>
        <v>0</v>
      </c>
      <c r="G31" s="265">
        <f t="shared" si="1"/>
        <v>0</v>
      </c>
      <c r="H31" s="265">
        <f>SUM(H32:H35)</f>
        <v>0</v>
      </c>
      <c r="I31" s="265">
        <f>SUM(I32:I35)</f>
        <v>0</v>
      </c>
      <c r="J31" s="265">
        <f t="shared" si="2"/>
        <v>0</v>
      </c>
    </row>
    <row r="32" spans="1:10" ht="15" hidden="1" customHeight="1" x14ac:dyDescent="0.2">
      <c r="A32" s="263" t="s">
        <v>100</v>
      </c>
      <c r="B32" s="172">
        <v>0</v>
      </c>
      <c r="C32" s="172">
        <v>0</v>
      </c>
      <c r="D32" s="172">
        <v>0</v>
      </c>
      <c r="E32" s="456">
        <v>0</v>
      </c>
      <c r="F32" s="456">
        <v>0</v>
      </c>
      <c r="G32" s="173">
        <f t="shared" si="1"/>
        <v>0</v>
      </c>
      <c r="H32" s="172">
        <f t="shared" ref="H32:H35" si="8">ROUND(B32*E32/1000,1)</f>
        <v>0</v>
      </c>
      <c r="I32" s="172">
        <f t="shared" ref="I32:I35" si="9">ROUND(C32*$F32/1000,1)</f>
        <v>0</v>
      </c>
      <c r="J32" s="172">
        <f t="shared" si="2"/>
        <v>0</v>
      </c>
    </row>
    <row r="33" spans="1:15" ht="15" hidden="1" customHeight="1" x14ac:dyDescent="0.2">
      <c r="A33" s="263" t="s">
        <v>101</v>
      </c>
      <c r="B33" s="172">
        <v>0</v>
      </c>
      <c r="C33" s="172">
        <v>0</v>
      </c>
      <c r="D33" s="172">
        <f t="shared" ref="D33:D42" si="10">IF($B33=0,0,ROUND((C33/$B33-1)*100,1))</f>
        <v>0</v>
      </c>
      <c r="E33" s="456">
        <v>0</v>
      </c>
      <c r="F33" s="456">
        <v>0</v>
      </c>
      <c r="G33" s="173">
        <f t="shared" si="1"/>
        <v>0</v>
      </c>
      <c r="H33" s="172">
        <f t="shared" si="8"/>
        <v>0</v>
      </c>
      <c r="I33" s="172">
        <f t="shared" si="9"/>
        <v>0</v>
      </c>
      <c r="J33" s="172">
        <f t="shared" si="2"/>
        <v>0</v>
      </c>
    </row>
    <row r="34" spans="1:15" ht="15" hidden="1" customHeight="1" x14ac:dyDescent="0.2">
      <c r="A34" s="263" t="s">
        <v>102</v>
      </c>
      <c r="B34" s="172">
        <v>0</v>
      </c>
      <c r="C34" s="172">
        <v>0</v>
      </c>
      <c r="D34" s="172">
        <f t="shared" si="10"/>
        <v>0</v>
      </c>
      <c r="E34" s="456">
        <v>0</v>
      </c>
      <c r="F34" s="456">
        <v>0</v>
      </c>
      <c r="G34" s="173">
        <f t="shared" si="1"/>
        <v>0</v>
      </c>
      <c r="H34" s="172">
        <f t="shared" si="8"/>
        <v>0</v>
      </c>
      <c r="I34" s="172">
        <f t="shared" si="9"/>
        <v>0</v>
      </c>
      <c r="J34" s="172">
        <f t="shared" si="2"/>
        <v>0</v>
      </c>
    </row>
    <row r="35" spans="1:15" ht="15" hidden="1" customHeight="1" x14ac:dyDescent="0.2">
      <c r="A35" s="267" t="s">
        <v>103</v>
      </c>
      <c r="B35" s="177">
        <v>0</v>
      </c>
      <c r="C35" s="177">
        <v>0</v>
      </c>
      <c r="D35" s="177">
        <v>0</v>
      </c>
      <c r="E35" s="457">
        <v>0</v>
      </c>
      <c r="F35" s="457">
        <v>0</v>
      </c>
      <c r="G35" s="179">
        <f t="shared" si="1"/>
        <v>0</v>
      </c>
      <c r="H35" s="177">
        <f t="shared" si="8"/>
        <v>0</v>
      </c>
      <c r="I35" s="177">
        <f t="shared" si="9"/>
        <v>0</v>
      </c>
      <c r="J35" s="177">
        <f t="shared" si="2"/>
        <v>0</v>
      </c>
    </row>
    <row r="36" spans="1:15" ht="15" customHeight="1" x14ac:dyDescent="0.2">
      <c r="A36" s="120" t="s">
        <v>104</v>
      </c>
      <c r="B36" s="136">
        <f>SUM(B37:B39)</f>
        <v>4</v>
      </c>
      <c r="C36" s="136">
        <f>SUM(C37:C39)</f>
        <v>4.7</v>
      </c>
      <c r="D36" s="482">
        <f t="shared" si="10"/>
        <v>17.5</v>
      </c>
      <c r="E36" s="137">
        <v>2083</v>
      </c>
      <c r="F36" s="137">
        <f>IF(C36=0,0,IF(I36=0,0,ROUND(I36/C36*1000,0)))</f>
        <v>2213</v>
      </c>
      <c r="G36" s="136">
        <f t="shared" si="1"/>
        <v>6.2</v>
      </c>
      <c r="H36" s="136">
        <f>SUM(H37:H39)</f>
        <v>9.3999999999999986</v>
      </c>
      <c r="I36" s="136">
        <f>SUM(I37:I39)</f>
        <v>10.399999999999999</v>
      </c>
      <c r="J36" s="136">
        <f t="shared" si="2"/>
        <v>10.6</v>
      </c>
    </row>
    <row r="37" spans="1:15" ht="15" customHeight="1" x14ac:dyDescent="0.2">
      <c r="A37" s="502" t="s">
        <v>105</v>
      </c>
      <c r="B37" s="141">
        <v>2.5</v>
      </c>
      <c r="C37" s="141">
        <f>ROUND(B37*(1+(D37/100)),1)</f>
        <v>3.2</v>
      </c>
      <c r="D37" s="141">
        <v>26</v>
      </c>
      <c r="E37" s="143">
        <v>2637</v>
      </c>
      <c r="F37" s="143">
        <v>2364</v>
      </c>
      <c r="G37" s="142">
        <f t="shared" si="1"/>
        <v>-10.4</v>
      </c>
      <c r="H37" s="141">
        <f>ROUND(B37*$E37/1000,1)</f>
        <v>6.6</v>
      </c>
      <c r="I37" s="141">
        <f t="shared" ref="I37:I39" si="11">ROUND(C37*$F37/1000,1)</f>
        <v>7.6</v>
      </c>
      <c r="J37" s="141">
        <f t="shared" si="2"/>
        <v>15.2</v>
      </c>
      <c r="L37" s="501"/>
      <c r="O37" s="458"/>
    </row>
    <row r="38" spans="1:15" ht="15" hidden="1" customHeight="1" x14ac:dyDescent="0.2">
      <c r="A38" s="150" t="s">
        <v>106</v>
      </c>
      <c r="B38" s="141">
        <v>0</v>
      </c>
      <c r="C38" s="141">
        <v>0</v>
      </c>
      <c r="D38" s="141"/>
      <c r="E38" s="143">
        <v>0</v>
      </c>
      <c r="F38" s="143">
        <v>0</v>
      </c>
      <c r="G38" s="142">
        <f t="shared" si="1"/>
        <v>0</v>
      </c>
      <c r="H38" s="141">
        <v>0</v>
      </c>
      <c r="I38" s="141">
        <f t="shared" si="11"/>
        <v>0</v>
      </c>
      <c r="J38" s="141">
        <f t="shared" si="2"/>
        <v>0</v>
      </c>
    </row>
    <row r="39" spans="1:15" ht="15" customHeight="1" x14ac:dyDescent="0.2">
      <c r="A39" s="502" t="s">
        <v>107</v>
      </c>
      <c r="B39" s="141">
        <v>1.5</v>
      </c>
      <c r="C39" s="141">
        <f>ROUND(B39*(1+(D39/100)),1)</f>
        <v>1.5</v>
      </c>
      <c r="D39" s="141">
        <v>0</v>
      </c>
      <c r="E39" s="143">
        <v>1842</v>
      </c>
      <c r="F39" s="143">
        <v>1887</v>
      </c>
      <c r="G39" s="142">
        <f t="shared" si="1"/>
        <v>2.4</v>
      </c>
      <c r="H39" s="141">
        <f>ROUND(B39*$E39/1000,1)</f>
        <v>2.8</v>
      </c>
      <c r="I39" s="141">
        <f t="shared" si="11"/>
        <v>2.8</v>
      </c>
      <c r="J39" s="141">
        <f t="shared" si="2"/>
        <v>0</v>
      </c>
      <c r="O39" s="458"/>
    </row>
    <row r="40" spans="1:15" ht="15" hidden="1" customHeight="1" x14ac:dyDescent="0.2">
      <c r="A40" s="62" t="s">
        <v>108</v>
      </c>
      <c r="B40" s="146">
        <v>0</v>
      </c>
      <c r="C40" s="146">
        <v>0</v>
      </c>
      <c r="D40" s="146">
        <f t="shared" si="10"/>
        <v>0</v>
      </c>
      <c r="E40" s="147">
        <v>0</v>
      </c>
      <c r="F40" s="147">
        <f>IF(SUM(A40:B40)&gt;0,SUM(AY40:AZ40)/SUM(A40:B40),0)</f>
        <v>0</v>
      </c>
      <c r="G40" s="146">
        <f t="shared" si="1"/>
        <v>0</v>
      </c>
      <c r="H40" s="146">
        <v>0</v>
      </c>
      <c r="I40" s="146">
        <f>SUM(I8,I16)</f>
        <v>0</v>
      </c>
      <c r="J40" s="146">
        <f t="shared" si="2"/>
        <v>0</v>
      </c>
    </row>
    <row r="41" spans="1:15" ht="15" customHeight="1" x14ac:dyDescent="0.2">
      <c r="A41" s="123" t="s">
        <v>109</v>
      </c>
      <c r="B41" s="159">
        <f>SUM(B26,B31,B36)</f>
        <v>4</v>
      </c>
      <c r="C41" s="159">
        <f>SUM(C26,C31,C36)</f>
        <v>4.7</v>
      </c>
      <c r="D41" s="159">
        <f t="shared" si="10"/>
        <v>17.5</v>
      </c>
      <c r="E41" s="160">
        <v>2083</v>
      </c>
      <c r="F41" s="160">
        <f t="shared" ref="F41:F42" si="12">IF(C41=0,0,IF(I41=0,0,ROUND(I41/C41*1000,0)))</f>
        <v>2213</v>
      </c>
      <c r="G41" s="159">
        <f t="shared" si="1"/>
        <v>6.2</v>
      </c>
      <c r="H41" s="159">
        <f>SUM(H26,H31,H36)</f>
        <v>9.3999999999999986</v>
      </c>
      <c r="I41" s="159">
        <f>SUM(I26,I31,I36)</f>
        <v>10.399999999999999</v>
      </c>
      <c r="J41" s="159">
        <f t="shared" si="2"/>
        <v>10.6</v>
      </c>
    </row>
    <row r="42" spans="1:15" ht="15" customHeight="1" x14ac:dyDescent="0.2">
      <c r="A42" s="117" t="s">
        <v>51</v>
      </c>
      <c r="B42" s="162">
        <f>SUM(B40:B41)</f>
        <v>4</v>
      </c>
      <c r="C42" s="162">
        <f>SUM(C40:C41)</f>
        <v>4.7</v>
      </c>
      <c r="D42" s="162">
        <f t="shared" si="10"/>
        <v>17.5</v>
      </c>
      <c r="E42" s="163">
        <v>2083</v>
      </c>
      <c r="F42" s="163">
        <f t="shared" si="12"/>
        <v>2213</v>
      </c>
      <c r="G42" s="162">
        <f t="shared" si="1"/>
        <v>6.2</v>
      </c>
      <c r="H42" s="162">
        <f>SUM(H8,H16,H26,H31,H36)</f>
        <v>9.3999999999999986</v>
      </c>
      <c r="I42" s="162">
        <f>SUM(I8,I16,I26,I31,I36)</f>
        <v>10.399999999999999</v>
      </c>
      <c r="J42" s="162">
        <f t="shared" si="2"/>
        <v>10.6</v>
      </c>
      <c r="K42" s="484"/>
    </row>
    <row r="43" spans="1:15" ht="15.6" customHeight="1" x14ac:dyDescent="0.2">
      <c r="A43" s="164" t="str">
        <f>$A$8</f>
        <v>NORTE</v>
      </c>
    </row>
    <row r="44" spans="1:15" ht="15.6" customHeight="1" x14ac:dyDescent="0.2">
      <c r="A44" s="164" t="str">
        <f>$A$9</f>
        <v>RR</v>
      </c>
    </row>
    <row r="45" spans="1:15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10.42578125" style="164" customWidth="1"/>
    <col min="12" max="12" width="9.42578125" style="164" customWidth="1"/>
    <col min="13" max="13" width="7.140625" style="164" customWidth="1"/>
    <col min="14" max="14" width="6.140625" style="164" customWidth="1"/>
    <col min="15" max="257" width="11.42578125" style="164" customWidth="1"/>
  </cols>
  <sheetData>
    <row r="1" spans="1:10" ht="35.25" customHeight="1" x14ac:dyDescent="0.2">
      <c r="A1" s="554"/>
      <c r="B1" s="554"/>
      <c r="C1" s="554"/>
      <c r="D1" s="554"/>
      <c r="E1" s="554"/>
      <c r="F1" s="554"/>
      <c r="G1" s="554"/>
      <c r="H1" s="554"/>
      <c r="I1" s="554"/>
      <c r="J1" s="554"/>
    </row>
    <row r="2" spans="1:10" ht="15.6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0" ht="15.6" customHeight="1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0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0" ht="20.100000000000001" customHeight="1" x14ac:dyDescent="0.2">
      <c r="A6" s="588"/>
      <c r="B6" s="481" t="str">
        <f>$E$7</f>
        <v>(c)</v>
      </c>
      <c r="C6" s="481">
        <f>$E$8</f>
        <v>0</v>
      </c>
      <c r="D6" s="481" t="s">
        <v>66</v>
      </c>
      <c r="E6" s="481" t="str">
        <f>$E$7</f>
        <v>(c)</v>
      </c>
      <c r="F6" s="481">
        <f>$E$8</f>
        <v>0</v>
      </c>
      <c r="G6" s="481" t="s">
        <v>66</v>
      </c>
      <c r="H6" s="481" t="str">
        <f>$E$7</f>
        <v>(c)</v>
      </c>
      <c r="I6" s="481">
        <f>$E$8</f>
        <v>0</v>
      </c>
      <c r="J6" s="481" t="s">
        <v>66</v>
      </c>
    </row>
    <row r="7" spans="1:10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0" ht="15" hidden="1" customHeight="1" x14ac:dyDescent="0.2">
      <c r="A8" s="167" t="s">
        <v>76</v>
      </c>
      <c r="B8" s="168">
        <v>0</v>
      </c>
      <c r="C8" s="168">
        <f>SUM(C9:C15)</f>
        <v>0</v>
      </c>
      <c r="D8" s="168">
        <f>IF($B8=0,0,ROUND((C8/$B8-1)*100,1))</f>
        <v>0</v>
      </c>
      <c r="E8" s="169">
        <v>0</v>
      </c>
      <c r="F8" s="169">
        <v>0</v>
      </c>
      <c r="G8" s="168">
        <f t="shared" ref="G8:G42" si="0">IF($E8=0,0,ROUND((F8/$E8-1)*100,1))</f>
        <v>0</v>
      </c>
      <c r="H8" s="168">
        <v>0</v>
      </c>
      <c r="I8" s="168">
        <f>SUM(I9:I15)</f>
        <v>0</v>
      </c>
      <c r="J8" s="168">
        <f t="shared" ref="J8:J42" si="1">IF($H8=0,0,ROUND((I8/$H8-1)*100,1))</f>
        <v>0</v>
      </c>
    </row>
    <row r="9" spans="1:10" ht="15" hidden="1" customHeight="1" x14ac:dyDescent="0.2">
      <c r="A9" s="263" t="s">
        <v>77</v>
      </c>
      <c r="B9" s="172">
        <v>0</v>
      </c>
      <c r="C9" s="172">
        <f t="shared" ref="C9:C15" si="2">ROUND(B9*(1+(D9/100)),1)</f>
        <v>0</v>
      </c>
      <c r="D9" s="172">
        <v>0</v>
      </c>
      <c r="E9" s="456">
        <v>0</v>
      </c>
      <c r="F9" s="456">
        <v>0</v>
      </c>
      <c r="G9" s="173">
        <f t="shared" si="0"/>
        <v>0</v>
      </c>
      <c r="H9" s="172">
        <v>0</v>
      </c>
      <c r="I9" s="172">
        <f t="shared" ref="I9:I15" si="3">ROUND(C9*$F9/1000,1)</f>
        <v>0</v>
      </c>
      <c r="J9" s="172">
        <f t="shared" si="1"/>
        <v>0</v>
      </c>
    </row>
    <row r="10" spans="1:10" ht="15" hidden="1" customHeight="1" x14ac:dyDescent="0.2">
      <c r="A10" s="263" t="s">
        <v>78</v>
      </c>
      <c r="B10" s="172">
        <v>0</v>
      </c>
      <c r="C10" s="172">
        <f t="shared" si="2"/>
        <v>0</v>
      </c>
      <c r="D10" s="172">
        <v>0</v>
      </c>
      <c r="E10" s="456">
        <v>0</v>
      </c>
      <c r="F10" s="456">
        <v>0</v>
      </c>
      <c r="G10" s="173">
        <f t="shared" si="0"/>
        <v>0</v>
      </c>
      <c r="H10" s="172">
        <v>0</v>
      </c>
      <c r="I10" s="172">
        <f t="shared" si="3"/>
        <v>0</v>
      </c>
      <c r="J10" s="172">
        <f t="shared" si="1"/>
        <v>0</v>
      </c>
    </row>
    <row r="11" spans="1:10" ht="15" hidden="1" customHeight="1" x14ac:dyDescent="0.2">
      <c r="A11" s="263" t="s">
        <v>79</v>
      </c>
      <c r="B11" s="172">
        <v>0</v>
      </c>
      <c r="C11" s="172">
        <f t="shared" si="2"/>
        <v>0</v>
      </c>
      <c r="D11" s="172">
        <v>0</v>
      </c>
      <c r="E11" s="456">
        <v>0</v>
      </c>
      <c r="F11" s="456">
        <v>0</v>
      </c>
      <c r="G11" s="173">
        <f t="shared" si="0"/>
        <v>0</v>
      </c>
      <c r="H11" s="172">
        <v>0</v>
      </c>
      <c r="I11" s="172">
        <f t="shared" si="3"/>
        <v>0</v>
      </c>
      <c r="J11" s="172">
        <f t="shared" si="1"/>
        <v>0</v>
      </c>
    </row>
    <row r="12" spans="1:10" ht="15" hidden="1" customHeight="1" x14ac:dyDescent="0.2">
      <c r="A12" s="263" t="s">
        <v>80</v>
      </c>
      <c r="B12" s="172">
        <v>0</v>
      </c>
      <c r="C12" s="172">
        <f t="shared" si="2"/>
        <v>0</v>
      </c>
      <c r="D12" s="172">
        <v>0</v>
      </c>
      <c r="E12" s="456">
        <v>0</v>
      </c>
      <c r="F12" s="456">
        <v>0</v>
      </c>
      <c r="G12" s="173">
        <f t="shared" si="0"/>
        <v>0</v>
      </c>
      <c r="H12" s="172">
        <v>0</v>
      </c>
      <c r="I12" s="172">
        <f t="shared" si="3"/>
        <v>0</v>
      </c>
      <c r="J12" s="172">
        <f t="shared" si="1"/>
        <v>0</v>
      </c>
    </row>
    <row r="13" spans="1:10" ht="15" hidden="1" customHeight="1" x14ac:dyDescent="0.2">
      <c r="A13" s="263" t="s">
        <v>81</v>
      </c>
      <c r="B13" s="172">
        <v>0</v>
      </c>
      <c r="C13" s="172">
        <f t="shared" si="2"/>
        <v>0</v>
      </c>
      <c r="D13" s="172">
        <v>0</v>
      </c>
      <c r="E13" s="456">
        <v>0</v>
      </c>
      <c r="F13" s="456">
        <v>0</v>
      </c>
      <c r="G13" s="173">
        <f t="shared" si="0"/>
        <v>0</v>
      </c>
      <c r="H13" s="172">
        <v>0</v>
      </c>
      <c r="I13" s="172">
        <f t="shared" si="3"/>
        <v>0</v>
      </c>
      <c r="J13" s="172">
        <f t="shared" si="1"/>
        <v>0</v>
      </c>
    </row>
    <row r="14" spans="1:10" ht="15" hidden="1" customHeight="1" x14ac:dyDescent="0.2">
      <c r="A14" s="263" t="s">
        <v>82</v>
      </c>
      <c r="B14" s="172">
        <v>0</v>
      </c>
      <c r="C14" s="172">
        <f t="shared" si="2"/>
        <v>0</v>
      </c>
      <c r="D14" s="172">
        <v>0</v>
      </c>
      <c r="E14" s="456">
        <v>0</v>
      </c>
      <c r="F14" s="456">
        <v>0</v>
      </c>
      <c r="G14" s="173">
        <f t="shared" si="0"/>
        <v>0</v>
      </c>
      <c r="H14" s="172">
        <v>0</v>
      </c>
      <c r="I14" s="172">
        <f t="shared" si="3"/>
        <v>0</v>
      </c>
      <c r="J14" s="172">
        <f t="shared" si="1"/>
        <v>0</v>
      </c>
    </row>
    <row r="15" spans="1:10" ht="15" hidden="1" customHeight="1" x14ac:dyDescent="0.2">
      <c r="A15" s="263" t="s">
        <v>83</v>
      </c>
      <c r="B15" s="172">
        <v>0</v>
      </c>
      <c r="C15" s="172">
        <f t="shared" si="2"/>
        <v>0</v>
      </c>
      <c r="D15" s="172">
        <v>0</v>
      </c>
      <c r="E15" s="266">
        <v>0</v>
      </c>
      <c r="F15" s="266">
        <v>0</v>
      </c>
      <c r="G15" s="173">
        <f t="shared" si="0"/>
        <v>0</v>
      </c>
      <c r="H15" s="172">
        <v>0</v>
      </c>
      <c r="I15" s="172">
        <f t="shared" si="3"/>
        <v>0</v>
      </c>
      <c r="J15" s="172">
        <f t="shared" si="1"/>
        <v>0</v>
      </c>
    </row>
    <row r="16" spans="1:10" ht="15" hidden="1" customHeight="1" x14ac:dyDescent="0.2">
      <c r="A16" s="264" t="s">
        <v>84</v>
      </c>
      <c r="B16" s="265">
        <v>0</v>
      </c>
      <c r="C16" s="265">
        <f>SUM(C17:C25)</f>
        <v>0</v>
      </c>
      <c r="D16" s="265">
        <f>IF($B16=0,0,ROUND((C16/$B16-1)*100,1))</f>
        <v>0</v>
      </c>
      <c r="E16" s="266">
        <v>0</v>
      </c>
      <c r="F16" s="266">
        <v>0</v>
      </c>
      <c r="G16" s="265">
        <f t="shared" si="0"/>
        <v>0</v>
      </c>
      <c r="H16" s="265">
        <f>SUM(H17:H25)</f>
        <v>0</v>
      </c>
      <c r="I16" s="265">
        <f>SUM(I17:I25)</f>
        <v>0</v>
      </c>
      <c r="J16" s="265">
        <f t="shared" si="1"/>
        <v>0</v>
      </c>
    </row>
    <row r="17" spans="1:10" ht="15" hidden="1" customHeight="1" x14ac:dyDescent="0.2">
      <c r="A17" s="263" t="s">
        <v>85</v>
      </c>
      <c r="B17" s="172">
        <v>0</v>
      </c>
      <c r="C17" s="172">
        <f t="shared" ref="C17:C25" si="4">ROUND(B17*(1+(D17/100)),1)</f>
        <v>0</v>
      </c>
      <c r="D17" s="172">
        <v>0</v>
      </c>
      <c r="E17" s="456">
        <v>0</v>
      </c>
      <c r="F17" s="456">
        <v>0</v>
      </c>
      <c r="G17" s="173">
        <f t="shared" si="0"/>
        <v>0</v>
      </c>
      <c r="H17" s="172">
        <f t="shared" ref="H17:H25" si="5">ROUND(B17*E17/1000,1)</f>
        <v>0</v>
      </c>
      <c r="I17" s="172">
        <f t="shared" ref="I17:I25" si="6">ROUND(C17*$F17/1000,1)</f>
        <v>0</v>
      </c>
      <c r="J17" s="172">
        <f t="shared" si="1"/>
        <v>0</v>
      </c>
    </row>
    <row r="18" spans="1:10" ht="15" hidden="1" customHeight="1" x14ac:dyDescent="0.2">
      <c r="A18" s="263" t="s">
        <v>86</v>
      </c>
      <c r="B18" s="172">
        <v>0</v>
      </c>
      <c r="C18" s="172">
        <f t="shared" si="4"/>
        <v>0</v>
      </c>
      <c r="D18" s="172">
        <v>0</v>
      </c>
      <c r="E18" s="456">
        <v>0</v>
      </c>
      <c r="F18" s="456">
        <v>0</v>
      </c>
      <c r="G18" s="173">
        <f t="shared" si="0"/>
        <v>0</v>
      </c>
      <c r="H18" s="172">
        <f t="shared" si="5"/>
        <v>0</v>
      </c>
      <c r="I18" s="172">
        <f t="shared" si="6"/>
        <v>0</v>
      </c>
      <c r="J18" s="172">
        <f t="shared" si="1"/>
        <v>0</v>
      </c>
    </row>
    <row r="19" spans="1:10" ht="15" hidden="1" customHeight="1" x14ac:dyDescent="0.2">
      <c r="A19" s="263" t="s">
        <v>87</v>
      </c>
      <c r="B19" s="172">
        <v>0</v>
      </c>
      <c r="C19" s="172">
        <f t="shared" si="4"/>
        <v>0</v>
      </c>
      <c r="D19" s="172">
        <v>0</v>
      </c>
      <c r="E19" s="456">
        <v>0</v>
      </c>
      <c r="F19" s="456">
        <v>0</v>
      </c>
      <c r="G19" s="173">
        <f t="shared" si="0"/>
        <v>0</v>
      </c>
      <c r="H19" s="172">
        <f t="shared" si="5"/>
        <v>0</v>
      </c>
      <c r="I19" s="172">
        <f t="shared" si="6"/>
        <v>0</v>
      </c>
      <c r="J19" s="172">
        <f t="shared" si="1"/>
        <v>0</v>
      </c>
    </row>
    <row r="20" spans="1:10" ht="15" hidden="1" customHeight="1" x14ac:dyDescent="0.2">
      <c r="A20" s="263" t="s">
        <v>88</v>
      </c>
      <c r="B20" s="172">
        <v>0</v>
      </c>
      <c r="C20" s="172">
        <f t="shared" si="4"/>
        <v>0</v>
      </c>
      <c r="D20" s="172">
        <v>0</v>
      </c>
      <c r="E20" s="456">
        <v>0</v>
      </c>
      <c r="F20" s="456">
        <v>0</v>
      </c>
      <c r="G20" s="173">
        <f t="shared" si="0"/>
        <v>0</v>
      </c>
      <c r="H20" s="172">
        <f t="shared" si="5"/>
        <v>0</v>
      </c>
      <c r="I20" s="172">
        <f t="shared" si="6"/>
        <v>0</v>
      </c>
      <c r="J20" s="172">
        <f t="shared" si="1"/>
        <v>0</v>
      </c>
    </row>
    <row r="21" spans="1:10" ht="15" hidden="1" customHeight="1" x14ac:dyDescent="0.2">
      <c r="A21" s="263" t="s">
        <v>89</v>
      </c>
      <c r="B21" s="172">
        <v>0</v>
      </c>
      <c r="C21" s="172">
        <f t="shared" si="4"/>
        <v>0</v>
      </c>
      <c r="D21" s="172">
        <v>0</v>
      </c>
      <c r="E21" s="456">
        <v>0</v>
      </c>
      <c r="F21" s="456">
        <v>0</v>
      </c>
      <c r="G21" s="173">
        <f t="shared" si="0"/>
        <v>0</v>
      </c>
      <c r="H21" s="172">
        <f t="shared" si="5"/>
        <v>0</v>
      </c>
      <c r="I21" s="172">
        <f t="shared" si="6"/>
        <v>0</v>
      </c>
      <c r="J21" s="172">
        <f t="shared" si="1"/>
        <v>0</v>
      </c>
    </row>
    <row r="22" spans="1:10" ht="15" hidden="1" customHeight="1" x14ac:dyDescent="0.2">
      <c r="A22" s="263" t="s">
        <v>90</v>
      </c>
      <c r="B22" s="172">
        <v>0</v>
      </c>
      <c r="C22" s="172">
        <f t="shared" si="4"/>
        <v>0</v>
      </c>
      <c r="D22" s="172">
        <v>0</v>
      </c>
      <c r="E22" s="456">
        <v>0</v>
      </c>
      <c r="F22" s="456">
        <v>0</v>
      </c>
      <c r="G22" s="173">
        <f t="shared" si="0"/>
        <v>0</v>
      </c>
      <c r="H22" s="172">
        <f t="shared" si="5"/>
        <v>0</v>
      </c>
      <c r="I22" s="172">
        <f t="shared" si="6"/>
        <v>0</v>
      </c>
      <c r="J22" s="172">
        <f t="shared" si="1"/>
        <v>0</v>
      </c>
    </row>
    <row r="23" spans="1:10" ht="15" hidden="1" customHeight="1" x14ac:dyDescent="0.2">
      <c r="A23" s="263" t="s">
        <v>91</v>
      </c>
      <c r="B23" s="172">
        <v>0</v>
      </c>
      <c r="C23" s="172">
        <f t="shared" si="4"/>
        <v>0</v>
      </c>
      <c r="D23" s="172">
        <v>0</v>
      </c>
      <c r="E23" s="456">
        <v>0</v>
      </c>
      <c r="F23" s="456">
        <v>0</v>
      </c>
      <c r="G23" s="173">
        <f t="shared" si="0"/>
        <v>0</v>
      </c>
      <c r="H23" s="172">
        <f t="shared" si="5"/>
        <v>0</v>
      </c>
      <c r="I23" s="172">
        <f t="shared" si="6"/>
        <v>0</v>
      </c>
      <c r="J23" s="172">
        <f t="shared" si="1"/>
        <v>0</v>
      </c>
    </row>
    <row r="24" spans="1:10" ht="15" hidden="1" customHeight="1" x14ac:dyDescent="0.2">
      <c r="A24" s="263" t="s">
        <v>92</v>
      </c>
      <c r="B24" s="172">
        <v>0</v>
      </c>
      <c r="C24" s="172">
        <f t="shared" si="4"/>
        <v>0</v>
      </c>
      <c r="D24" s="172">
        <v>0</v>
      </c>
      <c r="E24" s="456">
        <v>0</v>
      </c>
      <c r="F24" s="456">
        <v>0</v>
      </c>
      <c r="G24" s="173">
        <f t="shared" si="0"/>
        <v>0</v>
      </c>
      <c r="H24" s="172">
        <f t="shared" si="5"/>
        <v>0</v>
      </c>
      <c r="I24" s="172">
        <f t="shared" si="6"/>
        <v>0</v>
      </c>
      <c r="J24" s="172">
        <f t="shared" si="1"/>
        <v>0</v>
      </c>
    </row>
    <row r="25" spans="1:10" ht="15" hidden="1" customHeight="1" x14ac:dyDescent="0.2">
      <c r="A25" s="263" t="s">
        <v>93</v>
      </c>
      <c r="B25" s="172">
        <v>0</v>
      </c>
      <c r="C25" s="172">
        <f t="shared" si="4"/>
        <v>0</v>
      </c>
      <c r="D25" s="172">
        <v>0</v>
      </c>
      <c r="E25" s="456">
        <v>0</v>
      </c>
      <c r="F25" s="456">
        <v>0</v>
      </c>
      <c r="G25" s="173">
        <f t="shared" si="0"/>
        <v>0</v>
      </c>
      <c r="H25" s="172">
        <f t="shared" si="5"/>
        <v>0</v>
      </c>
      <c r="I25" s="172">
        <f t="shared" si="6"/>
        <v>0</v>
      </c>
      <c r="J25" s="172">
        <f t="shared" si="1"/>
        <v>0</v>
      </c>
    </row>
    <row r="26" spans="1:10" ht="15" hidden="1" customHeight="1" x14ac:dyDescent="0.2">
      <c r="A26" s="264" t="s">
        <v>94</v>
      </c>
      <c r="B26" s="265">
        <v>0</v>
      </c>
      <c r="C26" s="265">
        <f>SUM(C27:C30)</f>
        <v>0</v>
      </c>
      <c r="D26" s="265">
        <f>IF($B26=0,0,ROUND((C26/$B26-1)*100,1))</f>
        <v>0</v>
      </c>
      <c r="E26" s="266">
        <f>IF(B26=0,0,IF(H26=0,0,ROUND(H26/B26*1000,0)))</f>
        <v>0</v>
      </c>
      <c r="F26" s="266">
        <f>IF(C26=0,0,IF(I26=0,0,ROUND(I26/C26*1000,0)))</f>
        <v>0</v>
      </c>
      <c r="G26" s="265">
        <f t="shared" si="0"/>
        <v>0</v>
      </c>
      <c r="H26" s="265">
        <f>SUM(H27:H30)</f>
        <v>0</v>
      </c>
      <c r="I26" s="265">
        <f>SUM(I27:I30)</f>
        <v>0</v>
      </c>
      <c r="J26" s="265">
        <f t="shared" si="1"/>
        <v>0</v>
      </c>
    </row>
    <row r="27" spans="1:10" ht="15" hidden="1" customHeight="1" x14ac:dyDescent="0.2">
      <c r="A27" s="263" t="s">
        <v>95</v>
      </c>
      <c r="B27" s="172">
        <v>0</v>
      </c>
      <c r="C27" s="172">
        <f t="shared" ref="C27:C30" si="7">ROUND(B27*(1+(D27/100)),1)</f>
        <v>0</v>
      </c>
      <c r="D27" s="172">
        <v>0</v>
      </c>
      <c r="E27" s="456">
        <v>0</v>
      </c>
      <c r="F27" s="456">
        <v>0</v>
      </c>
      <c r="G27" s="173">
        <f t="shared" si="0"/>
        <v>0</v>
      </c>
      <c r="H27" s="172">
        <f t="shared" ref="H27:H30" si="8">ROUND(B27*E27/1000,1)</f>
        <v>0</v>
      </c>
      <c r="I27" s="172">
        <f t="shared" ref="I27:I30" si="9">ROUND(C27*$F27/1000,1)</f>
        <v>0</v>
      </c>
      <c r="J27" s="172">
        <f t="shared" si="1"/>
        <v>0</v>
      </c>
    </row>
    <row r="28" spans="1:10" ht="15" hidden="1" customHeight="1" x14ac:dyDescent="0.2">
      <c r="A28" s="263" t="s">
        <v>96</v>
      </c>
      <c r="B28" s="172">
        <v>0</v>
      </c>
      <c r="C28" s="172">
        <f t="shared" si="7"/>
        <v>0</v>
      </c>
      <c r="D28" s="172">
        <v>0</v>
      </c>
      <c r="E28" s="456">
        <v>0</v>
      </c>
      <c r="F28" s="456">
        <v>0</v>
      </c>
      <c r="G28" s="173">
        <f t="shared" si="0"/>
        <v>0</v>
      </c>
      <c r="H28" s="172">
        <f t="shared" si="8"/>
        <v>0</v>
      </c>
      <c r="I28" s="172">
        <f t="shared" si="9"/>
        <v>0</v>
      </c>
      <c r="J28" s="172">
        <f t="shared" si="1"/>
        <v>0</v>
      </c>
    </row>
    <row r="29" spans="1:10" ht="15" hidden="1" customHeight="1" x14ac:dyDescent="0.2">
      <c r="A29" s="263" t="s">
        <v>97</v>
      </c>
      <c r="B29" s="172">
        <v>0</v>
      </c>
      <c r="C29" s="172">
        <f t="shared" si="7"/>
        <v>0</v>
      </c>
      <c r="D29" s="172">
        <v>0</v>
      </c>
      <c r="E29" s="456">
        <v>0</v>
      </c>
      <c r="F29" s="456">
        <v>0</v>
      </c>
      <c r="G29" s="173">
        <f t="shared" si="0"/>
        <v>0</v>
      </c>
      <c r="H29" s="172">
        <f t="shared" si="8"/>
        <v>0</v>
      </c>
      <c r="I29" s="172">
        <f t="shared" si="9"/>
        <v>0</v>
      </c>
      <c r="J29" s="172">
        <f t="shared" si="1"/>
        <v>0</v>
      </c>
    </row>
    <row r="30" spans="1:10" ht="15" hidden="1" customHeight="1" x14ac:dyDescent="0.2">
      <c r="A30" s="263" t="s">
        <v>98</v>
      </c>
      <c r="B30" s="172">
        <v>0</v>
      </c>
      <c r="C30" s="172">
        <f t="shared" si="7"/>
        <v>0</v>
      </c>
      <c r="D30" s="172">
        <v>0</v>
      </c>
      <c r="E30" s="456">
        <v>0</v>
      </c>
      <c r="F30" s="456">
        <v>0</v>
      </c>
      <c r="G30" s="173">
        <f t="shared" si="0"/>
        <v>0</v>
      </c>
      <c r="H30" s="172">
        <f t="shared" si="8"/>
        <v>0</v>
      </c>
      <c r="I30" s="172">
        <f t="shared" si="9"/>
        <v>0</v>
      </c>
      <c r="J30" s="172">
        <f t="shared" si="1"/>
        <v>0</v>
      </c>
    </row>
    <row r="31" spans="1:10" ht="15" hidden="1" customHeight="1" x14ac:dyDescent="0.2">
      <c r="A31" s="264" t="s">
        <v>99</v>
      </c>
      <c r="B31" s="265">
        <v>0</v>
      </c>
      <c r="C31" s="265">
        <f>SUM(C32:C35)</f>
        <v>0</v>
      </c>
      <c r="D31" s="265">
        <f>IF($B31=0,0,ROUND((C31/$B31-1)*100,1))</f>
        <v>0</v>
      </c>
      <c r="E31" s="266">
        <f>IF(B31=0,0,IF(H31=0,0,ROUND(H31/B31*1000,0)))</f>
        <v>0</v>
      </c>
      <c r="F31" s="266">
        <f>IF(C31=0,0,IF(I31=0,0,ROUND(I31/C31*1000,0)))</f>
        <v>0</v>
      </c>
      <c r="G31" s="265">
        <f t="shared" si="0"/>
        <v>0</v>
      </c>
      <c r="H31" s="265">
        <f>SUM(H32:H35)</f>
        <v>0</v>
      </c>
      <c r="I31" s="265">
        <f>SUM(I32:I35)</f>
        <v>0</v>
      </c>
      <c r="J31" s="265">
        <f t="shared" si="1"/>
        <v>0</v>
      </c>
    </row>
    <row r="32" spans="1:10" ht="15" hidden="1" customHeight="1" x14ac:dyDescent="0.2">
      <c r="A32" s="263" t="s">
        <v>100</v>
      </c>
      <c r="B32" s="172">
        <v>0</v>
      </c>
      <c r="C32" s="172">
        <f t="shared" ref="C32:C35" si="10">ROUND(B32*(1+(D32/100)),1)</f>
        <v>0</v>
      </c>
      <c r="D32" s="172">
        <v>0</v>
      </c>
      <c r="E32" s="456">
        <v>0</v>
      </c>
      <c r="F32" s="456">
        <v>0</v>
      </c>
      <c r="G32" s="173">
        <f t="shared" si="0"/>
        <v>0</v>
      </c>
      <c r="H32" s="172">
        <f t="shared" ref="H32:H35" si="11">ROUND(B32*E32/1000,1)</f>
        <v>0</v>
      </c>
      <c r="I32" s="172">
        <f t="shared" ref="I32:I35" si="12">ROUND(C32*$F32/1000,1)</f>
        <v>0</v>
      </c>
      <c r="J32" s="172">
        <f t="shared" si="1"/>
        <v>0</v>
      </c>
    </row>
    <row r="33" spans="1:15" ht="15" hidden="1" customHeight="1" x14ac:dyDescent="0.2">
      <c r="A33" s="263" t="s">
        <v>101</v>
      </c>
      <c r="B33" s="172">
        <v>0</v>
      </c>
      <c r="C33" s="172">
        <f t="shared" si="10"/>
        <v>0</v>
      </c>
      <c r="D33" s="172">
        <v>0</v>
      </c>
      <c r="E33" s="456">
        <v>0</v>
      </c>
      <c r="F33" s="456">
        <v>0</v>
      </c>
      <c r="G33" s="173">
        <f t="shared" si="0"/>
        <v>0</v>
      </c>
      <c r="H33" s="172">
        <f t="shared" si="11"/>
        <v>0</v>
      </c>
      <c r="I33" s="172">
        <f t="shared" si="12"/>
        <v>0</v>
      </c>
      <c r="J33" s="172">
        <f t="shared" si="1"/>
        <v>0</v>
      </c>
    </row>
    <row r="34" spans="1:15" ht="15" hidden="1" customHeight="1" x14ac:dyDescent="0.2">
      <c r="A34" s="263" t="s">
        <v>102</v>
      </c>
      <c r="B34" s="172">
        <v>0</v>
      </c>
      <c r="C34" s="172">
        <f t="shared" si="10"/>
        <v>0</v>
      </c>
      <c r="D34" s="172">
        <v>0</v>
      </c>
      <c r="E34" s="456">
        <v>0</v>
      </c>
      <c r="F34" s="456">
        <v>0</v>
      </c>
      <c r="G34" s="173">
        <f t="shared" si="0"/>
        <v>0</v>
      </c>
      <c r="H34" s="172">
        <f t="shared" si="11"/>
        <v>0</v>
      </c>
      <c r="I34" s="172">
        <f t="shared" si="12"/>
        <v>0</v>
      </c>
      <c r="J34" s="172">
        <f t="shared" si="1"/>
        <v>0</v>
      </c>
    </row>
    <row r="35" spans="1:15" ht="15" hidden="1" customHeight="1" x14ac:dyDescent="0.2">
      <c r="A35" s="267" t="s">
        <v>103</v>
      </c>
      <c r="B35" s="177">
        <v>0</v>
      </c>
      <c r="C35" s="177">
        <f t="shared" si="10"/>
        <v>0</v>
      </c>
      <c r="D35" s="177">
        <v>0</v>
      </c>
      <c r="E35" s="457">
        <v>0</v>
      </c>
      <c r="F35" s="457">
        <v>0</v>
      </c>
      <c r="G35" s="179">
        <f t="shared" si="0"/>
        <v>0</v>
      </c>
      <c r="H35" s="177">
        <f t="shared" si="11"/>
        <v>0</v>
      </c>
      <c r="I35" s="177">
        <f t="shared" si="12"/>
        <v>0</v>
      </c>
      <c r="J35" s="177">
        <f t="shared" si="1"/>
        <v>0</v>
      </c>
    </row>
    <row r="36" spans="1:15" ht="15" customHeight="1" x14ac:dyDescent="0.2">
      <c r="A36" s="120" t="s">
        <v>104</v>
      </c>
      <c r="B36" s="136">
        <f>SUM(B37:B39)</f>
        <v>118.80000000000001</v>
      </c>
      <c r="C36" s="136">
        <f>SUM(C37:C39)</f>
        <v>103.4</v>
      </c>
      <c r="D36" s="136">
        <f>IF($B36=0,0,ROUND((C36/$B36-1)*100,1))</f>
        <v>-13</v>
      </c>
      <c r="E36" s="137">
        <v>3612</v>
      </c>
      <c r="F36" s="137">
        <f>IF(C36=0,0,IF(I36=0,0,ROUND(I36/C36*1000,0)))</f>
        <v>3621</v>
      </c>
      <c r="G36" s="136">
        <f t="shared" si="0"/>
        <v>0.2</v>
      </c>
      <c r="H36" s="136">
        <f>SUM(H37:H39)</f>
        <v>429.1</v>
      </c>
      <c r="I36" s="136">
        <f>SUM(I37:I39)</f>
        <v>374.4</v>
      </c>
      <c r="J36" s="136">
        <f t="shared" si="1"/>
        <v>-12.7</v>
      </c>
      <c r="K36" s="485"/>
      <c r="L36" s="503"/>
      <c r="M36" s="504"/>
      <c r="N36" s="505"/>
      <c r="O36" s="454"/>
    </row>
    <row r="37" spans="1:15" ht="15" customHeight="1" x14ac:dyDescent="0.2">
      <c r="A37" s="502" t="s">
        <v>105</v>
      </c>
      <c r="B37" s="141">
        <v>60.7</v>
      </c>
      <c r="C37" s="141">
        <f t="shared" ref="C37:C39" si="13">ROUND(B37*(1+(D37/100)),1)</f>
        <v>63.6</v>
      </c>
      <c r="D37" s="141">
        <v>4.8</v>
      </c>
      <c r="E37" s="143">
        <v>4040</v>
      </c>
      <c r="F37" s="143">
        <v>4259</v>
      </c>
      <c r="G37" s="142">
        <f t="shared" si="0"/>
        <v>5.4</v>
      </c>
      <c r="H37" s="141">
        <f t="shared" ref="H37:I39" si="14">ROUND(B37*E37/1000,1)</f>
        <v>245.2</v>
      </c>
      <c r="I37" s="141">
        <f t="shared" si="14"/>
        <v>270.89999999999998</v>
      </c>
      <c r="J37" s="141">
        <f t="shared" si="1"/>
        <v>10.5</v>
      </c>
      <c r="L37" s="501"/>
      <c r="M37" s="501"/>
      <c r="N37" s="501"/>
    </row>
    <row r="38" spans="1:15" ht="15" customHeight="1" x14ac:dyDescent="0.2">
      <c r="A38" s="150" t="s">
        <v>106</v>
      </c>
      <c r="B38" s="141">
        <v>1.4</v>
      </c>
      <c r="C38" s="141">
        <f t="shared" si="13"/>
        <v>0.7</v>
      </c>
      <c r="D38" s="141">
        <v>-53</v>
      </c>
      <c r="E38" s="143">
        <v>2714</v>
      </c>
      <c r="F38" s="143">
        <v>2834</v>
      </c>
      <c r="G38" s="142">
        <f t="shared" si="0"/>
        <v>4.4000000000000004</v>
      </c>
      <c r="H38" s="141">
        <f t="shared" si="14"/>
        <v>3.8</v>
      </c>
      <c r="I38" s="141">
        <f t="shared" si="14"/>
        <v>2</v>
      </c>
      <c r="J38" s="141">
        <f t="shared" si="1"/>
        <v>-47.4</v>
      </c>
      <c r="K38" s="486"/>
      <c r="L38" s="501"/>
      <c r="M38" s="501"/>
      <c r="N38" s="501"/>
    </row>
    <row r="39" spans="1:15" ht="15" customHeight="1" x14ac:dyDescent="0.2">
      <c r="A39" s="150" t="s">
        <v>107</v>
      </c>
      <c r="B39" s="141">
        <v>56.7</v>
      </c>
      <c r="C39" s="141">
        <f t="shared" si="13"/>
        <v>39.1</v>
      </c>
      <c r="D39" s="141">
        <v>-31</v>
      </c>
      <c r="E39" s="143">
        <v>3176</v>
      </c>
      <c r="F39" s="143">
        <v>2595</v>
      </c>
      <c r="G39" s="142">
        <f t="shared" si="0"/>
        <v>-18.3</v>
      </c>
      <c r="H39" s="141">
        <f t="shared" si="14"/>
        <v>180.1</v>
      </c>
      <c r="I39" s="141">
        <f t="shared" si="14"/>
        <v>101.5</v>
      </c>
      <c r="J39" s="141">
        <f t="shared" si="1"/>
        <v>-43.6</v>
      </c>
      <c r="L39" s="501"/>
      <c r="M39" s="501"/>
      <c r="N39" s="501"/>
    </row>
    <row r="40" spans="1:15" ht="15" hidden="1" customHeight="1" x14ac:dyDescent="0.2">
      <c r="A40" s="62" t="s">
        <v>108</v>
      </c>
      <c r="B40" s="146">
        <v>0</v>
      </c>
      <c r="C40" s="146">
        <v>0</v>
      </c>
      <c r="D40" s="146">
        <f t="shared" ref="D40:D42" si="15">IF($B40=0,0,ROUND((C40/$B40-1)*100,1))</f>
        <v>0</v>
      </c>
      <c r="E40" s="147">
        <v>0</v>
      </c>
      <c r="F40" s="147">
        <f>IF(SUM(A40:B40)&gt;0,SUM(AY40:AZ40)/SUM(A40:B40),0)</f>
        <v>0</v>
      </c>
      <c r="G40" s="146">
        <f t="shared" si="0"/>
        <v>0</v>
      </c>
      <c r="H40" s="146">
        <f>SUM(H8,H16)</f>
        <v>0</v>
      </c>
      <c r="I40" s="146">
        <f>SUM(I8,I16)</f>
        <v>0</v>
      </c>
      <c r="J40" s="146">
        <f t="shared" si="1"/>
        <v>0</v>
      </c>
    </row>
    <row r="41" spans="1:15" ht="15" customHeight="1" x14ac:dyDescent="0.2">
      <c r="A41" s="123" t="s">
        <v>109</v>
      </c>
      <c r="B41" s="159">
        <f>SUM(B26,B31,B36)</f>
        <v>118.80000000000001</v>
      </c>
      <c r="C41" s="159">
        <f>SUM(C26,C31,C36)</f>
        <v>103.4</v>
      </c>
      <c r="D41" s="159">
        <f t="shared" si="15"/>
        <v>-13</v>
      </c>
      <c r="E41" s="160">
        <f t="shared" ref="E41:E42" si="16">IF(B41=0,0,IF(H41=0,0,ROUND(H41/B41*1000,0)))</f>
        <v>3612</v>
      </c>
      <c r="F41" s="160">
        <f t="shared" ref="F41:F42" si="17">IF(C41=0,0,IF(I41=0,0,ROUND(I41/C41*1000,0)))</f>
        <v>3621</v>
      </c>
      <c r="G41" s="159">
        <f t="shared" si="0"/>
        <v>0.2</v>
      </c>
      <c r="H41" s="159">
        <f>SUM(H26,H31,H36)</f>
        <v>429.1</v>
      </c>
      <c r="I41" s="159">
        <f>SUM(I26,I31,I36)</f>
        <v>374.4</v>
      </c>
      <c r="J41" s="159">
        <f t="shared" si="1"/>
        <v>-12.7</v>
      </c>
    </row>
    <row r="42" spans="1:15" ht="15" customHeight="1" x14ac:dyDescent="0.2">
      <c r="A42" s="117" t="s">
        <v>51</v>
      </c>
      <c r="B42" s="162">
        <f>SUM(B40:B41)</f>
        <v>118.80000000000001</v>
      </c>
      <c r="C42" s="162">
        <f>SUM(C40:C41)</f>
        <v>103.4</v>
      </c>
      <c r="D42" s="162">
        <f t="shared" si="15"/>
        <v>-13</v>
      </c>
      <c r="E42" s="163">
        <f t="shared" si="16"/>
        <v>3612</v>
      </c>
      <c r="F42" s="163">
        <f t="shared" si="17"/>
        <v>3621</v>
      </c>
      <c r="G42" s="162">
        <f t="shared" si="0"/>
        <v>0.2</v>
      </c>
      <c r="H42" s="162">
        <f>SUM(H40:H41)</f>
        <v>429.1</v>
      </c>
      <c r="I42" s="162">
        <f>SUM(I40:I41)</f>
        <v>374.4</v>
      </c>
      <c r="J42" s="162">
        <f t="shared" si="1"/>
        <v>-12.7</v>
      </c>
    </row>
    <row r="43" spans="1:15" ht="15.6" customHeight="1" x14ac:dyDescent="0.2">
      <c r="A43" s="164" t="str">
        <f>$A$8</f>
        <v>NORTE</v>
      </c>
    </row>
    <row r="44" spans="1:15" ht="15.6" customHeight="1" x14ac:dyDescent="0.2">
      <c r="A44" s="164" t="str">
        <f>$A$9</f>
        <v>RR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zoomScale="90" workbookViewId="0">
      <pane xSplit="1" ySplit="8" topLeftCell="B33" activePane="bottomRight" state="frozen"/>
      <selection activeCell="F18" sqref="F18"/>
      <selection pane="topRight"/>
      <selection pane="bottomLeft"/>
      <selection pane="bottomRight" activeCell="H50" sqref="H50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13" width="11.42578125" style="2" customWidth="1"/>
    <col min="14" max="14" width="6.7109375" style="2" customWidth="1"/>
    <col min="15" max="257" width="11.42578125" style="2" customWidth="1"/>
  </cols>
  <sheetData>
    <row r="1" spans="1:20" ht="24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7.100000000000001" customHeight="1" x14ac:dyDescent="0.2">
      <c r="K2" s="531"/>
      <c r="L2" s="531"/>
      <c r="M2" s="531"/>
      <c r="N2" s="531"/>
      <c r="O2" s="531"/>
      <c r="P2" s="531"/>
      <c r="Q2" s="531"/>
      <c r="R2" s="531"/>
      <c r="S2" s="531"/>
      <c r="T2" s="531"/>
    </row>
    <row r="3" spans="1:20" ht="17.100000000000001" customHeight="1" x14ac:dyDescent="0.2">
      <c r="K3" s="531"/>
      <c r="L3" s="531"/>
      <c r="M3" s="531"/>
      <c r="N3" s="531"/>
      <c r="O3" s="531"/>
      <c r="P3" s="531"/>
      <c r="Q3" s="531"/>
      <c r="R3" s="531"/>
      <c r="S3" s="531"/>
      <c r="T3" s="531"/>
    </row>
    <row r="4" spans="1:20" ht="17.100000000000001" customHeight="1" x14ac:dyDescent="0.2">
      <c r="K4" s="531"/>
      <c r="L4" s="531"/>
      <c r="M4" s="531"/>
      <c r="N4" s="531"/>
      <c r="O4" s="531"/>
      <c r="P4" s="531"/>
      <c r="Q4" s="531"/>
      <c r="R4" s="531"/>
      <c r="S4" s="531"/>
      <c r="T4" s="531"/>
    </row>
    <row r="5" spans="1:20" ht="17.100000000000001" customHeight="1" x14ac:dyDescent="0.2"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7.100000000000001" customHeight="1" x14ac:dyDescent="0.2">
      <c r="A6" s="526" t="s">
        <v>1</v>
      </c>
      <c r="B6" s="526" t="s">
        <v>61</v>
      </c>
      <c r="C6" s="526"/>
      <c r="D6" s="526"/>
      <c r="E6" s="526" t="s">
        <v>62</v>
      </c>
      <c r="F6" s="526"/>
      <c r="G6" s="526"/>
      <c r="H6" s="526" t="s">
        <v>63</v>
      </c>
      <c r="I6" s="526"/>
      <c r="J6" s="526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7.100000000000001" customHeight="1" x14ac:dyDescent="0.2">
      <c r="A7" s="526"/>
      <c r="B7" s="19" t="s">
        <v>64</v>
      </c>
      <c r="C7" s="19" t="s">
        <v>65</v>
      </c>
      <c r="D7" s="19" t="s">
        <v>66</v>
      </c>
      <c r="E7" s="19" t="s">
        <v>64</v>
      </c>
      <c r="F7" s="19" t="s">
        <v>65</v>
      </c>
      <c r="G7" s="19" t="s">
        <v>66</v>
      </c>
      <c r="H7" s="19" t="s">
        <v>64</v>
      </c>
      <c r="I7" s="19" t="s">
        <v>65</v>
      </c>
      <c r="J7" s="19" t="s">
        <v>66</v>
      </c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8.75" customHeight="1" x14ac:dyDescent="0.2">
      <c r="A8" s="527"/>
      <c r="B8" s="20" t="s">
        <v>67</v>
      </c>
      <c r="C8" s="20" t="s">
        <v>68</v>
      </c>
      <c r="D8" s="20" t="s">
        <v>69</v>
      </c>
      <c r="E8" s="20" t="s">
        <v>70</v>
      </c>
      <c r="F8" s="20" t="s">
        <v>71</v>
      </c>
      <c r="G8" s="20" t="s">
        <v>72</v>
      </c>
      <c r="H8" s="20" t="s">
        <v>73</v>
      </c>
      <c r="I8" s="20" t="s">
        <v>74</v>
      </c>
      <c r="J8" s="20" t="s">
        <v>75</v>
      </c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7.100000000000001" customHeight="1" x14ac:dyDescent="0.2">
      <c r="A9" s="7" t="s">
        <v>54</v>
      </c>
      <c r="B9" s="8">
        <v>1370.6</v>
      </c>
      <c r="C9" s="8">
        <v>1510.9</v>
      </c>
      <c r="D9" s="8">
        <v>10.199999999999999</v>
      </c>
      <c r="E9" s="21">
        <v>2505.6786390000002</v>
      </c>
      <c r="F9" s="21">
        <v>2583.7809860000002</v>
      </c>
      <c r="G9" s="8">
        <v>3.1</v>
      </c>
      <c r="H9" s="8">
        <v>3434.4</v>
      </c>
      <c r="I9" s="8">
        <v>3903.7</v>
      </c>
      <c r="J9" s="8">
        <v>13.7</v>
      </c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7.100000000000001" customHeight="1" x14ac:dyDescent="0.2">
      <c r="A10" s="7" t="s">
        <v>111</v>
      </c>
      <c r="B10" s="8">
        <v>1370.6</v>
      </c>
      <c r="C10" s="8">
        <v>1510.9</v>
      </c>
      <c r="D10" s="8">
        <v>10.199999999999999</v>
      </c>
      <c r="E10" s="21">
        <v>1718.769996</v>
      </c>
      <c r="F10" s="21">
        <v>1772.3488709999999</v>
      </c>
      <c r="G10" s="8">
        <v>3.1</v>
      </c>
      <c r="H10" s="8">
        <v>2355.6999999999998</v>
      </c>
      <c r="I10" s="8">
        <v>2678</v>
      </c>
      <c r="J10" s="8">
        <v>13.7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7.100000000000001" customHeight="1" x14ac:dyDescent="0.2">
      <c r="A11" s="7" t="s">
        <v>16</v>
      </c>
      <c r="B11" s="8">
        <v>165.6</v>
      </c>
      <c r="C11" s="8">
        <v>171.4</v>
      </c>
      <c r="D11" s="8">
        <v>3.5</v>
      </c>
      <c r="E11" s="21">
        <v>3604.45471</v>
      </c>
      <c r="F11" s="21">
        <v>3634.4959159999999</v>
      </c>
      <c r="G11" s="8">
        <v>0.8</v>
      </c>
      <c r="H11" s="8">
        <v>596.9</v>
      </c>
      <c r="I11" s="8">
        <v>623</v>
      </c>
      <c r="J11" s="8">
        <v>4.4000000000000004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7.100000000000001" customHeight="1" x14ac:dyDescent="0.2">
      <c r="A12" s="22" t="s">
        <v>17</v>
      </c>
      <c r="B12" s="8">
        <v>159.80000000000001</v>
      </c>
      <c r="C12" s="8">
        <v>165.6</v>
      </c>
      <c r="D12" s="8">
        <v>3.6</v>
      </c>
      <c r="E12" s="21">
        <v>3681.524406</v>
      </c>
      <c r="F12" s="21">
        <v>3704.3073669999999</v>
      </c>
      <c r="G12" s="8">
        <v>0.6</v>
      </c>
      <c r="H12" s="8">
        <v>588.4</v>
      </c>
      <c r="I12" s="8">
        <v>613.5</v>
      </c>
      <c r="J12" s="8">
        <v>4.3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7.100000000000001" customHeight="1" x14ac:dyDescent="0.2">
      <c r="A13" s="22" t="s">
        <v>18</v>
      </c>
      <c r="B13" s="8">
        <v>5.8</v>
      </c>
      <c r="C13" s="8">
        <v>5.8</v>
      </c>
      <c r="D13" s="8">
        <v>0</v>
      </c>
      <c r="E13" s="21">
        <v>1481.0517239999999</v>
      </c>
      <c r="F13" s="21">
        <v>1641.2586209999999</v>
      </c>
      <c r="G13" s="8">
        <v>10.8</v>
      </c>
      <c r="H13" s="8">
        <v>8.5</v>
      </c>
      <c r="I13" s="8">
        <v>9.5</v>
      </c>
      <c r="J13" s="8">
        <v>11.8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7.100000000000001" customHeight="1" x14ac:dyDescent="0.2">
      <c r="A14" s="7" t="s">
        <v>19</v>
      </c>
      <c r="B14" s="8">
        <v>1677.1</v>
      </c>
      <c r="C14" s="8">
        <v>1703.2</v>
      </c>
      <c r="D14" s="8">
        <v>1.6</v>
      </c>
      <c r="E14" s="21">
        <v>7008.365452</v>
      </c>
      <c r="F14" s="21">
        <v>6811.4618950000004</v>
      </c>
      <c r="G14" s="8">
        <v>-2.8</v>
      </c>
      <c r="H14" s="8">
        <v>11754</v>
      </c>
      <c r="I14" s="8">
        <v>11601.5</v>
      </c>
      <c r="J14" s="8">
        <v>-1.3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7.100000000000001" customHeight="1" x14ac:dyDescent="0.2">
      <c r="A15" s="22" t="s">
        <v>20</v>
      </c>
      <c r="B15" s="8">
        <v>373.7</v>
      </c>
      <c r="C15" s="8">
        <v>373.7</v>
      </c>
      <c r="D15" s="8">
        <v>0</v>
      </c>
      <c r="E15" s="21">
        <v>2463.0960660000001</v>
      </c>
      <c r="F15" s="21">
        <v>2472.4634729999998</v>
      </c>
      <c r="G15" s="8">
        <v>0.4</v>
      </c>
      <c r="H15" s="8">
        <v>920.5</v>
      </c>
      <c r="I15" s="8">
        <v>924.2</v>
      </c>
      <c r="J15" s="8">
        <v>0.4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7.100000000000001" customHeight="1" x14ac:dyDescent="0.2">
      <c r="A16" s="22" t="s">
        <v>21</v>
      </c>
      <c r="B16" s="8">
        <v>1303.4000000000001</v>
      </c>
      <c r="C16" s="8">
        <v>1329.5</v>
      </c>
      <c r="D16" s="8">
        <v>2</v>
      </c>
      <c r="E16" s="21">
        <v>8311.5472609999997</v>
      </c>
      <c r="F16" s="21">
        <v>8031.081083</v>
      </c>
      <c r="G16" s="8">
        <v>-3.4</v>
      </c>
      <c r="H16" s="8">
        <v>10833.5</v>
      </c>
      <c r="I16" s="8">
        <v>10677.3</v>
      </c>
      <c r="J16" s="8">
        <v>-1.4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7.100000000000001" customHeight="1" x14ac:dyDescent="0.2">
      <c r="A17" s="7" t="s">
        <v>22</v>
      </c>
      <c r="B17" s="8">
        <v>2938.4</v>
      </c>
      <c r="C17" s="8">
        <v>2946</v>
      </c>
      <c r="D17" s="8">
        <v>0.3</v>
      </c>
      <c r="E17" s="21">
        <v>981.84855700000003</v>
      </c>
      <c r="F17" s="21">
        <v>1009.20336</v>
      </c>
      <c r="G17" s="8">
        <v>2.8</v>
      </c>
      <c r="H17" s="8">
        <v>2884.9</v>
      </c>
      <c r="I17" s="8">
        <v>2973</v>
      </c>
      <c r="J17" s="8">
        <v>3.1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7.100000000000001" customHeight="1" x14ac:dyDescent="0.2">
      <c r="A18" s="22" t="s">
        <v>26</v>
      </c>
      <c r="B18" s="8">
        <v>909.2</v>
      </c>
      <c r="C18" s="8">
        <v>916.8</v>
      </c>
      <c r="D18" s="8">
        <v>0.8</v>
      </c>
      <c r="E18" s="21">
        <v>1145.9296469999999</v>
      </c>
      <c r="F18" s="21">
        <v>1145.9296469999999</v>
      </c>
      <c r="G18" s="8">
        <v>0</v>
      </c>
      <c r="H18" s="8">
        <v>976.6</v>
      </c>
      <c r="I18" s="8">
        <v>1050.5999999999999</v>
      </c>
      <c r="J18" s="8">
        <v>7.6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9" customFormat="1" ht="17.100000000000001" customHeight="1" x14ac:dyDescent="0.2">
      <c r="A19" s="26" t="s">
        <v>27</v>
      </c>
      <c r="B19" s="8">
        <v>367.1</v>
      </c>
      <c r="C19" s="8">
        <v>378.2</v>
      </c>
      <c r="D19" s="8">
        <v>3</v>
      </c>
      <c r="E19" s="21">
        <v>1666.2990480000001</v>
      </c>
      <c r="F19" s="21">
        <v>1666.2990480000001</v>
      </c>
      <c r="G19" s="8">
        <v>0</v>
      </c>
      <c r="H19" s="8">
        <v>608.4</v>
      </c>
      <c r="I19" s="8">
        <v>630.29999999999995</v>
      </c>
      <c r="J19" s="8">
        <v>3.6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9" customFormat="1" ht="17.100000000000001" customHeight="1" x14ac:dyDescent="0.2">
      <c r="A20" s="26" t="s">
        <v>28</v>
      </c>
      <c r="B20" s="8">
        <v>162.4</v>
      </c>
      <c r="C20" s="8">
        <v>156.1</v>
      </c>
      <c r="D20" s="8">
        <v>-3.9</v>
      </c>
      <c r="E20" s="21">
        <v>1648.5438819999999</v>
      </c>
      <c r="F20" s="21">
        <v>1648.5438819999999</v>
      </c>
      <c r="G20" s="8">
        <v>0</v>
      </c>
      <c r="H20" s="8">
        <v>248.3</v>
      </c>
      <c r="I20" s="8">
        <v>257.39999999999998</v>
      </c>
      <c r="J20" s="8">
        <v>3.7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9" customFormat="1" ht="17.100000000000001" customHeight="1" x14ac:dyDescent="0.2">
      <c r="A21" s="26" t="s">
        <v>29</v>
      </c>
      <c r="B21" s="8">
        <v>379.7</v>
      </c>
      <c r="C21" s="8">
        <v>382.5</v>
      </c>
      <c r="D21" s="8">
        <v>0.7</v>
      </c>
      <c r="E21" s="21">
        <v>426.29097999999999</v>
      </c>
      <c r="F21" s="21">
        <v>426.29097999999999</v>
      </c>
      <c r="G21" s="8">
        <v>0</v>
      </c>
      <c r="H21" s="8">
        <v>120</v>
      </c>
      <c r="I21" s="8">
        <v>163</v>
      </c>
      <c r="J21" s="8">
        <v>35.799999999999997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7.100000000000001" customHeight="1" x14ac:dyDescent="0.2">
      <c r="A22" s="22" t="s">
        <v>30</v>
      </c>
      <c r="B22" s="8">
        <v>1456.4</v>
      </c>
      <c r="C22" s="8">
        <v>1456.4</v>
      </c>
      <c r="D22" s="8">
        <v>0</v>
      </c>
      <c r="E22" s="21">
        <v>784.30767600000001</v>
      </c>
      <c r="F22" s="21">
        <v>784.30767600000001</v>
      </c>
      <c r="G22" s="8">
        <v>0</v>
      </c>
      <c r="H22" s="8">
        <v>1128.4000000000001</v>
      </c>
      <c r="I22" s="8">
        <v>1142.2</v>
      </c>
      <c r="J22" s="8">
        <v>1.2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9" customFormat="1" ht="17.100000000000001" customHeight="1" x14ac:dyDescent="0.2">
      <c r="A23" s="26" t="s">
        <v>27</v>
      </c>
      <c r="B23" s="8">
        <v>357.5</v>
      </c>
      <c r="C23" s="8">
        <v>357.5</v>
      </c>
      <c r="D23" s="8">
        <v>0</v>
      </c>
      <c r="E23" s="21">
        <v>1247.2176219999999</v>
      </c>
      <c r="F23" s="21">
        <v>1247.2176219999999</v>
      </c>
      <c r="G23" s="8">
        <v>0</v>
      </c>
      <c r="H23" s="8">
        <v>435.7</v>
      </c>
      <c r="I23" s="8">
        <v>446</v>
      </c>
      <c r="J23" s="8">
        <v>2.4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9" customFormat="1" ht="17.100000000000001" customHeight="1" x14ac:dyDescent="0.2">
      <c r="A24" s="26" t="s">
        <v>28</v>
      </c>
      <c r="B24" s="8">
        <v>192.1</v>
      </c>
      <c r="C24" s="8">
        <v>192.1</v>
      </c>
      <c r="D24" s="8">
        <v>0</v>
      </c>
      <c r="E24" s="21">
        <v>1179.648621</v>
      </c>
      <c r="F24" s="21">
        <v>1179.648621</v>
      </c>
      <c r="G24" s="8">
        <v>0</v>
      </c>
      <c r="H24" s="8">
        <v>223.3</v>
      </c>
      <c r="I24" s="8">
        <v>226.6</v>
      </c>
      <c r="J24" s="8">
        <v>1.5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9" customFormat="1" ht="17.100000000000001" customHeight="1" x14ac:dyDescent="0.2">
      <c r="A25" s="26" t="s">
        <v>29</v>
      </c>
      <c r="B25" s="8">
        <v>906.7</v>
      </c>
      <c r="C25" s="8">
        <v>906.8</v>
      </c>
      <c r="D25" s="8">
        <v>0</v>
      </c>
      <c r="E25" s="21">
        <v>518.05789600000003</v>
      </c>
      <c r="F25" s="21">
        <v>518.05789600000003</v>
      </c>
      <c r="G25" s="8">
        <v>0</v>
      </c>
      <c r="H25" s="8">
        <v>469.5</v>
      </c>
      <c r="I25" s="8">
        <v>469.7</v>
      </c>
      <c r="J25" s="8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7.100000000000001" customHeight="1" x14ac:dyDescent="0.2">
      <c r="A26" s="22" t="s">
        <v>31</v>
      </c>
      <c r="B26" s="8">
        <v>572.79999999999995</v>
      </c>
      <c r="C26" s="8">
        <v>572.79999999999995</v>
      </c>
      <c r="D26" s="8">
        <v>0</v>
      </c>
      <c r="E26" s="21">
        <v>1362.1841830000001</v>
      </c>
      <c r="F26" s="21">
        <v>1362.1841830000001</v>
      </c>
      <c r="G26" s="8">
        <v>0</v>
      </c>
      <c r="H26" s="8">
        <v>780</v>
      </c>
      <c r="I26" s="8">
        <v>780.2</v>
      </c>
      <c r="J26" s="8"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9" customFormat="1" ht="17.100000000000001" customHeight="1" x14ac:dyDescent="0.2">
      <c r="A27" s="26" t="s">
        <v>27</v>
      </c>
      <c r="B27" s="8">
        <v>493</v>
      </c>
      <c r="C27" s="8">
        <v>493</v>
      </c>
      <c r="D27" s="8">
        <v>0</v>
      </c>
      <c r="E27" s="21">
        <v>1486.5269780000001</v>
      </c>
      <c r="F27" s="21">
        <v>1486.5269780000001</v>
      </c>
      <c r="G27" s="8">
        <v>0</v>
      </c>
      <c r="H27" s="8">
        <v>732.7</v>
      </c>
      <c r="I27" s="8">
        <v>732.9</v>
      </c>
      <c r="J27" s="8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9" customFormat="1" ht="17.100000000000001" customHeight="1" x14ac:dyDescent="0.2">
      <c r="A28" s="26" t="s">
        <v>28</v>
      </c>
      <c r="B28" s="8">
        <v>16.600000000000001</v>
      </c>
      <c r="C28" s="8">
        <v>16.600000000000001</v>
      </c>
      <c r="D28" s="8">
        <v>0</v>
      </c>
      <c r="E28" s="21">
        <v>725</v>
      </c>
      <c r="F28" s="21">
        <v>725</v>
      </c>
      <c r="G28" s="8">
        <v>0</v>
      </c>
      <c r="H28" s="8">
        <v>12</v>
      </c>
      <c r="I28" s="8">
        <v>12</v>
      </c>
      <c r="J28" s="8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s="9" customFormat="1" ht="17.100000000000001" customHeight="1" x14ac:dyDescent="0.2">
      <c r="A29" s="26" t="s">
        <v>29</v>
      </c>
      <c r="B29" s="8">
        <v>63.2</v>
      </c>
      <c r="C29" s="8">
        <v>63.2</v>
      </c>
      <c r="D29" s="8">
        <v>0</v>
      </c>
      <c r="E29" s="21">
        <v>559.59335399999998</v>
      </c>
      <c r="F29" s="21">
        <v>559.59335399999998</v>
      </c>
      <c r="G29" s="8">
        <v>0</v>
      </c>
      <c r="H29" s="8">
        <v>35.299999999999997</v>
      </c>
      <c r="I29" s="8">
        <v>35.299999999999997</v>
      </c>
      <c r="J29" s="8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9" customFormat="1" ht="17.100000000000001" customHeight="1" x14ac:dyDescent="0.2">
      <c r="A30" s="7" t="s">
        <v>32</v>
      </c>
      <c r="B30" s="8">
        <v>143.5</v>
      </c>
      <c r="C30" s="8">
        <v>143.5</v>
      </c>
      <c r="D30" s="8">
        <v>0</v>
      </c>
      <c r="E30" s="21">
        <v>395.23693400000002</v>
      </c>
      <c r="F30" s="21">
        <v>572.45296199999996</v>
      </c>
      <c r="G30" s="8">
        <v>44.8</v>
      </c>
      <c r="H30" s="8">
        <v>56.7</v>
      </c>
      <c r="I30" s="8">
        <v>82.1</v>
      </c>
      <c r="J30" s="8">
        <v>44.8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7.100000000000001" customHeight="1" x14ac:dyDescent="0.2">
      <c r="A31" s="7" t="s">
        <v>33</v>
      </c>
      <c r="B31" s="8">
        <v>31.7</v>
      </c>
      <c r="C31" s="8">
        <v>31.7</v>
      </c>
      <c r="D31" s="8">
        <v>0</v>
      </c>
      <c r="E31" s="21">
        <v>1142.8548900000001</v>
      </c>
      <c r="F31" s="21">
        <v>1572.1955840000001</v>
      </c>
      <c r="G31" s="8">
        <v>37.6</v>
      </c>
      <c r="H31" s="8">
        <v>36.200000000000003</v>
      </c>
      <c r="I31" s="8">
        <v>49.9</v>
      </c>
      <c r="J31" s="8">
        <v>37.799999999999997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7.100000000000001" customHeight="1" x14ac:dyDescent="0.2">
      <c r="A32" s="7" t="s">
        <v>34</v>
      </c>
      <c r="B32" s="8">
        <v>47</v>
      </c>
      <c r="C32" s="8">
        <v>50</v>
      </c>
      <c r="D32" s="8">
        <v>6.4</v>
      </c>
      <c r="E32" s="21">
        <v>582.47659599999997</v>
      </c>
      <c r="F32" s="21">
        <v>667.81600000000003</v>
      </c>
      <c r="G32" s="8">
        <v>14.7</v>
      </c>
      <c r="H32" s="8">
        <v>27.4</v>
      </c>
      <c r="I32" s="8">
        <v>33.4</v>
      </c>
      <c r="J32" s="8">
        <v>21.9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7.100000000000001" customHeight="1" x14ac:dyDescent="0.2">
      <c r="A33" s="79" t="s">
        <v>35</v>
      </c>
      <c r="B33" s="8">
        <v>19931.5</v>
      </c>
      <c r="C33" s="8">
        <v>20865.150000000001</v>
      </c>
      <c r="D33" s="8">
        <v>4.7</v>
      </c>
      <c r="E33" s="21">
        <v>4364.8601710000003</v>
      </c>
      <c r="F33" s="21">
        <v>5574.5165310000002</v>
      </c>
      <c r="G33" s="8">
        <v>27.7</v>
      </c>
      <c r="H33" s="8">
        <v>86998.3</v>
      </c>
      <c r="I33" s="8">
        <v>116313</v>
      </c>
      <c r="J33" s="8">
        <v>33.700000000000003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7.100000000000001" customHeight="1" x14ac:dyDescent="0.2">
      <c r="A34" s="22" t="s">
        <v>36</v>
      </c>
      <c r="B34" s="8">
        <v>4347.3999999999996</v>
      </c>
      <c r="C34" s="8">
        <v>4414.8</v>
      </c>
      <c r="D34" s="8">
        <v>1.6</v>
      </c>
      <c r="E34" s="21">
        <v>5691.7000740000003</v>
      </c>
      <c r="F34" s="21">
        <v>6416.4560570000003</v>
      </c>
      <c r="G34" s="8">
        <v>12.7</v>
      </c>
      <c r="H34" s="8">
        <v>24744.2</v>
      </c>
      <c r="I34" s="8">
        <v>28327.4</v>
      </c>
      <c r="J34" s="8">
        <v>14.5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7.100000000000001" customHeight="1" x14ac:dyDescent="0.2">
      <c r="A35" s="22" t="s">
        <v>37</v>
      </c>
      <c r="B35" s="8">
        <v>14999.2</v>
      </c>
      <c r="C35" s="8">
        <v>15865.45</v>
      </c>
      <c r="D35" s="8">
        <v>5.8</v>
      </c>
      <c r="E35" s="21">
        <v>4048.1163929999998</v>
      </c>
      <c r="F35" s="21">
        <v>5440.6728839999996</v>
      </c>
      <c r="G35" s="8">
        <v>34.4</v>
      </c>
      <c r="H35" s="8">
        <v>60718.5</v>
      </c>
      <c r="I35" s="8">
        <v>86318.7</v>
      </c>
      <c r="J35" s="8">
        <v>42.2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7.100000000000001" customHeight="1" x14ac:dyDescent="0.2">
      <c r="A36" s="22" t="s">
        <v>38</v>
      </c>
      <c r="B36" s="8">
        <v>584.79999999999995</v>
      </c>
      <c r="C36" s="8">
        <v>584.9</v>
      </c>
      <c r="D36" s="8">
        <v>0</v>
      </c>
      <c r="E36" s="21">
        <v>2625.8655950000002</v>
      </c>
      <c r="F36" s="21">
        <v>2850.110788</v>
      </c>
      <c r="G36" s="8">
        <v>8.5</v>
      </c>
      <c r="H36" s="8">
        <v>1535.6</v>
      </c>
      <c r="I36" s="8">
        <v>1667</v>
      </c>
      <c r="J36" s="8">
        <v>8.6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7.100000000000001" customHeight="1" x14ac:dyDescent="0.2">
      <c r="A37" s="7" t="s">
        <v>39</v>
      </c>
      <c r="B37" s="8">
        <v>38925.5</v>
      </c>
      <c r="C37" s="8">
        <v>39915.199999999997</v>
      </c>
      <c r="D37" s="8">
        <v>2.5</v>
      </c>
      <c r="E37" s="21">
        <v>3527.8014410000001</v>
      </c>
      <c r="F37" s="21">
        <v>3526.2812509999999</v>
      </c>
      <c r="G37" s="8">
        <v>0</v>
      </c>
      <c r="H37" s="8">
        <v>137321.4</v>
      </c>
      <c r="I37" s="8">
        <v>140752.20000000001</v>
      </c>
      <c r="J37" s="8">
        <v>2.5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7.100000000000001" customHeight="1" x14ac:dyDescent="0.2">
      <c r="A38" s="7" t="s">
        <v>40</v>
      </c>
      <c r="B38" s="8">
        <v>864.64</v>
      </c>
      <c r="C38" s="8">
        <v>864.64</v>
      </c>
      <c r="D38" s="8">
        <v>0</v>
      </c>
      <c r="E38" s="21">
        <v>2415.1135730000001</v>
      </c>
      <c r="F38" s="21">
        <v>2843.3868430000002</v>
      </c>
      <c r="G38" s="8">
        <v>17.7</v>
      </c>
      <c r="H38" s="8">
        <v>2088.1999999999998</v>
      </c>
      <c r="I38" s="8">
        <v>2458.6</v>
      </c>
      <c r="J38" s="8">
        <v>17.7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7.100000000000001" customHeight="1" x14ac:dyDescent="0.2">
      <c r="A39" s="11" t="s">
        <v>41</v>
      </c>
      <c r="B39" s="12">
        <v>66095.539999999994</v>
      </c>
      <c r="C39" s="12">
        <v>68201.69</v>
      </c>
      <c r="D39" s="12">
        <v>3.2</v>
      </c>
      <c r="E39" s="27">
        <v>3710</v>
      </c>
      <c r="F39" s="27">
        <v>4088</v>
      </c>
      <c r="G39" s="12">
        <v>10.199999999999999</v>
      </c>
      <c r="H39" s="12">
        <v>245198.4</v>
      </c>
      <c r="I39" s="12">
        <v>278790.40000000002</v>
      </c>
      <c r="J39" s="63">
        <v>13.7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7.100000000000001" customHeight="1" x14ac:dyDescent="0.2">
      <c r="A40" s="523" t="s">
        <v>42</v>
      </c>
      <c r="B40" s="523" t="s">
        <v>61</v>
      </c>
      <c r="C40" s="523"/>
      <c r="D40" s="523"/>
      <c r="E40" s="523" t="s">
        <v>62</v>
      </c>
      <c r="F40" s="523"/>
      <c r="G40" s="523"/>
      <c r="H40" s="523" t="s">
        <v>63</v>
      </c>
      <c r="I40" s="523"/>
      <c r="J40" s="523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7.100000000000001" customHeight="1" x14ac:dyDescent="0.2">
      <c r="A41" s="523"/>
      <c r="B41" s="80">
        <v>2020</v>
      </c>
      <c r="C41" s="80">
        <v>2021</v>
      </c>
      <c r="D41" s="5" t="s">
        <v>66</v>
      </c>
      <c r="E41" s="80">
        <v>2020</v>
      </c>
      <c r="F41" s="80">
        <v>2021</v>
      </c>
      <c r="G41" s="5" t="s">
        <v>66</v>
      </c>
      <c r="H41" s="80">
        <v>2020</v>
      </c>
      <c r="I41" s="80">
        <v>2021</v>
      </c>
      <c r="J41" s="5" t="s">
        <v>66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3.5" customHeight="1" x14ac:dyDescent="0.2">
      <c r="A42" s="523"/>
      <c r="B42" s="5" t="s">
        <v>67</v>
      </c>
      <c r="C42" s="6" t="s">
        <v>68</v>
      </c>
      <c r="D42" s="5" t="s">
        <v>69</v>
      </c>
      <c r="E42" s="5" t="s">
        <v>70</v>
      </c>
      <c r="F42" s="5" t="s">
        <v>70</v>
      </c>
      <c r="G42" s="5" t="s">
        <v>72</v>
      </c>
      <c r="H42" s="5" t="s">
        <v>73</v>
      </c>
      <c r="I42" s="5" t="s">
        <v>74</v>
      </c>
      <c r="J42" s="5" t="s">
        <v>75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7.100000000000001" customHeight="1" x14ac:dyDescent="0.2">
      <c r="A43" s="7" t="s">
        <v>45</v>
      </c>
      <c r="B43" s="8">
        <v>425.7</v>
      </c>
      <c r="C43" s="8">
        <v>448.8</v>
      </c>
      <c r="D43" s="8">
        <v>5.4</v>
      </c>
      <c r="E43" s="21">
        <v>1987</v>
      </c>
      <c r="F43" s="21">
        <v>2426</v>
      </c>
      <c r="G43" s="8">
        <v>22.1</v>
      </c>
      <c r="H43" s="8">
        <v>852.6</v>
      </c>
      <c r="I43" s="8">
        <v>1088.7</v>
      </c>
      <c r="J43" s="8">
        <v>27.7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7.100000000000001" customHeight="1" x14ac:dyDescent="0.2">
      <c r="A44" s="7" t="s">
        <v>46</v>
      </c>
      <c r="B44" s="8">
        <v>35.299999999999997</v>
      </c>
      <c r="C44" s="8">
        <v>39.200000000000003</v>
      </c>
      <c r="D44" s="8">
        <v>11</v>
      </c>
      <c r="E44" s="21">
        <v>912</v>
      </c>
      <c r="F44" s="21">
        <v>1554</v>
      </c>
      <c r="G44" s="8">
        <v>70.400000000000006</v>
      </c>
      <c r="H44" s="8">
        <v>32.200000000000003</v>
      </c>
      <c r="I44" s="8">
        <v>60.9</v>
      </c>
      <c r="J44" s="8">
        <v>89.1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7.100000000000001" customHeight="1" x14ac:dyDescent="0.2">
      <c r="A45" s="7" t="s">
        <v>47</v>
      </c>
      <c r="B45" s="8">
        <v>4.7</v>
      </c>
      <c r="C45" s="8">
        <v>4.8</v>
      </c>
      <c r="D45" s="8">
        <v>2.1</v>
      </c>
      <c r="E45" s="21">
        <v>2213</v>
      </c>
      <c r="F45" s="21">
        <v>2521</v>
      </c>
      <c r="G45" s="8">
        <v>13.9</v>
      </c>
      <c r="H45" s="8">
        <v>10.4</v>
      </c>
      <c r="I45" s="8">
        <v>12.1</v>
      </c>
      <c r="J45" s="8">
        <v>16.3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7.100000000000001" customHeight="1" x14ac:dyDescent="0.2">
      <c r="A46" s="7" t="s">
        <v>48</v>
      </c>
      <c r="B46" s="8">
        <v>103.4</v>
      </c>
      <c r="C46" s="8">
        <v>111.4</v>
      </c>
      <c r="D46" s="8">
        <v>7.7</v>
      </c>
      <c r="E46" s="21">
        <v>3621</v>
      </c>
      <c r="F46" s="21">
        <v>3776</v>
      </c>
      <c r="G46" s="8">
        <v>4.3</v>
      </c>
      <c r="H46" s="8">
        <v>374.4</v>
      </c>
      <c r="I46" s="8">
        <v>420.6</v>
      </c>
      <c r="J46" s="8">
        <v>12.3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7.100000000000001" customHeight="1" x14ac:dyDescent="0.2">
      <c r="A47" s="7" t="s">
        <v>49</v>
      </c>
      <c r="B47" s="8">
        <v>2341.5</v>
      </c>
      <c r="C47" s="8">
        <v>2706.2</v>
      </c>
      <c r="D47" s="8">
        <v>15.6</v>
      </c>
      <c r="E47" s="21">
        <v>2663</v>
      </c>
      <c r="F47" s="21">
        <v>3027</v>
      </c>
      <c r="G47" s="8">
        <v>13.7</v>
      </c>
      <c r="H47" s="8">
        <v>6234.6</v>
      </c>
      <c r="I47" s="8">
        <v>8190.8</v>
      </c>
      <c r="J47" s="8">
        <v>31.4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7.100000000000001" customHeight="1" x14ac:dyDescent="0.2">
      <c r="A48" s="7" t="s">
        <v>50</v>
      </c>
      <c r="B48" s="8">
        <v>15.6</v>
      </c>
      <c r="C48" s="8">
        <v>15.8</v>
      </c>
      <c r="D48" s="8">
        <v>1.3</v>
      </c>
      <c r="E48" s="21">
        <v>2628</v>
      </c>
      <c r="F48" s="21">
        <v>2949</v>
      </c>
      <c r="G48" s="8">
        <v>12.2</v>
      </c>
      <c r="H48" s="8">
        <v>41</v>
      </c>
      <c r="I48" s="8">
        <v>46.6</v>
      </c>
      <c r="J48" s="8">
        <v>13.7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7.100000000000001" customHeight="1" x14ac:dyDescent="0.2">
      <c r="A49" s="81" t="s">
        <v>41</v>
      </c>
      <c r="B49" s="82">
        <v>2926.2</v>
      </c>
      <c r="C49" s="82">
        <v>3326.2</v>
      </c>
      <c r="D49" s="82">
        <v>13.7</v>
      </c>
      <c r="E49" s="83">
        <v>2578</v>
      </c>
      <c r="F49" s="83">
        <v>2952</v>
      </c>
      <c r="G49" s="82">
        <v>14.5</v>
      </c>
      <c r="H49" s="82">
        <v>7545.2</v>
      </c>
      <c r="I49" s="82">
        <v>9819.7000000000007</v>
      </c>
      <c r="J49" s="84">
        <v>30.1</v>
      </c>
      <c r="K49" s="18"/>
      <c r="L49" s="85"/>
      <c r="M49" s="85"/>
      <c r="N49" s="86"/>
      <c r="O49" s="18"/>
      <c r="P49" s="18"/>
      <c r="Q49" s="18"/>
      <c r="R49" s="18"/>
      <c r="S49" s="18"/>
      <c r="T49" s="18"/>
    </row>
    <row r="50" spans="1:20" ht="17.100000000000001" customHeight="1" x14ac:dyDescent="0.2">
      <c r="A50" s="38" t="s">
        <v>56</v>
      </c>
      <c r="B50" s="87">
        <v>69021.740000000005</v>
      </c>
      <c r="C50" s="87">
        <v>71527.89</v>
      </c>
      <c r="D50" s="40">
        <v>3.6</v>
      </c>
      <c r="E50" s="88">
        <v>3673</v>
      </c>
      <c r="F50" s="88">
        <v>4035</v>
      </c>
      <c r="G50" s="40">
        <v>9.85</v>
      </c>
      <c r="H50" s="87">
        <v>252743.6</v>
      </c>
      <c r="I50" s="87">
        <v>288610.09999999998</v>
      </c>
      <c r="J50" s="89">
        <v>14.2</v>
      </c>
      <c r="K50" s="18"/>
      <c r="L50" s="85"/>
      <c r="M50" s="85"/>
      <c r="N50" s="90"/>
      <c r="O50" s="18"/>
      <c r="P50" s="18"/>
      <c r="Q50" s="18"/>
      <c r="R50" s="18"/>
      <c r="S50" s="18"/>
      <c r="T50" s="18"/>
    </row>
    <row r="51" spans="1:20" ht="13.35" customHeight="1" x14ac:dyDescent="0.2">
      <c r="A51" s="17" t="s">
        <v>52</v>
      </c>
      <c r="B51" s="17"/>
      <c r="C51" s="17"/>
      <c r="D51" s="17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3.35" customHeight="1" x14ac:dyDescent="0.2">
      <c r="A52" s="17" t="s">
        <v>53</v>
      </c>
      <c r="B52" s="17"/>
      <c r="C52" s="17"/>
      <c r="D52" s="17"/>
      <c r="E52" s="17"/>
      <c r="F52" s="17"/>
      <c r="G52" s="5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20.100000000000001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8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9.5" hidden="1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9.5" hidden="1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9.5" hidden="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91"/>
      <c r="O57" s="18"/>
      <c r="P57" s="18"/>
      <c r="Q57" s="18"/>
      <c r="R57" s="18"/>
      <c r="S57" s="18"/>
      <c r="T57" s="18"/>
    </row>
    <row r="58" spans="1:20" ht="19.5" hidden="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9.5" hidden="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9.5" hidden="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9.5" hidden="1" customHeight="1" x14ac:dyDescent="0.2"/>
  </sheetData>
  <mergeCells count="11">
    <mergeCell ref="A40:A42"/>
    <mergeCell ref="B40:D40"/>
    <mergeCell ref="E40:G40"/>
    <mergeCell ref="H40:J40"/>
    <mergeCell ref="K2:T2"/>
    <mergeCell ref="K3:T3"/>
    <mergeCell ref="K4:T4"/>
    <mergeCell ref="A6:A8"/>
    <mergeCell ref="B6:D6"/>
    <mergeCell ref="E6:G6"/>
    <mergeCell ref="H6:J6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42578125" style="164" customWidth="1"/>
    <col min="5" max="6" width="11.28515625" style="164" customWidth="1"/>
    <col min="7" max="7" width="7.42578125" style="164" customWidth="1"/>
    <col min="8" max="9" width="11.28515625" style="164" customWidth="1"/>
    <col min="10" max="10" width="7.42578125" style="164" customWidth="1"/>
    <col min="11" max="11" width="10.28515625" style="164" customWidth="1"/>
    <col min="12" max="12" width="11.42578125" style="164" customWidth="1"/>
    <col min="13" max="13" width="6.7109375" style="164" customWidth="1"/>
    <col min="14" max="14" width="7.7109375" style="164" customWidth="1"/>
    <col min="15" max="15" width="9" style="164" customWidth="1"/>
    <col min="16" max="257" width="11.42578125" style="164" customWidth="1"/>
  </cols>
  <sheetData>
    <row r="1" spans="1:12" ht="36" customHeight="1" x14ac:dyDescent="0.2">
      <c r="A1" s="590"/>
      <c r="B1" s="590"/>
      <c r="C1" s="590"/>
      <c r="D1" s="590"/>
      <c r="E1" s="590"/>
      <c r="F1" s="590"/>
      <c r="G1" s="590"/>
      <c r="H1" s="590"/>
      <c r="I1" s="590"/>
      <c r="J1" s="590"/>
    </row>
    <row r="2" spans="1:12" ht="15.6" customHeight="1" x14ac:dyDescent="0.2">
      <c r="A2" s="590"/>
      <c r="B2" s="590"/>
      <c r="C2" s="590"/>
      <c r="D2" s="590"/>
      <c r="E2" s="590"/>
      <c r="F2" s="590"/>
      <c r="G2" s="590"/>
      <c r="H2" s="590"/>
      <c r="I2" s="590"/>
      <c r="J2" s="590"/>
    </row>
    <row r="3" spans="1:12" ht="15.6" customHeight="1" x14ac:dyDescent="0.2">
      <c r="A3" s="590"/>
      <c r="B3" s="590"/>
      <c r="C3" s="590"/>
      <c r="D3" s="590"/>
      <c r="E3" s="590"/>
      <c r="F3" s="590"/>
      <c r="G3" s="590"/>
      <c r="H3" s="590"/>
      <c r="I3" s="590"/>
      <c r="J3" s="590"/>
    </row>
    <row r="4" spans="1:12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2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2" ht="20.100000000000001" customHeight="1" x14ac:dyDescent="0.2">
      <c r="A6" s="588"/>
      <c r="B6" s="481" t="str">
        <f>$E$7</f>
        <v>(c)</v>
      </c>
      <c r="C6" s="481">
        <f>$E$8</f>
        <v>0</v>
      </c>
      <c r="D6" s="481" t="s">
        <v>66</v>
      </c>
      <c r="E6" s="481" t="str">
        <f>$E$7</f>
        <v>(c)</v>
      </c>
      <c r="F6" s="481">
        <f>$E$8</f>
        <v>0</v>
      </c>
      <c r="G6" s="481" t="s">
        <v>66</v>
      </c>
      <c r="H6" s="481" t="str">
        <f>$E$7</f>
        <v>(c)</v>
      </c>
      <c r="I6" s="481">
        <f>$E$8</f>
        <v>0</v>
      </c>
      <c r="J6" s="481" t="s">
        <v>66</v>
      </c>
    </row>
    <row r="7" spans="1:12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  <c r="L7" s="506"/>
    </row>
    <row r="8" spans="1:12" ht="15" hidden="1" customHeight="1" x14ac:dyDescent="0.2">
      <c r="A8" s="167" t="s">
        <v>76</v>
      </c>
      <c r="B8" s="168">
        <v>0</v>
      </c>
      <c r="C8" s="168">
        <f>SUM(C9:C15)</f>
        <v>0</v>
      </c>
      <c r="D8" s="168">
        <f>IF($B8=0,0,ROUND((C8/$B8-1)*100,1))</f>
        <v>0</v>
      </c>
      <c r="E8" s="169">
        <v>0</v>
      </c>
      <c r="F8" s="169">
        <v>0</v>
      </c>
      <c r="G8" s="168">
        <f t="shared" ref="G8:G42" si="0">IF($E8=0,0,ROUND((F8/$E8-1)*100,1))</f>
        <v>0</v>
      </c>
      <c r="H8" s="168">
        <v>0</v>
      </c>
      <c r="I8" s="168">
        <f>SUM(I9:I15)</f>
        <v>0</v>
      </c>
      <c r="J8" s="168">
        <f t="shared" ref="J8:J42" si="1">IF($H8=0,0,ROUND((I8/$H8-1)*100,1))</f>
        <v>0</v>
      </c>
      <c r="L8" s="501"/>
    </row>
    <row r="9" spans="1:12" ht="15" hidden="1" customHeight="1" x14ac:dyDescent="0.2">
      <c r="A9" s="263" t="s">
        <v>77</v>
      </c>
      <c r="B9" s="172">
        <v>0</v>
      </c>
      <c r="C9" s="172">
        <f t="shared" ref="C9:C15" si="2">ROUND(B9*(1+(D9/100)),1)</f>
        <v>0</v>
      </c>
      <c r="D9" s="172">
        <v>0</v>
      </c>
      <c r="E9" s="456">
        <v>0</v>
      </c>
      <c r="F9" s="456">
        <v>0</v>
      </c>
      <c r="G9" s="173">
        <f t="shared" si="0"/>
        <v>0</v>
      </c>
      <c r="H9" s="172">
        <v>0</v>
      </c>
      <c r="I9" s="172">
        <f t="shared" ref="I9:I15" si="3">(C9*$F9/1000)</f>
        <v>0</v>
      </c>
      <c r="J9" s="172">
        <f t="shared" si="1"/>
        <v>0</v>
      </c>
      <c r="L9" s="501"/>
    </row>
    <row r="10" spans="1:12" ht="15" hidden="1" customHeight="1" x14ac:dyDescent="0.2">
      <c r="A10" s="263" t="s">
        <v>78</v>
      </c>
      <c r="B10" s="172">
        <v>0</v>
      </c>
      <c r="C10" s="172">
        <f t="shared" si="2"/>
        <v>0</v>
      </c>
      <c r="D10" s="172">
        <v>0</v>
      </c>
      <c r="E10" s="456">
        <v>0</v>
      </c>
      <c r="F10" s="456">
        <v>0</v>
      </c>
      <c r="G10" s="173">
        <f t="shared" si="0"/>
        <v>0</v>
      </c>
      <c r="H10" s="172">
        <v>0</v>
      </c>
      <c r="I10" s="172">
        <f t="shared" si="3"/>
        <v>0</v>
      </c>
      <c r="J10" s="172">
        <f t="shared" si="1"/>
        <v>0</v>
      </c>
      <c r="L10" s="501"/>
    </row>
    <row r="11" spans="1:12" ht="15" hidden="1" customHeight="1" x14ac:dyDescent="0.2">
      <c r="A11" s="263" t="s">
        <v>79</v>
      </c>
      <c r="B11" s="172">
        <v>0</v>
      </c>
      <c r="C11" s="172">
        <f t="shared" si="2"/>
        <v>0</v>
      </c>
      <c r="D11" s="172">
        <v>0</v>
      </c>
      <c r="E11" s="456">
        <v>0</v>
      </c>
      <c r="F11" s="456">
        <v>0</v>
      </c>
      <c r="G11" s="173">
        <f t="shared" si="0"/>
        <v>0</v>
      </c>
      <c r="H11" s="172">
        <v>0</v>
      </c>
      <c r="I11" s="172">
        <f t="shared" si="3"/>
        <v>0</v>
      </c>
      <c r="J11" s="172">
        <f t="shared" si="1"/>
        <v>0</v>
      </c>
      <c r="L11" s="501"/>
    </row>
    <row r="12" spans="1:12" ht="15" hidden="1" customHeight="1" x14ac:dyDescent="0.2">
      <c r="A12" s="263" t="s">
        <v>80</v>
      </c>
      <c r="B12" s="172">
        <v>0</v>
      </c>
      <c r="C12" s="172">
        <f t="shared" si="2"/>
        <v>0</v>
      </c>
      <c r="D12" s="172">
        <v>0</v>
      </c>
      <c r="E12" s="456">
        <v>0</v>
      </c>
      <c r="F12" s="456">
        <v>0</v>
      </c>
      <c r="G12" s="173">
        <f t="shared" si="0"/>
        <v>0</v>
      </c>
      <c r="H12" s="172">
        <v>0</v>
      </c>
      <c r="I12" s="172">
        <f t="shared" si="3"/>
        <v>0</v>
      </c>
      <c r="J12" s="172">
        <f t="shared" si="1"/>
        <v>0</v>
      </c>
      <c r="L12" s="501"/>
    </row>
    <row r="13" spans="1:12" ht="15" hidden="1" customHeight="1" x14ac:dyDescent="0.2">
      <c r="A13" s="263" t="s">
        <v>81</v>
      </c>
      <c r="B13" s="172">
        <v>0</v>
      </c>
      <c r="C13" s="172">
        <f t="shared" si="2"/>
        <v>0</v>
      </c>
      <c r="D13" s="172">
        <v>0</v>
      </c>
      <c r="E13" s="456">
        <v>0</v>
      </c>
      <c r="F13" s="456">
        <v>0</v>
      </c>
      <c r="G13" s="173">
        <f t="shared" si="0"/>
        <v>0</v>
      </c>
      <c r="H13" s="172">
        <v>0</v>
      </c>
      <c r="I13" s="172">
        <f t="shared" si="3"/>
        <v>0</v>
      </c>
      <c r="J13" s="172">
        <f t="shared" si="1"/>
        <v>0</v>
      </c>
      <c r="L13" s="501"/>
    </row>
    <row r="14" spans="1:12" ht="15" hidden="1" customHeight="1" x14ac:dyDescent="0.2">
      <c r="A14" s="263" t="s">
        <v>82</v>
      </c>
      <c r="B14" s="172">
        <v>0</v>
      </c>
      <c r="C14" s="172">
        <f t="shared" si="2"/>
        <v>0</v>
      </c>
      <c r="D14" s="172">
        <v>0</v>
      </c>
      <c r="E14" s="456">
        <v>0</v>
      </c>
      <c r="F14" s="456">
        <v>0</v>
      </c>
      <c r="G14" s="173">
        <f t="shared" si="0"/>
        <v>0</v>
      </c>
      <c r="H14" s="172">
        <v>0</v>
      </c>
      <c r="I14" s="172">
        <f t="shared" si="3"/>
        <v>0</v>
      </c>
      <c r="J14" s="172">
        <f t="shared" si="1"/>
        <v>0</v>
      </c>
      <c r="L14" s="501"/>
    </row>
    <row r="15" spans="1:12" ht="15" hidden="1" customHeight="1" x14ac:dyDescent="0.2">
      <c r="A15" s="267" t="s">
        <v>83</v>
      </c>
      <c r="B15" s="177">
        <v>0</v>
      </c>
      <c r="C15" s="177">
        <f t="shared" si="2"/>
        <v>0</v>
      </c>
      <c r="D15" s="177">
        <v>0</v>
      </c>
      <c r="E15" s="488">
        <v>0</v>
      </c>
      <c r="F15" s="488">
        <v>0</v>
      </c>
      <c r="G15" s="179">
        <f t="shared" si="0"/>
        <v>0</v>
      </c>
      <c r="H15" s="177">
        <v>0</v>
      </c>
      <c r="I15" s="177">
        <f t="shared" si="3"/>
        <v>0</v>
      </c>
      <c r="J15" s="177">
        <f t="shared" si="1"/>
        <v>0</v>
      </c>
      <c r="L15" s="501"/>
    </row>
    <row r="16" spans="1:12" ht="15" customHeight="1" x14ac:dyDescent="0.2">
      <c r="A16" s="120" t="s">
        <v>84</v>
      </c>
      <c r="B16" s="121">
        <f>SUM(B17:B25)</f>
        <v>3</v>
      </c>
      <c r="C16" s="121">
        <f>SUM(C17:C25)</f>
        <v>3</v>
      </c>
      <c r="D16" s="121">
        <f>IF($B16=0,0,ROUND((C16/$B16-1)*100,1))</f>
        <v>0</v>
      </c>
      <c r="E16" s="195">
        <v>4800</v>
      </c>
      <c r="F16" s="195">
        <f>IF(C16=0,0,IF(I16=0,0,ROUND(I16/C16*1000,0)))</f>
        <v>5700</v>
      </c>
      <c r="G16" s="121">
        <f t="shared" si="0"/>
        <v>18.8</v>
      </c>
      <c r="H16" s="121">
        <f>SUM(H17:H25)</f>
        <v>14.4</v>
      </c>
      <c r="I16" s="121">
        <f>SUM(I17:I25)</f>
        <v>17.100000000000001</v>
      </c>
      <c r="J16" s="121">
        <f t="shared" si="1"/>
        <v>18.8</v>
      </c>
      <c r="L16" s="501"/>
    </row>
    <row r="17" spans="1:14" ht="15" hidden="1" customHeight="1" x14ac:dyDescent="0.2">
      <c r="A17" s="150" t="s">
        <v>85</v>
      </c>
      <c r="B17" s="8">
        <v>0</v>
      </c>
      <c r="C17" s="8">
        <f t="shared" ref="C17:C25" si="4">ROUND(B17*(1+(D17/100)),1)</f>
        <v>0</v>
      </c>
      <c r="D17" s="8"/>
      <c r="E17" s="196">
        <v>0</v>
      </c>
      <c r="F17" s="196">
        <v>0</v>
      </c>
      <c r="G17" s="97">
        <f t="shared" si="0"/>
        <v>0</v>
      </c>
      <c r="H17" s="8">
        <f t="shared" ref="H17:I24" si="5">(B17*$F17/1000)</f>
        <v>0</v>
      </c>
      <c r="I17" s="8">
        <f t="shared" si="5"/>
        <v>0</v>
      </c>
      <c r="J17" s="8">
        <f t="shared" si="1"/>
        <v>0</v>
      </c>
      <c r="L17" s="501"/>
    </row>
    <row r="18" spans="1:14" ht="15" hidden="1" customHeight="1" x14ac:dyDescent="0.2">
      <c r="A18" s="150" t="s">
        <v>86</v>
      </c>
      <c r="B18" s="8">
        <v>0</v>
      </c>
      <c r="C18" s="8">
        <f t="shared" si="4"/>
        <v>0</v>
      </c>
      <c r="D18" s="8"/>
      <c r="E18" s="196">
        <v>0</v>
      </c>
      <c r="F18" s="196">
        <v>0</v>
      </c>
      <c r="G18" s="97">
        <f t="shared" si="0"/>
        <v>0</v>
      </c>
      <c r="H18" s="8">
        <f t="shared" si="5"/>
        <v>0</v>
      </c>
      <c r="I18" s="8">
        <f t="shared" si="5"/>
        <v>0</v>
      </c>
      <c r="J18" s="8">
        <f t="shared" si="1"/>
        <v>0</v>
      </c>
      <c r="L18" s="501"/>
    </row>
    <row r="19" spans="1:14" ht="15" hidden="1" customHeight="1" x14ac:dyDescent="0.2">
      <c r="A19" s="150" t="s">
        <v>87</v>
      </c>
      <c r="B19" s="8">
        <v>0</v>
      </c>
      <c r="C19" s="8">
        <f t="shared" si="4"/>
        <v>0</v>
      </c>
      <c r="D19" s="8"/>
      <c r="E19" s="196">
        <v>0</v>
      </c>
      <c r="F19" s="196">
        <v>0</v>
      </c>
      <c r="G19" s="97">
        <f t="shared" si="0"/>
        <v>0</v>
      </c>
      <c r="H19" s="8">
        <f t="shared" si="5"/>
        <v>0</v>
      </c>
      <c r="I19" s="8">
        <f t="shared" si="5"/>
        <v>0</v>
      </c>
      <c r="J19" s="8">
        <f t="shared" si="1"/>
        <v>0</v>
      </c>
      <c r="L19" s="501"/>
    </row>
    <row r="20" spans="1:14" ht="15" hidden="1" customHeight="1" x14ac:dyDescent="0.2">
      <c r="A20" s="150" t="s">
        <v>88</v>
      </c>
      <c r="B20" s="8">
        <v>0</v>
      </c>
      <c r="C20" s="8">
        <f t="shared" si="4"/>
        <v>0</v>
      </c>
      <c r="D20" s="8"/>
      <c r="E20" s="196">
        <v>0</v>
      </c>
      <c r="F20" s="196">
        <v>0</v>
      </c>
      <c r="G20" s="97">
        <f t="shared" si="0"/>
        <v>0</v>
      </c>
      <c r="H20" s="8">
        <f t="shared" si="5"/>
        <v>0</v>
      </c>
      <c r="I20" s="8">
        <f t="shared" si="5"/>
        <v>0</v>
      </c>
      <c r="J20" s="8">
        <f t="shared" si="1"/>
        <v>0</v>
      </c>
      <c r="L20" s="501"/>
    </row>
    <row r="21" spans="1:14" ht="15" hidden="1" customHeight="1" x14ac:dyDescent="0.2">
      <c r="A21" s="150" t="s">
        <v>89</v>
      </c>
      <c r="B21" s="8">
        <v>0</v>
      </c>
      <c r="C21" s="8">
        <f t="shared" si="4"/>
        <v>0</v>
      </c>
      <c r="D21" s="8"/>
      <c r="E21" s="196">
        <v>0</v>
      </c>
      <c r="F21" s="196">
        <v>0</v>
      </c>
      <c r="G21" s="97">
        <f t="shared" si="0"/>
        <v>0</v>
      </c>
      <c r="H21" s="8">
        <f t="shared" si="5"/>
        <v>0</v>
      </c>
      <c r="I21" s="8">
        <f t="shared" si="5"/>
        <v>0</v>
      </c>
      <c r="J21" s="8">
        <f t="shared" si="1"/>
        <v>0</v>
      </c>
      <c r="L21" s="501"/>
    </row>
    <row r="22" spans="1:14" ht="15" hidden="1" customHeight="1" x14ac:dyDescent="0.2">
      <c r="A22" s="150" t="s">
        <v>90</v>
      </c>
      <c r="B22" s="8">
        <v>0</v>
      </c>
      <c r="C22" s="8">
        <f t="shared" si="4"/>
        <v>0</v>
      </c>
      <c r="D22" s="8"/>
      <c r="E22" s="196">
        <v>0</v>
      </c>
      <c r="F22" s="196">
        <v>0</v>
      </c>
      <c r="G22" s="97">
        <f t="shared" si="0"/>
        <v>0</v>
      </c>
      <c r="H22" s="8">
        <f t="shared" si="5"/>
        <v>0</v>
      </c>
      <c r="I22" s="8">
        <f t="shared" si="5"/>
        <v>0</v>
      </c>
      <c r="J22" s="8">
        <f t="shared" si="1"/>
        <v>0</v>
      </c>
      <c r="L22" s="501"/>
    </row>
    <row r="23" spans="1:14" ht="15" hidden="1" customHeight="1" x14ac:dyDescent="0.2">
      <c r="A23" s="150" t="s">
        <v>91</v>
      </c>
      <c r="B23" s="8">
        <v>0</v>
      </c>
      <c r="C23" s="8">
        <f t="shared" si="4"/>
        <v>0</v>
      </c>
      <c r="D23" s="8"/>
      <c r="E23" s="196">
        <v>0</v>
      </c>
      <c r="F23" s="196">
        <v>0</v>
      </c>
      <c r="G23" s="97">
        <f t="shared" si="0"/>
        <v>0</v>
      </c>
      <c r="H23" s="8">
        <f t="shared" si="5"/>
        <v>0</v>
      </c>
      <c r="I23" s="8">
        <f t="shared" si="5"/>
        <v>0</v>
      </c>
      <c r="J23" s="8">
        <f t="shared" si="1"/>
        <v>0</v>
      </c>
      <c r="L23" s="501"/>
    </row>
    <row r="24" spans="1:14" ht="15" hidden="1" customHeight="1" x14ac:dyDescent="0.2">
      <c r="A24" s="150" t="s">
        <v>92</v>
      </c>
      <c r="B24" s="8">
        <v>0</v>
      </c>
      <c r="C24" s="8">
        <f t="shared" si="4"/>
        <v>0</v>
      </c>
      <c r="D24" s="8"/>
      <c r="E24" s="196">
        <v>0</v>
      </c>
      <c r="F24" s="196">
        <v>0</v>
      </c>
      <c r="G24" s="97">
        <f t="shared" si="0"/>
        <v>0</v>
      </c>
      <c r="H24" s="8">
        <f t="shared" si="5"/>
        <v>0</v>
      </c>
      <c r="I24" s="8">
        <f t="shared" si="5"/>
        <v>0</v>
      </c>
      <c r="J24" s="8">
        <f t="shared" si="1"/>
        <v>0</v>
      </c>
      <c r="L24" s="501"/>
    </row>
    <row r="25" spans="1:14" ht="15" customHeight="1" x14ac:dyDescent="0.2">
      <c r="A25" s="502" t="s">
        <v>93</v>
      </c>
      <c r="B25" s="8">
        <v>3</v>
      </c>
      <c r="C25" s="8">
        <f t="shared" si="4"/>
        <v>3</v>
      </c>
      <c r="D25" s="8">
        <v>0</v>
      </c>
      <c r="E25" s="196">
        <v>4800</v>
      </c>
      <c r="F25" s="196">
        <v>5700</v>
      </c>
      <c r="G25" s="97">
        <f t="shared" si="0"/>
        <v>18.8</v>
      </c>
      <c r="H25" s="8">
        <f>ROUND(B25*E25/1000,1)</f>
        <v>14.4</v>
      </c>
      <c r="I25" s="8">
        <f>ROUND(C25*F25/1000,1)</f>
        <v>17.100000000000001</v>
      </c>
      <c r="J25" s="8">
        <f t="shared" si="1"/>
        <v>18.8</v>
      </c>
      <c r="L25" s="501"/>
    </row>
    <row r="26" spans="1:14" ht="15" customHeight="1" x14ac:dyDescent="0.2">
      <c r="A26" s="120" t="s">
        <v>94</v>
      </c>
      <c r="B26" s="121">
        <f>SUM(B27:B30)</f>
        <v>61.999999999999993</v>
      </c>
      <c r="C26" s="121">
        <f>SUM(C27:C30)</f>
        <v>57.7</v>
      </c>
      <c r="D26" s="121">
        <f>IF($B26=0,0,ROUND((C26/$B26-1)*100,1))</f>
        <v>-6.9</v>
      </c>
      <c r="E26" s="195">
        <v>3365</v>
      </c>
      <c r="F26" s="195">
        <f>IF(C26=0,0,IF(I26=0,0,ROUND(I26/C26*1000,0)))</f>
        <v>3224</v>
      </c>
      <c r="G26" s="121">
        <f t="shared" si="0"/>
        <v>-4.2</v>
      </c>
      <c r="H26" s="121">
        <f>SUM(H27:H30)</f>
        <v>208.60000000000002</v>
      </c>
      <c r="I26" s="121">
        <f>SUM(I27:I30)</f>
        <v>186</v>
      </c>
      <c r="J26" s="121">
        <f t="shared" si="1"/>
        <v>-10.8</v>
      </c>
      <c r="L26" s="501"/>
    </row>
    <row r="27" spans="1:14" ht="15" hidden="1" customHeight="1" x14ac:dyDescent="0.2">
      <c r="A27" s="150" t="s">
        <v>95</v>
      </c>
      <c r="B27" s="8">
        <v>0</v>
      </c>
      <c r="C27" s="8">
        <f t="shared" ref="C27:C30" si="6">ROUND(B27*(1+(D27/100)),1)</f>
        <v>0</v>
      </c>
      <c r="D27" s="8"/>
      <c r="E27" s="21">
        <v>0</v>
      </c>
      <c r="F27" s="21">
        <v>0</v>
      </c>
      <c r="G27" s="97">
        <f t="shared" si="0"/>
        <v>0</v>
      </c>
      <c r="H27" s="8">
        <f>(B27*$F27/1000)</f>
        <v>0</v>
      </c>
      <c r="I27" s="8">
        <f>(C27*$F27/1000)</f>
        <v>0</v>
      </c>
      <c r="J27" s="8">
        <f t="shared" si="1"/>
        <v>0</v>
      </c>
      <c r="L27" s="501"/>
    </row>
    <row r="28" spans="1:14" ht="15" customHeight="1" x14ac:dyDescent="0.2">
      <c r="A28" s="502" t="s">
        <v>96</v>
      </c>
      <c r="B28" s="8">
        <v>27.2</v>
      </c>
      <c r="C28" s="8">
        <f t="shared" si="6"/>
        <v>32</v>
      </c>
      <c r="D28" s="8">
        <v>17.600000000000001</v>
      </c>
      <c r="E28" s="21">
        <v>1600</v>
      </c>
      <c r="F28" s="196">
        <v>2580</v>
      </c>
      <c r="G28" s="97">
        <f t="shared" si="0"/>
        <v>61.3</v>
      </c>
      <c r="H28" s="8">
        <f t="shared" ref="H28:I30" si="7">ROUND(B28*E28/1000,1)</f>
        <v>43.5</v>
      </c>
      <c r="I28" s="8">
        <f t="shared" si="7"/>
        <v>82.6</v>
      </c>
      <c r="J28" s="8">
        <f t="shared" si="1"/>
        <v>89.9</v>
      </c>
      <c r="L28" s="458"/>
    </row>
    <row r="29" spans="1:14" ht="15" customHeight="1" x14ac:dyDescent="0.2">
      <c r="A29" s="150" t="s">
        <v>97</v>
      </c>
      <c r="B29" s="8">
        <v>32.4</v>
      </c>
      <c r="C29" s="8">
        <f t="shared" si="6"/>
        <v>23.1</v>
      </c>
      <c r="D29" s="8">
        <v>-28.6</v>
      </c>
      <c r="E29" s="21">
        <v>4900</v>
      </c>
      <c r="F29" s="196">
        <v>4000</v>
      </c>
      <c r="G29" s="97">
        <f t="shared" si="0"/>
        <v>-18.399999999999999</v>
      </c>
      <c r="H29" s="8">
        <f t="shared" si="7"/>
        <v>158.80000000000001</v>
      </c>
      <c r="I29" s="8">
        <f t="shared" si="7"/>
        <v>92.4</v>
      </c>
      <c r="J29" s="8">
        <f t="shared" si="1"/>
        <v>-41.8</v>
      </c>
      <c r="L29" s="458"/>
      <c r="N29" s="454"/>
    </row>
    <row r="30" spans="1:14" ht="15" customHeight="1" x14ac:dyDescent="0.2">
      <c r="A30" s="502" t="s">
        <v>98</v>
      </c>
      <c r="B30" s="8">
        <v>2.4</v>
      </c>
      <c r="C30" s="8">
        <f t="shared" si="6"/>
        <v>2.6</v>
      </c>
      <c r="D30" s="8">
        <v>8</v>
      </c>
      <c r="E30" s="21">
        <v>2633</v>
      </c>
      <c r="F30" s="196">
        <v>4235</v>
      </c>
      <c r="G30" s="97">
        <f t="shared" si="0"/>
        <v>60.8</v>
      </c>
      <c r="H30" s="8">
        <f t="shared" si="7"/>
        <v>6.3</v>
      </c>
      <c r="I30" s="8">
        <f t="shared" si="7"/>
        <v>11</v>
      </c>
      <c r="J30" s="8">
        <f t="shared" si="1"/>
        <v>74.599999999999994</v>
      </c>
      <c r="L30" s="129"/>
    </row>
    <row r="31" spans="1:14" ht="15" customHeight="1" x14ac:dyDescent="0.2">
      <c r="A31" s="120" t="s">
        <v>99</v>
      </c>
      <c r="B31" s="121">
        <f>SUM(B32:B35)</f>
        <v>165.4</v>
      </c>
      <c r="C31" s="121">
        <f>SUM(C32:C35)</f>
        <v>171.6</v>
      </c>
      <c r="D31" s="121">
        <f>IF($B31=0,0,ROUND((C31/$B31-1)*100,1))</f>
        <v>3.7</v>
      </c>
      <c r="E31" s="195">
        <v>2675</v>
      </c>
      <c r="F31" s="195">
        <f>IF(C31=0,0,IF(I31=0,0,ROUND(I31/C31*1000,0)))</f>
        <v>2917</v>
      </c>
      <c r="G31" s="121">
        <f t="shared" si="0"/>
        <v>9</v>
      </c>
      <c r="H31" s="121">
        <f>SUM(H32:H35)</f>
        <v>442.4</v>
      </c>
      <c r="I31" s="121">
        <f>SUM(I32:I35)</f>
        <v>500.6</v>
      </c>
      <c r="J31" s="121">
        <f t="shared" si="1"/>
        <v>13.2</v>
      </c>
      <c r="L31" s="458"/>
    </row>
    <row r="32" spans="1:14" ht="15" customHeight="1" x14ac:dyDescent="0.2">
      <c r="A32" s="150" t="s">
        <v>100</v>
      </c>
      <c r="B32" s="8">
        <v>88</v>
      </c>
      <c r="C32" s="8">
        <f t="shared" ref="C32:C35" si="8">ROUND(B32*(1+(D32/100)),1)</f>
        <v>86.1</v>
      </c>
      <c r="D32" s="8">
        <v>-2.2000000000000002</v>
      </c>
      <c r="E32" s="21">
        <v>2367</v>
      </c>
      <c r="F32" s="196">
        <v>2637</v>
      </c>
      <c r="G32" s="97">
        <f t="shared" si="0"/>
        <v>11.4</v>
      </c>
      <c r="H32" s="8">
        <f t="shared" ref="H32:I35" si="9">ROUND(B32*E32/1000,1)</f>
        <v>208.3</v>
      </c>
      <c r="I32" s="8">
        <f t="shared" si="9"/>
        <v>227</v>
      </c>
      <c r="J32" s="8">
        <f t="shared" si="1"/>
        <v>9</v>
      </c>
      <c r="L32" s="129"/>
    </row>
    <row r="33" spans="1:15" ht="15" hidden="1" customHeight="1" x14ac:dyDescent="0.2">
      <c r="A33" s="150" t="s">
        <v>101</v>
      </c>
      <c r="B33" s="8">
        <v>0</v>
      </c>
      <c r="C33" s="8">
        <f t="shared" si="8"/>
        <v>0</v>
      </c>
      <c r="D33" s="8"/>
      <c r="E33" s="21">
        <v>0</v>
      </c>
      <c r="F33" s="196">
        <v>0</v>
      </c>
      <c r="G33" s="97">
        <f t="shared" si="0"/>
        <v>0</v>
      </c>
      <c r="H33" s="8">
        <f t="shared" si="9"/>
        <v>0</v>
      </c>
      <c r="I33" s="8">
        <f t="shared" si="9"/>
        <v>0</v>
      </c>
      <c r="J33" s="8">
        <f t="shared" si="1"/>
        <v>0</v>
      </c>
      <c r="L33" s="458"/>
    </row>
    <row r="34" spans="1:15" ht="15" hidden="1" customHeight="1" x14ac:dyDescent="0.2">
      <c r="A34" s="150" t="s">
        <v>102</v>
      </c>
      <c r="B34" s="8">
        <v>0</v>
      </c>
      <c r="C34" s="8">
        <f t="shared" si="8"/>
        <v>0</v>
      </c>
      <c r="D34" s="8"/>
      <c r="E34" s="21">
        <v>0</v>
      </c>
      <c r="F34" s="196">
        <v>0</v>
      </c>
      <c r="G34" s="97">
        <f t="shared" si="0"/>
        <v>0</v>
      </c>
      <c r="H34" s="8">
        <f t="shared" si="9"/>
        <v>0</v>
      </c>
      <c r="I34" s="8">
        <f t="shared" si="9"/>
        <v>0</v>
      </c>
      <c r="J34" s="8">
        <f t="shared" si="1"/>
        <v>0</v>
      </c>
      <c r="L34" s="458"/>
    </row>
    <row r="35" spans="1:15" ht="15" customHeight="1" x14ac:dyDescent="0.2">
      <c r="A35" s="150" t="s">
        <v>103</v>
      </c>
      <c r="B35" s="8">
        <v>77.400000000000006</v>
      </c>
      <c r="C35" s="8">
        <f t="shared" si="8"/>
        <v>85.5</v>
      </c>
      <c r="D35" s="8">
        <v>10.5</v>
      </c>
      <c r="E35" s="21">
        <v>3024</v>
      </c>
      <c r="F35" s="196">
        <v>3200</v>
      </c>
      <c r="G35" s="97">
        <f t="shared" si="0"/>
        <v>5.8</v>
      </c>
      <c r="H35" s="8">
        <f t="shared" si="9"/>
        <v>234.1</v>
      </c>
      <c r="I35" s="8">
        <f t="shared" si="9"/>
        <v>273.60000000000002</v>
      </c>
      <c r="J35" s="8">
        <f t="shared" si="1"/>
        <v>16.899999999999999</v>
      </c>
    </row>
    <row r="36" spans="1:15" ht="15" customHeight="1" x14ac:dyDescent="0.2">
      <c r="A36" s="120" t="s">
        <v>104</v>
      </c>
      <c r="B36" s="121">
        <f>SUM(B37:B39)</f>
        <v>1810.1</v>
      </c>
      <c r="C36" s="121">
        <f>SUM(C37:C39)</f>
        <v>2109.1999999999998</v>
      </c>
      <c r="D36" s="121">
        <f>IF($B36=0,0,ROUND((C36/$B36-1)*100,1))</f>
        <v>16.5</v>
      </c>
      <c r="E36" s="195">
        <v>2480</v>
      </c>
      <c r="F36" s="195">
        <f>IF(C36=0,0,IF(I36=0,0,ROUND(I36/C36*1000,0)))</f>
        <v>2622</v>
      </c>
      <c r="G36" s="121">
        <f t="shared" si="0"/>
        <v>5.7</v>
      </c>
      <c r="H36" s="121">
        <f>SUM(H37:H39)</f>
        <v>4489.3</v>
      </c>
      <c r="I36" s="121">
        <f>SUM(I37:I39)</f>
        <v>5530.9</v>
      </c>
      <c r="J36" s="121">
        <f t="shared" si="1"/>
        <v>23.2</v>
      </c>
      <c r="K36" s="485"/>
      <c r="L36" s="504"/>
      <c r="M36" s="505"/>
      <c r="N36" s="454"/>
    </row>
    <row r="37" spans="1:15" ht="15" customHeight="1" x14ac:dyDescent="0.2">
      <c r="A37" s="502" t="s">
        <v>105</v>
      </c>
      <c r="B37" s="8">
        <v>1023.7</v>
      </c>
      <c r="C37" s="8">
        <f t="shared" ref="C37:C39" si="10">ROUND(B37*(1+(D37/100)),1)</f>
        <v>1117.9000000000001</v>
      </c>
      <c r="D37" s="8">
        <v>9.1999999999999993</v>
      </c>
      <c r="E37" s="21">
        <v>2080</v>
      </c>
      <c r="F37" s="196">
        <v>2763</v>
      </c>
      <c r="G37" s="97">
        <f t="shared" si="0"/>
        <v>32.799999999999997</v>
      </c>
      <c r="H37" s="8">
        <f t="shared" ref="H37:I39" si="11">ROUND(B37*E37/1000,1)</f>
        <v>2129.3000000000002</v>
      </c>
      <c r="I37" s="8">
        <f t="shared" si="11"/>
        <v>3088.8</v>
      </c>
      <c r="J37" s="8">
        <f t="shared" si="1"/>
        <v>45.1</v>
      </c>
      <c r="K37" s="493"/>
      <c r="L37" s="507"/>
      <c r="M37" s="508"/>
      <c r="N37" s="486"/>
    </row>
    <row r="38" spans="1:15" ht="15" customHeight="1" x14ac:dyDescent="0.2">
      <c r="A38" s="502" t="s">
        <v>106</v>
      </c>
      <c r="B38" s="8">
        <v>50.5</v>
      </c>
      <c r="C38" s="8">
        <f t="shared" si="10"/>
        <v>61.1</v>
      </c>
      <c r="D38" s="8">
        <v>21</v>
      </c>
      <c r="E38" s="21">
        <v>3015</v>
      </c>
      <c r="F38" s="196">
        <v>2974</v>
      </c>
      <c r="G38" s="97">
        <f t="shared" si="0"/>
        <v>-1.4</v>
      </c>
      <c r="H38" s="8">
        <f t="shared" si="11"/>
        <v>152.30000000000001</v>
      </c>
      <c r="I38" s="8">
        <f t="shared" si="11"/>
        <v>181.7</v>
      </c>
      <c r="J38" s="8">
        <f t="shared" si="1"/>
        <v>19.3</v>
      </c>
      <c r="K38" s="493"/>
      <c r="L38" s="507"/>
      <c r="M38" s="508"/>
      <c r="N38" s="486"/>
    </row>
    <row r="39" spans="1:15" ht="15" customHeight="1" x14ac:dyDescent="0.2">
      <c r="A39" s="502" t="s">
        <v>107</v>
      </c>
      <c r="B39" s="8">
        <v>735.9</v>
      </c>
      <c r="C39" s="8">
        <f t="shared" si="10"/>
        <v>930.2</v>
      </c>
      <c r="D39" s="8">
        <v>26.4</v>
      </c>
      <c r="E39" s="21">
        <v>3000</v>
      </c>
      <c r="F39" s="196">
        <v>2430</v>
      </c>
      <c r="G39" s="97">
        <f t="shared" si="0"/>
        <v>-19</v>
      </c>
      <c r="H39" s="8">
        <f t="shared" si="11"/>
        <v>2207.6999999999998</v>
      </c>
      <c r="I39" s="8">
        <f t="shared" si="11"/>
        <v>2260.4</v>
      </c>
      <c r="J39" s="8">
        <f t="shared" si="1"/>
        <v>2.4</v>
      </c>
      <c r="K39" s="493"/>
      <c r="L39" s="507"/>
      <c r="M39" s="508"/>
      <c r="N39" s="486"/>
    </row>
    <row r="40" spans="1:15" ht="15" customHeight="1" x14ac:dyDescent="0.2">
      <c r="A40" s="120" t="s">
        <v>108</v>
      </c>
      <c r="B40" s="121">
        <f>SUM(B8,B16)</f>
        <v>3</v>
      </c>
      <c r="C40" s="121">
        <f>SUM(C8,C16)</f>
        <v>3</v>
      </c>
      <c r="D40" s="121">
        <f t="shared" ref="D40:D42" si="12">IF($B40=0,0,ROUND((C40/$B40-1)*100,1))</f>
        <v>0</v>
      </c>
      <c r="E40" s="195">
        <v>4800</v>
      </c>
      <c r="F40" s="195">
        <f t="shared" ref="F40:F42" si="13">IF(C40=0,0,IF(I40=0,0,ROUND(I40/C40*1000,0)))</f>
        <v>5700</v>
      </c>
      <c r="G40" s="121">
        <f t="shared" si="0"/>
        <v>18.8</v>
      </c>
      <c r="H40" s="121">
        <f>SUM(H8,H16)</f>
        <v>14.4</v>
      </c>
      <c r="I40" s="121">
        <f>SUM(I8,I16)</f>
        <v>17.100000000000001</v>
      </c>
      <c r="J40" s="121">
        <f t="shared" si="1"/>
        <v>18.8</v>
      </c>
      <c r="L40" s="458"/>
    </row>
    <row r="41" spans="1:15" ht="15" customHeight="1" x14ac:dyDescent="0.2">
      <c r="A41" s="123" t="s">
        <v>109</v>
      </c>
      <c r="B41" s="124">
        <f>SUM(B26,B31,B36)</f>
        <v>2037.5</v>
      </c>
      <c r="C41" s="124">
        <f>SUM(C26,C31,C36)</f>
        <v>2338.5</v>
      </c>
      <c r="D41" s="124">
        <f t="shared" si="12"/>
        <v>14.8</v>
      </c>
      <c r="E41" s="197">
        <v>2523</v>
      </c>
      <c r="F41" s="197">
        <f t="shared" si="13"/>
        <v>2659</v>
      </c>
      <c r="G41" s="124">
        <f t="shared" si="0"/>
        <v>5.4</v>
      </c>
      <c r="H41" s="124">
        <f>SUM(H26,H31,H36)</f>
        <v>5140.3</v>
      </c>
      <c r="I41" s="124">
        <f>SUM(I26,I31,I36)</f>
        <v>6217.5</v>
      </c>
      <c r="J41" s="124">
        <f t="shared" si="1"/>
        <v>21</v>
      </c>
      <c r="L41" s="458"/>
      <c r="N41" s="454"/>
      <c r="O41" s="454"/>
    </row>
    <row r="42" spans="1:15" ht="15.6" customHeight="1" x14ac:dyDescent="0.2">
      <c r="A42" s="117" t="s">
        <v>51</v>
      </c>
      <c r="B42" s="87">
        <f>SUM(B40:B41)</f>
        <v>2040.5</v>
      </c>
      <c r="C42" s="87">
        <f>SUM(C40:C41)</f>
        <v>2341.5</v>
      </c>
      <c r="D42" s="87">
        <f t="shared" si="12"/>
        <v>14.8</v>
      </c>
      <c r="E42" s="39">
        <v>2526</v>
      </c>
      <c r="F42" s="39">
        <f t="shared" si="13"/>
        <v>2663</v>
      </c>
      <c r="G42" s="87">
        <f t="shared" si="0"/>
        <v>5.4</v>
      </c>
      <c r="H42" s="87">
        <f>SUM(H8,H16,H26,H31,H36)</f>
        <v>5154.7</v>
      </c>
      <c r="I42" s="87">
        <f>SUM(I8,I16,I26,I31,I36)</f>
        <v>6234.5999999999995</v>
      </c>
      <c r="J42" s="87">
        <f t="shared" si="1"/>
        <v>20.9</v>
      </c>
      <c r="L42" s="458"/>
    </row>
    <row r="43" spans="1:15" ht="15.6" customHeight="1" x14ac:dyDescent="0.2">
      <c r="A43" s="164" t="str">
        <f>$A$8</f>
        <v>NORTE</v>
      </c>
    </row>
    <row r="44" spans="1:15" ht="15.6" customHeight="1" x14ac:dyDescent="0.2">
      <c r="A44" s="164" t="str">
        <f>$A$9</f>
        <v>RR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64" customWidth="1"/>
    <col min="2" max="3" width="11.28515625" style="164" customWidth="1"/>
    <col min="4" max="4" width="7.85546875" style="164" customWidth="1"/>
    <col min="5" max="6" width="11.28515625" style="164" customWidth="1"/>
    <col min="7" max="7" width="7.85546875" style="164" customWidth="1"/>
    <col min="8" max="9" width="11.28515625" style="164" customWidth="1"/>
    <col min="10" max="10" width="7.85546875" style="164" customWidth="1"/>
    <col min="11" max="12" width="11.42578125" style="164" customWidth="1"/>
    <col min="13" max="13" width="10" style="164" customWidth="1"/>
    <col min="14" max="14" width="7.42578125" style="164" customWidth="1"/>
    <col min="15" max="257" width="11.42578125" style="164" customWidth="1"/>
  </cols>
  <sheetData>
    <row r="1" spans="1:10" ht="39" customHeight="1" x14ac:dyDescent="0.2">
      <c r="A1" s="590"/>
      <c r="B1" s="590"/>
      <c r="C1" s="590"/>
      <c r="D1" s="590"/>
      <c r="E1" s="590"/>
      <c r="F1" s="590"/>
      <c r="G1" s="590"/>
      <c r="H1" s="590"/>
      <c r="I1" s="590"/>
      <c r="J1" s="590"/>
    </row>
    <row r="2" spans="1:10" ht="15.6" customHeight="1" x14ac:dyDescent="0.2">
      <c r="A2" s="590"/>
      <c r="B2" s="590"/>
      <c r="C2" s="590"/>
      <c r="D2" s="590"/>
      <c r="E2" s="590"/>
      <c r="F2" s="590"/>
      <c r="G2" s="590"/>
      <c r="H2" s="590"/>
      <c r="I2" s="590"/>
      <c r="J2" s="590"/>
    </row>
    <row r="3" spans="1:10" ht="15.6" customHeight="1" x14ac:dyDescent="0.2">
      <c r="A3" s="590"/>
      <c r="B3" s="590"/>
      <c r="C3" s="590"/>
      <c r="D3" s="590"/>
      <c r="E3" s="590"/>
      <c r="F3" s="590"/>
      <c r="G3" s="590"/>
      <c r="H3" s="590"/>
      <c r="I3" s="590"/>
      <c r="J3" s="590"/>
    </row>
    <row r="4" spans="1:10" ht="15.6" customHeight="1" x14ac:dyDescent="0.2">
      <c r="A4" s="554"/>
      <c r="B4" s="554"/>
      <c r="C4" s="554"/>
      <c r="D4" s="554"/>
      <c r="E4" s="554"/>
      <c r="F4" s="554"/>
      <c r="G4" s="554"/>
      <c r="H4" s="554"/>
      <c r="I4" s="554"/>
      <c r="J4" s="554"/>
    </row>
    <row r="5" spans="1:10" ht="20.100000000000001" customHeight="1" x14ac:dyDescent="0.2">
      <c r="A5" s="588" t="s">
        <v>60</v>
      </c>
      <c r="B5" s="589" t="s">
        <v>61</v>
      </c>
      <c r="C5" s="589"/>
      <c r="D5" s="589"/>
      <c r="E5" s="588" t="s">
        <v>62</v>
      </c>
      <c r="F5" s="588"/>
      <c r="G5" s="588"/>
      <c r="H5" s="589" t="s">
        <v>63</v>
      </c>
      <c r="I5" s="589"/>
      <c r="J5" s="589"/>
    </row>
    <row r="6" spans="1:10" ht="20.100000000000001" customHeight="1" x14ac:dyDescent="0.2">
      <c r="A6" s="588"/>
      <c r="B6" s="481" t="str">
        <f>$E$7</f>
        <v>(c)</v>
      </c>
      <c r="C6" s="481">
        <f>$E$8</f>
        <v>0</v>
      </c>
      <c r="D6" s="481" t="s">
        <v>66</v>
      </c>
      <c r="E6" s="481" t="str">
        <f>$E$7</f>
        <v>(c)</v>
      </c>
      <c r="F6" s="481">
        <f>$E$8</f>
        <v>0</v>
      </c>
      <c r="G6" s="481" t="s">
        <v>66</v>
      </c>
      <c r="H6" s="481" t="str">
        <f>$E$7</f>
        <v>(c)</v>
      </c>
      <c r="I6" s="481">
        <f>$E$8</f>
        <v>0</v>
      </c>
      <c r="J6" s="481" t="s">
        <v>66</v>
      </c>
    </row>
    <row r="7" spans="1:10" ht="19.5" customHeight="1" x14ac:dyDescent="0.2">
      <c r="A7" s="588"/>
      <c r="B7" s="481" t="s">
        <v>67</v>
      </c>
      <c r="C7" s="481" t="s">
        <v>68</v>
      </c>
      <c r="D7" s="481" t="s">
        <v>69</v>
      </c>
      <c r="E7" s="481" t="s">
        <v>70</v>
      </c>
      <c r="F7" s="481" t="s">
        <v>71</v>
      </c>
      <c r="G7" s="481" t="s">
        <v>72</v>
      </c>
      <c r="H7" s="481" t="s">
        <v>73</v>
      </c>
      <c r="I7" s="481" t="s">
        <v>74</v>
      </c>
      <c r="J7" s="481" t="s">
        <v>75</v>
      </c>
    </row>
    <row r="8" spans="1:10" ht="15" hidden="1" customHeight="1" x14ac:dyDescent="0.2">
      <c r="A8" s="167" t="s">
        <v>76</v>
      </c>
      <c r="B8" s="168">
        <v>0</v>
      </c>
      <c r="C8" s="168">
        <f>SUM(C9:C15)</f>
        <v>0</v>
      </c>
      <c r="D8" s="168">
        <f>IF($B8=0,0,ROUND((C8/$B8-1)*100,1))</f>
        <v>0</v>
      </c>
      <c r="E8" s="169">
        <f>IF(B8=0,0,IF(H8=0,0,ROUND(H8/B8*1000,0)))</f>
        <v>0</v>
      </c>
      <c r="F8" s="169">
        <f>IF(C8=0,0,IF(I8=0,0,ROUND(I8/C8*1000,0)))</f>
        <v>0</v>
      </c>
      <c r="G8" s="168">
        <f t="shared" ref="G8:G42" si="0">IF($E8=0,0,ROUND((F8/$E8-1)*100,1))</f>
        <v>0</v>
      </c>
      <c r="H8" s="168">
        <v>0</v>
      </c>
      <c r="I8" s="168">
        <f>SUM(I9:I15)</f>
        <v>0</v>
      </c>
      <c r="J8" s="168">
        <f t="shared" ref="J8:J42" si="1">IF($H8=0,0,ROUND((I8/$H8-1)*100,1))</f>
        <v>0</v>
      </c>
    </row>
    <row r="9" spans="1:10" ht="15" hidden="1" customHeight="1" x14ac:dyDescent="0.2">
      <c r="A9" s="328" t="s">
        <v>77</v>
      </c>
      <c r="B9" s="495">
        <v>0</v>
      </c>
      <c r="C9" s="495">
        <f t="shared" ref="C9:C15" si="2">ROUND(B9*(1+(D9/100)),1)</f>
        <v>0</v>
      </c>
      <c r="D9" s="495">
        <v>0</v>
      </c>
      <c r="E9" s="496">
        <v>0</v>
      </c>
      <c r="F9" s="496">
        <v>0</v>
      </c>
      <c r="G9" s="497">
        <f t="shared" si="0"/>
        <v>0</v>
      </c>
      <c r="H9" s="495">
        <v>0</v>
      </c>
      <c r="I9" s="495">
        <f t="shared" ref="I9:I15" si="3">(AS9/1000)</f>
        <v>0</v>
      </c>
      <c r="J9" s="495">
        <f t="shared" si="1"/>
        <v>0</v>
      </c>
    </row>
    <row r="10" spans="1:10" ht="15" hidden="1" customHeight="1" x14ac:dyDescent="0.2">
      <c r="A10" s="328" t="s">
        <v>78</v>
      </c>
      <c r="B10" s="495">
        <v>0</v>
      </c>
      <c r="C10" s="495">
        <f t="shared" si="2"/>
        <v>0</v>
      </c>
      <c r="D10" s="495">
        <v>0</v>
      </c>
      <c r="E10" s="496">
        <v>0</v>
      </c>
      <c r="F10" s="496">
        <v>0</v>
      </c>
      <c r="G10" s="497">
        <f t="shared" si="0"/>
        <v>0</v>
      </c>
      <c r="H10" s="495">
        <v>0</v>
      </c>
      <c r="I10" s="495">
        <f t="shared" si="3"/>
        <v>0</v>
      </c>
      <c r="J10" s="495">
        <f t="shared" si="1"/>
        <v>0</v>
      </c>
    </row>
    <row r="11" spans="1:10" ht="15" hidden="1" customHeight="1" x14ac:dyDescent="0.2">
      <c r="A11" s="328" t="s">
        <v>79</v>
      </c>
      <c r="B11" s="495">
        <v>0</v>
      </c>
      <c r="C11" s="495">
        <f t="shared" si="2"/>
        <v>0</v>
      </c>
      <c r="D11" s="495">
        <v>0</v>
      </c>
      <c r="E11" s="496">
        <v>0</v>
      </c>
      <c r="F11" s="496">
        <v>0</v>
      </c>
      <c r="G11" s="497">
        <f t="shared" si="0"/>
        <v>0</v>
      </c>
      <c r="H11" s="495">
        <v>0</v>
      </c>
      <c r="I11" s="495">
        <f t="shared" si="3"/>
        <v>0</v>
      </c>
      <c r="J11" s="495">
        <f t="shared" si="1"/>
        <v>0</v>
      </c>
    </row>
    <row r="12" spans="1:10" ht="15" hidden="1" customHeight="1" x14ac:dyDescent="0.2">
      <c r="A12" s="328" t="s">
        <v>80</v>
      </c>
      <c r="B12" s="495">
        <v>0</v>
      </c>
      <c r="C12" s="495">
        <f t="shared" si="2"/>
        <v>0</v>
      </c>
      <c r="D12" s="495">
        <v>0</v>
      </c>
      <c r="E12" s="496">
        <v>0</v>
      </c>
      <c r="F12" s="496">
        <v>0</v>
      </c>
      <c r="G12" s="497">
        <f t="shared" si="0"/>
        <v>0</v>
      </c>
      <c r="H12" s="495">
        <v>0</v>
      </c>
      <c r="I12" s="495">
        <f t="shared" si="3"/>
        <v>0</v>
      </c>
      <c r="J12" s="495">
        <f t="shared" si="1"/>
        <v>0</v>
      </c>
    </row>
    <row r="13" spans="1:10" ht="15" hidden="1" customHeight="1" x14ac:dyDescent="0.2">
      <c r="A13" s="328" t="s">
        <v>81</v>
      </c>
      <c r="B13" s="495">
        <v>0</v>
      </c>
      <c r="C13" s="495">
        <f t="shared" si="2"/>
        <v>0</v>
      </c>
      <c r="D13" s="495">
        <v>0</v>
      </c>
      <c r="E13" s="496">
        <v>0</v>
      </c>
      <c r="F13" s="496">
        <v>0</v>
      </c>
      <c r="G13" s="497">
        <f t="shared" si="0"/>
        <v>0</v>
      </c>
      <c r="H13" s="495">
        <v>0</v>
      </c>
      <c r="I13" s="495">
        <f t="shared" si="3"/>
        <v>0</v>
      </c>
      <c r="J13" s="495">
        <f t="shared" si="1"/>
        <v>0</v>
      </c>
    </row>
    <row r="14" spans="1:10" ht="15" hidden="1" customHeight="1" x14ac:dyDescent="0.2">
      <c r="A14" s="328" t="s">
        <v>82</v>
      </c>
      <c r="B14" s="495">
        <v>0</v>
      </c>
      <c r="C14" s="495">
        <f t="shared" si="2"/>
        <v>0</v>
      </c>
      <c r="D14" s="495">
        <v>0</v>
      </c>
      <c r="E14" s="496">
        <v>0</v>
      </c>
      <c r="F14" s="496">
        <v>0</v>
      </c>
      <c r="G14" s="497">
        <f t="shared" si="0"/>
        <v>0</v>
      </c>
      <c r="H14" s="495">
        <v>0</v>
      </c>
      <c r="I14" s="495">
        <f t="shared" si="3"/>
        <v>0</v>
      </c>
      <c r="J14" s="495">
        <f t="shared" si="1"/>
        <v>0</v>
      </c>
    </row>
    <row r="15" spans="1:10" ht="15" hidden="1" customHeight="1" x14ac:dyDescent="0.2">
      <c r="A15" s="328" t="s">
        <v>83</v>
      </c>
      <c r="B15" s="495">
        <v>0</v>
      </c>
      <c r="C15" s="495">
        <f t="shared" si="2"/>
        <v>0</v>
      </c>
      <c r="D15" s="495">
        <v>0</v>
      </c>
      <c r="E15" s="266">
        <v>0</v>
      </c>
      <c r="F15" s="266">
        <v>0</v>
      </c>
      <c r="G15" s="497">
        <f t="shared" si="0"/>
        <v>0</v>
      </c>
      <c r="H15" s="495">
        <v>0</v>
      </c>
      <c r="I15" s="495">
        <f t="shared" si="3"/>
        <v>0</v>
      </c>
      <c r="J15" s="495">
        <f t="shared" si="1"/>
        <v>0</v>
      </c>
    </row>
    <row r="16" spans="1:10" ht="15" hidden="1" customHeight="1" x14ac:dyDescent="0.2">
      <c r="A16" s="264" t="s">
        <v>84</v>
      </c>
      <c r="B16" s="265">
        <v>0</v>
      </c>
      <c r="C16" s="265">
        <f>SUM(C17:C25)</f>
        <v>0</v>
      </c>
      <c r="D16" s="265">
        <f>IF($B16=0,0,ROUND((C16/$B16-1)*100,1))</f>
        <v>0</v>
      </c>
      <c r="E16" s="266">
        <f>IF(B16=0,0,IF(H16=0,0,ROUND(H16/B16*1000,0)))</f>
        <v>0</v>
      </c>
      <c r="F16" s="266">
        <f>IF(C16=0,0,IF(I16=0,0,ROUND(I16/C16*1000,0)))</f>
        <v>0</v>
      </c>
      <c r="G16" s="265">
        <f t="shared" si="0"/>
        <v>0</v>
      </c>
      <c r="H16" s="265">
        <f>SUM(H17:H25)</f>
        <v>0</v>
      </c>
      <c r="I16" s="265">
        <f>SUM(I17:I25)</f>
        <v>0</v>
      </c>
      <c r="J16" s="265">
        <f t="shared" si="1"/>
        <v>0</v>
      </c>
    </row>
    <row r="17" spans="1:14" ht="15" hidden="1" customHeight="1" x14ac:dyDescent="0.2">
      <c r="A17" s="328" t="s">
        <v>85</v>
      </c>
      <c r="B17" s="495">
        <v>0</v>
      </c>
      <c r="C17" s="495">
        <f t="shared" ref="C17:C25" si="4">ROUND(B17*(1+(D17/100)),1)</f>
        <v>0</v>
      </c>
      <c r="D17" s="495">
        <v>0</v>
      </c>
      <c r="E17" s="496">
        <v>0</v>
      </c>
      <c r="F17" s="496">
        <v>0</v>
      </c>
      <c r="G17" s="497">
        <f t="shared" si="0"/>
        <v>0</v>
      </c>
      <c r="H17" s="495">
        <f t="shared" ref="H17:H25" si="5">(AR17/1000)</f>
        <v>0</v>
      </c>
      <c r="I17" s="495">
        <f t="shared" ref="I17:I25" si="6">(AS17/1000)</f>
        <v>0</v>
      </c>
      <c r="J17" s="495">
        <f t="shared" si="1"/>
        <v>0</v>
      </c>
    </row>
    <row r="18" spans="1:14" ht="15" hidden="1" customHeight="1" x14ac:dyDescent="0.2">
      <c r="A18" s="328" t="s">
        <v>86</v>
      </c>
      <c r="B18" s="495">
        <v>0</v>
      </c>
      <c r="C18" s="495">
        <f t="shared" si="4"/>
        <v>0</v>
      </c>
      <c r="D18" s="495">
        <v>0</v>
      </c>
      <c r="E18" s="496">
        <v>0</v>
      </c>
      <c r="F18" s="496">
        <v>0</v>
      </c>
      <c r="G18" s="497">
        <f t="shared" si="0"/>
        <v>0</v>
      </c>
      <c r="H18" s="495">
        <f t="shared" si="5"/>
        <v>0</v>
      </c>
      <c r="I18" s="495">
        <f t="shared" si="6"/>
        <v>0</v>
      </c>
      <c r="J18" s="495">
        <f t="shared" si="1"/>
        <v>0</v>
      </c>
    </row>
    <row r="19" spans="1:14" ht="15" hidden="1" customHeight="1" x14ac:dyDescent="0.2">
      <c r="A19" s="328" t="s">
        <v>87</v>
      </c>
      <c r="B19" s="495">
        <v>0</v>
      </c>
      <c r="C19" s="495">
        <f t="shared" si="4"/>
        <v>0</v>
      </c>
      <c r="D19" s="495">
        <v>0</v>
      </c>
      <c r="E19" s="496">
        <v>0</v>
      </c>
      <c r="F19" s="496">
        <v>0</v>
      </c>
      <c r="G19" s="497">
        <f t="shared" si="0"/>
        <v>0</v>
      </c>
      <c r="H19" s="495">
        <f t="shared" si="5"/>
        <v>0</v>
      </c>
      <c r="I19" s="495">
        <f t="shared" si="6"/>
        <v>0</v>
      </c>
      <c r="J19" s="495">
        <f t="shared" si="1"/>
        <v>0</v>
      </c>
    </row>
    <row r="20" spans="1:14" ht="15" hidden="1" customHeight="1" x14ac:dyDescent="0.2">
      <c r="A20" s="328" t="s">
        <v>88</v>
      </c>
      <c r="B20" s="495">
        <v>0</v>
      </c>
      <c r="C20" s="495">
        <f t="shared" si="4"/>
        <v>0</v>
      </c>
      <c r="D20" s="495">
        <v>0</v>
      </c>
      <c r="E20" s="496">
        <v>0</v>
      </c>
      <c r="F20" s="496">
        <v>0</v>
      </c>
      <c r="G20" s="497">
        <f t="shared" si="0"/>
        <v>0</v>
      </c>
      <c r="H20" s="495">
        <f t="shared" si="5"/>
        <v>0</v>
      </c>
      <c r="I20" s="495">
        <f t="shared" si="6"/>
        <v>0</v>
      </c>
      <c r="J20" s="495">
        <f t="shared" si="1"/>
        <v>0</v>
      </c>
    </row>
    <row r="21" spans="1:14" ht="15" hidden="1" customHeight="1" x14ac:dyDescent="0.2">
      <c r="A21" s="328" t="s">
        <v>89</v>
      </c>
      <c r="B21" s="495">
        <v>0</v>
      </c>
      <c r="C21" s="495">
        <f t="shared" si="4"/>
        <v>0</v>
      </c>
      <c r="D21" s="495">
        <v>0</v>
      </c>
      <c r="E21" s="496">
        <v>0</v>
      </c>
      <c r="F21" s="496">
        <v>0</v>
      </c>
      <c r="G21" s="497">
        <f t="shared" si="0"/>
        <v>0</v>
      </c>
      <c r="H21" s="495">
        <f t="shared" si="5"/>
        <v>0</v>
      </c>
      <c r="I21" s="495">
        <f t="shared" si="6"/>
        <v>0</v>
      </c>
      <c r="J21" s="495">
        <f t="shared" si="1"/>
        <v>0</v>
      </c>
    </row>
    <row r="22" spans="1:14" ht="15" hidden="1" customHeight="1" x14ac:dyDescent="0.2">
      <c r="A22" s="328" t="s">
        <v>90</v>
      </c>
      <c r="B22" s="495">
        <v>0</v>
      </c>
      <c r="C22" s="495">
        <f t="shared" si="4"/>
        <v>0</v>
      </c>
      <c r="D22" s="495">
        <v>0</v>
      </c>
      <c r="E22" s="496">
        <v>0</v>
      </c>
      <c r="F22" s="496">
        <v>0</v>
      </c>
      <c r="G22" s="497">
        <f t="shared" si="0"/>
        <v>0</v>
      </c>
      <c r="H22" s="495">
        <f t="shared" si="5"/>
        <v>0</v>
      </c>
      <c r="I22" s="495">
        <f t="shared" si="6"/>
        <v>0</v>
      </c>
      <c r="J22" s="495">
        <f t="shared" si="1"/>
        <v>0</v>
      </c>
    </row>
    <row r="23" spans="1:14" ht="15" hidden="1" customHeight="1" x14ac:dyDescent="0.2">
      <c r="A23" s="328" t="s">
        <v>91</v>
      </c>
      <c r="B23" s="495">
        <v>0</v>
      </c>
      <c r="C23" s="495">
        <f t="shared" si="4"/>
        <v>0</v>
      </c>
      <c r="D23" s="495">
        <v>0</v>
      </c>
      <c r="E23" s="496">
        <v>0</v>
      </c>
      <c r="F23" s="496">
        <v>0</v>
      </c>
      <c r="G23" s="497">
        <f t="shared" si="0"/>
        <v>0</v>
      </c>
      <c r="H23" s="495">
        <f t="shared" si="5"/>
        <v>0</v>
      </c>
      <c r="I23" s="495">
        <f t="shared" si="6"/>
        <v>0</v>
      </c>
      <c r="J23" s="495">
        <f t="shared" si="1"/>
        <v>0</v>
      </c>
    </row>
    <row r="24" spans="1:14" ht="15" hidden="1" customHeight="1" x14ac:dyDescent="0.2">
      <c r="A24" s="328" t="s">
        <v>92</v>
      </c>
      <c r="B24" s="495">
        <v>0</v>
      </c>
      <c r="C24" s="495">
        <f t="shared" si="4"/>
        <v>0</v>
      </c>
      <c r="D24" s="495">
        <v>0</v>
      </c>
      <c r="E24" s="496">
        <v>0</v>
      </c>
      <c r="F24" s="496">
        <v>0</v>
      </c>
      <c r="G24" s="497">
        <f t="shared" si="0"/>
        <v>0</v>
      </c>
      <c r="H24" s="495">
        <f t="shared" si="5"/>
        <v>0</v>
      </c>
      <c r="I24" s="495">
        <f t="shared" si="6"/>
        <v>0</v>
      </c>
      <c r="J24" s="495">
        <f t="shared" si="1"/>
        <v>0</v>
      </c>
    </row>
    <row r="25" spans="1:14" ht="15" hidden="1" customHeight="1" x14ac:dyDescent="0.2">
      <c r="A25" s="328" t="s">
        <v>93</v>
      </c>
      <c r="B25" s="495">
        <v>0</v>
      </c>
      <c r="C25" s="495">
        <f t="shared" si="4"/>
        <v>0</v>
      </c>
      <c r="D25" s="495">
        <v>0</v>
      </c>
      <c r="E25" s="496">
        <v>0</v>
      </c>
      <c r="F25" s="496">
        <v>0</v>
      </c>
      <c r="G25" s="497">
        <f t="shared" si="0"/>
        <v>0</v>
      </c>
      <c r="H25" s="495">
        <f t="shared" si="5"/>
        <v>0</v>
      </c>
      <c r="I25" s="495">
        <f t="shared" si="6"/>
        <v>0</v>
      </c>
      <c r="J25" s="495">
        <f t="shared" si="1"/>
        <v>0</v>
      </c>
    </row>
    <row r="26" spans="1:14" ht="15" hidden="1" customHeight="1" x14ac:dyDescent="0.2">
      <c r="A26" s="264" t="s">
        <v>94</v>
      </c>
      <c r="B26" s="265">
        <v>0</v>
      </c>
      <c r="C26" s="265">
        <f>SUM(C27:C30)</f>
        <v>0</v>
      </c>
      <c r="D26" s="265">
        <f>IF($B26=0,0,ROUND((C26/$B26-1)*100,1))</f>
        <v>0</v>
      </c>
      <c r="E26" s="266">
        <f>IF(B26=0,0,IF(H26=0,0,ROUND(H26/B26*1000,0)))</f>
        <v>0</v>
      </c>
      <c r="F26" s="266">
        <f>IF(C26=0,0,IF(I26=0,0,ROUND(I26/C26*1000,0)))</f>
        <v>0</v>
      </c>
      <c r="G26" s="265">
        <f t="shared" si="0"/>
        <v>0</v>
      </c>
      <c r="H26" s="265">
        <f>SUM(H27:H30)</f>
        <v>0</v>
      </c>
      <c r="I26" s="265">
        <f>SUM(I27:I30)</f>
        <v>0</v>
      </c>
      <c r="J26" s="265">
        <f t="shared" si="1"/>
        <v>0</v>
      </c>
    </row>
    <row r="27" spans="1:14" ht="15" hidden="1" customHeight="1" x14ac:dyDescent="0.2">
      <c r="A27" s="328" t="s">
        <v>95</v>
      </c>
      <c r="B27" s="495">
        <v>0</v>
      </c>
      <c r="C27" s="495">
        <f t="shared" ref="C27:C30" si="7">ROUND(B27*(1+(D27/100)),1)</f>
        <v>0</v>
      </c>
      <c r="D27" s="495">
        <v>0</v>
      </c>
      <c r="E27" s="496">
        <v>0</v>
      </c>
      <c r="F27" s="496">
        <v>0</v>
      </c>
      <c r="G27" s="497">
        <f t="shared" si="0"/>
        <v>0</v>
      </c>
      <c r="H27" s="495">
        <f t="shared" ref="H27:I30" si="8">(AR27/1000)</f>
        <v>0</v>
      </c>
      <c r="I27" s="495">
        <f t="shared" si="8"/>
        <v>0</v>
      </c>
      <c r="J27" s="495">
        <f t="shared" si="1"/>
        <v>0</v>
      </c>
    </row>
    <row r="28" spans="1:14" ht="15" hidden="1" customHeight="1" x14ac:dyDescent="0.2">
      <c r="A28" s="328" t="s">
        <v>96</v>
      </c>
      <c r="B28" s="495">
        <v>0</v>
      </c>
      <c r="C28" s="495">
        <f t="shared" si="7"/>
        <v>0</v>
      </c>
      <c r="D28" s="495">
        <v>0</v>
      </c>
      <c r="E28" s="496">
        <v>0</v>
      </c>
      <c r="F28" s="496">
        <v>0</v>
      </c>
      <c r="G28" s="497">
        <f t="shared" si="0"/>
        <v>0</v>
      </c>
      <c r="H28" s="495">
        <f t="shared" si="8"/>
        <v>0</v>
      </c>
      <c r="I28" s="495">
        <f t="shared" si="8"/>
        <v>0</v>
      </c>
      <c r="J28" s="495">
        <f t="shared" si="1"/>
        <v>0</v>
      </c>
    </row>
    <row r="29" spans="1:14" ht="15" hidden="1" customHeight="1" x14ac:dyDescent="0.2">
      <c r="A29" s="328" t="s">
        <v>97</v>
      </c>
      <c r="B29" s="495">
        <v>0</v>
      </c>
      <c r="C29" s="495">
        <f t="shared" si="7"/>
        <v>0</v>
      </c>
      <c r="D29" s="495">
        <v>0</v>
      </c>
      <c r="E29" s="496">
        <v>0</v>
      </c>
      <c r="F29" s="496">
        <v>0</v>
      </c>
      <c r="G29" s="497">
        <f t="shared" si="0"/>
        <v>0</v>
      </c>
      <c r="H29" s="495">
        <f t="shared" si="8"/>
        <v>0</v>
      </c>
      <c r="I29" s="495">
        <f t="shared" si="8"/>
        <v>0</v>
      </c>
      <c r="J29" s="495">
        <f t="shared" si="1"/>
        <v>0</v>
      </c>
    </row>
    <row r="30" spans="1:14" ht="15" hidden="1" customHeight="1" x14ac:dyDescent="0.2">
      <c r="A30" s="332" t="s">
        <v>98</v>
      </c>
      <c r="B30" s="498">
        <v>0</v>
      </c>
      <c r="C30" s="498">
        <f t="shared" si="7"/>
        <v>0</v>
      </c>
      <c r="D30" s="498">
        <v>0</v>
      </c>
      <c r="E30" s="499">
        <v>0</v>
      </c>
      <c r="F30" s="499">
        <v>0</v>
      </c>
      <c r="G30" s="500">
        <f t="shared" si="0"/>
        <v>0</v>
      </c>
      <c r="H30" s="498">
        <f t="shared" si="8"/>
        <v>0</v>
      </c>
      <c r="I30" s="498">
        <f t="shared" si="8"/>
        <v>0</v>
      </c>
      <c r="J30" s="498">
        <f t="shared" si="1"/>
        <v>0</v>
      </c>
    </row>
    <row r="31" spans="1:14" ht="15" customHeight="1" x14ac:dyDescent="0.2">
      <c r="A31" s="120" t="s">
        <v>99</v>
      </c>
      <c r="B31" s="136">
        <f>SUM(B32:B35)</f>
        <v>3.4</v>
      </c>
      <c r="C31" s="136">
        <f>SUM(C32:C35)</f>
        <v>3.6</v>
      </c>
      <c r="D31" s="136">
        <f>IF($B31=0,0,ROUND((C31/$B31-1)*100,1))</f>
        <v>5.9</v>
      </c>
      <c r="E31" s="137">
        <v>2912</v>
      </c>
      <c r="F31" s="137">
        <f>IF(C31=0,0,IF(I31=0,0,ROUND(I31/C31*1000,0)))</f>
        <v>2889</v>
      </c>
      <c r="G31" s="136">
        <f t="shared" si="0"/>
        <v>-0.8</v>
      </c>
      <c r="H31" s="136">
        <f>SUM(H32:H35)</f>
        <v>9.9</v>
      </c>
      <c r="I31" s="136">
        <f>SUM(I32:I35)</f>
        <v>10.4</v>
      </c>
      <c r="J31" s="136">
        <f t="shared" si="1"/>
        <v>5.0999999999999996</v>
      </c>
      <c r="L31" s="493"/>
      <c r="N31" s="501"/>
    </row>
    <row r="32" spans="1:14" ht="15" hidden="1" customHeight="1" x14ac:dyDescent="0.2">
      <c r="A32" s="150" t="s">
        <v>100</v>
      </c>
      <c r="B32" s="141">
        <v>0</v>
      </c>
      <c r="C32" s="141">
        <v>0</v>
      </c>
      <c r="D32" s="141"/>
      <c r="E32" s="143">
        <v>0</v>
      </c>
      <c r="F32" s="143">
        <v>0</v>
      </c>
      <c r="G32" s="142">
        <f t="shared" si="0"/>
        <v>0</v>
      </c>
      <c r="H32" s="141">
        <f t="shared" ref="H32:I34" si="9">(AR32/1000)</f>
        <v>0</v>
      </c>
      <c r="I32" s="141">
        <f t="shared" si="9"/>
        <v>0</v>
      </c>
      <c r="J32" s="141">
        <f t="shared" si="1"/>
        <v>0</v>
      </c>
      <c r="L32" s="493"/>
      <c r="N32" s="501"/>
    </row>
    <row r="33" spans="1:14" ht="15" hidden="1" customHeight="1" x14ac:dyDescent="0.2">
      <c r="A33" s="150" t="s">
        <v>101</v>
      </c>
      <c r="B33" s="141">
        <v>0</v>
      </c>
      <c r="C33" s="141">
        <v>0</v>
      </c>
      <c r="D33" s="141"/>
      <c r="E33" s="143">
        <v>0</v>
      </c>
      <c r="F33" s="143">
        <v>0</v>
      </c>
      <c r="G33" s="142">
        <f t="shared" si="0"/>
        <v>0</v>
      </c>
      <c r="H33" s="141">
        <f t="shared" si="9"/>
        <v>0</v>
      </c>
      <c r="I33" s="141">
        <f t="shared" si="9"/>
        <v>0</v>
      </c>
      <c r="J33" s="141">
        <f t="shared" si="1"/>
        <v>0</v>
      </c>
      <c r="L33" s="493"/>
      <c r="N33" s="501"/>
    </row>
    <row r="34" spans="1:14" ht="15" hidden="1" customHeight="1" x14ac:dyDescent="0.2">
      <c r="A34" s="150" t="s">
        <v>102</v>
      </c>
      <c r="B34" s="141">
        <v>0</v>
      </c>
      <c r="C34" s="141">
        <v>0</v>
      </c>
      <c r="D34" s="141"/>
      <c r="E34" s="143">
        <v>0</v>
      </c>
      <c r="F34" s="143">
        <v>0</v>
      </c>
      <c r="G34" s="142">
        <f t="shared" si="0"/>
        <v>0</v>
      </c>
      <c r="H34" s="141">
        <f t="shared" si="9"/>
        <v>0</v>
      </c>
      <c r="I34" s="141">
        <f t="shared" si="9"/>
        <v>0</v>
      </c>
      <c r="J34" s="141">
        <f t="shared" si="1"/>
        <v>0</v>
      </c>
      <c r="L34" s="493"/>
      <c r="N34" s="501"/>
    </row>
    <row r="35" spans="1:14" ht="15" customHeight="1" x14ac:dyDescent="0.2">
      <c r="A35" s="150" t="s">
        <v>103</v>
      </c>
      <c r="B35" s="141">
        <v>3.4</v>
      </c>
      <c r="C35" s="141">
        <f>ROUND(B35*(1+(D35/100)),1)</f>
        <v>3.6</v>
      </c>
      <c r="D35" s="141">
        <v>5</v>
      </c>
      <c r="E35" s="143">
        <v>2915</v>
      </c>
      <c r="F35" s="143">
        <v>2900</v>
      </c>
      <c r="G35" s="142">
        <f t="shared" si="0"/>
        <v>-0.5</v>
      </c>
      <c r="H35" s="141">
        <f>ROUND(B35*E35/1000,1)</f>
        <v>9.9</v>
      </c>
      <c r="I35" s="141">
        <f>ROUND(C35*F35/1000,1)</f>
        <v>10.4</v>
      </c>
      <c r="J35" s="141">
        <f t="shared" si="1"/>
        <v>5.0999999999999996</v>
      </c>
      <c r="L35" s="493"/>
      <c r="M35" s="493"/>
      <c r="N35" s="501"/>
    </row>
    <row r="36" spans="1:14" ht="15" customHeight="1" x14ac:dyDescent="0.2">
      <c r="A36" s="120" t="s">
        <v>104</v>
      </c>
      <c r="B36" s="136">
        <f>SUM(B37:B39)</f>
        <v>12.2</v>
      </c>
      <c r="C36" s="136">
        <f>SUM(C37:C39)</f>
        <v>12</v>
      </c>
      <c r="D36" s="136">
        <f>IF($B36=0,0,ROUND((C36/$B36-1)*100,1))</f>
        <v>-1.6</v>
      </c>
      <c r="E36" s="137">
        <v>2902</v>
      </c>
      <c r="F36" s="137">
        <f>IF(C36=0,0,IF(I36=0,0,ROUND(I36/C36*1000,0)))</f>
        <v>2550</v>
      </c>
      <c r="G36" s="136">
        <f t="shared" si="0"/>
        <v>-12.1</v>
      </c>
      <c r="H36" s="136">
        <f>SUM(H37:H39)</f>
        <v>35.400000000000006</v>
      </c>
      <c r="I36" s="136">
        <f>SUM(I37:I39)</f>
        <v>30.6</v>
      </c>
      <c r="J36" s="136">
        <f t="shared" si="1"/>
        <v>-13.6</v>
      </c>
      <c r="L36" s="493"/>
      <c r="N36" s="501"/>
    </row>
    <row r="37" spans="1:14" ht="15" customHeight="1" x14ac:dyDescent="0.2">
      <c r="A37" s="502" t="s">
        <v>105</v>
      </c>
      <c r="B37" s="141">
        <v>6.5</v>
      </c>
      <c r="C37" s="141">
        <f t="shared" ref="C37:C39" si="10">ROUND(B37*(1+(D37/100)),1)</f>
        <v>6.3</v>
      </c>
      <c r="D37" s="141">
        <v>-3.1</v>
      </c>
      <c r="E37" s="143">
        <v>2816</v>
      </c>
      <c r="F37" s="143">
        <v>3060</v>
      </c>
      <c r="G37" s="142">
        <f t="shared" si="0"/>
        <v>8.6999999999999993</v>
      </c>
      <c r="H37" s="141">
        <f t="shared" ref="H37:I39" si="11">ROUND(B37*E37/1000,1)</f>
        <v>18.3</v>
      </c>
      <c r="I37" s="141">
        <f t="shared" si="11"/>
        <v>19.3</v>
      </c>
      <c r="J37" s="141">
        <f t="shared" si="1"/>
        <v>5.5</v>
      </c>
      <c r="L37" s="493"/>
      <c r="N37" s="501"/>
    </row>
    <row r="38" spans="1:14" ht="15" hidden="1" customHeight="1" x14ac:dyDescent="0.2">
      <c r="A38" s="150" t="s">
        <v>106</v>
      </c>
      <c r="B38" s="141">
        <v>0</v>
      </c>
      <c r="C38" s="141">
        <f t="shared" si="10"/>
        <v>0</v>
      </c>
      <c r="D38" s="141"/>
      <c r="E38" s="143">
        <v>0</v>
      </c>
      <c r="F38" s="143">
        <v>0</v>
      </c>
      <c r="G38" s="142">
        <f t="shared" si="0"/>
        <v>0</v>
      </c>
      <c r="H38" s="141">
        <f t="shared" si="11"/>
        <v>0</v>
      </c>
      <c r="I38" s="141">
        <f t="shared" si="11"/>
        <v>0</v>
      </c>
      <c r="J38" s="141">
        <f t="shared" si="1"/>
        <v>0</v>
      </c>
      <c r="L38" s="493"/>
      <c r="N38" s="501"/>
    </row>
    <row r="39" spans="1:14" ht="15" customHeight="1" x14ac:dyDescent="0.2">
      <c r="A39" s="502" t="s">
        <v>107</v>
      </c>
      <c r="B39" s="141">
        <v>5.7</v>
      </c>
      <c r="C39" s="141">
        <f t="shared" si="10"/>
        <v>5.7</v>
      </c>
      <c r="D39" s="141">
        <v>0</v>
      </c>
      <c r="E39" s="143">
        <v>3000</v>
      </c>
      <c r="F39" s="143">
        <v>1980</v>
      </c>
      <c r="G39" s="142">
        <f t="shared" si="0"/>
        <v>-34</v>
      </c>
      <c r="H39" s="141">
        <f t="shared" si="11"/>
        <v>17.100000000000001</v>
      </c>
      <c r="I39" s="141">
        <f t="shared" si="11"/>
        <v>11.3</v>
      </c>
      <c r="J39" s="141">
        <f t="shared" si="1"/>
        <v>-33.9</v>
      </c>
      <c r="L39" s="493"/>
      <c r="N39" s="501"/>
    </row>
    <row r="40" spans="1:14" ht="15" hidden="1" customHeight="1" x14ac:dyDescent="0.2">
      <c r="A40" s="62" t="s">
        <v>108</v>
      </c>
      <c r="B40" s="146">
        <v>0</v>
      </c>
      <c r="C40" s="146">
        <v>0</v>
      </c>
      <c r="D40" s="146">
        <f t="shared" ref="D40:D42" si="12">IF($B40=0,0,ROUND((C40/$B40-1)*100,1))</f>
        <v>0</v>
      </c>
      <c r="E40" s="147">
        <v>0</v>
      </c>
      <c r="F40" s="147">
        <f>IF(SUM(A40:B40)&gt;0,SUM(AY40:AZ40)/SUM(A40:B40),0)</f>
        <v>0</v>
      </c>
      <c r="G40" s="146">
        <f t="shared" si="0"/>
        <v>0</v>
      </c>
      <c r="H40" s="146">
        <f>SUM(H8,H16)</f>
        <v>0</v>
      </c>
      <c r="I40" s="146">
        <f>SUM(I8,I16)</f>
        <v>0</v>
      </c>
      <c r="J40" s="146">
        <f t="shared" si="1"/>
        <v>0</v>
      </c>
    </row>
    <row r="41" spans="1:14" ht="15" customHeight="1" x14ac:dyDescent="0.2">
      <c r="A41" s="123" t="s">
        <v>109</v>
      </c>
      <c r="B41" s="159">
        <f>SUM(B26,B31,B36)</f>
        <v>15.6</v>
      </c>
      <c r="C41" s="159">
        <f>SUM(C26,C31,C36)</f>
        <v>15.6</v>
      </c>
      <c r="D41" s="159">
        <f t="shared" si="12"/>
        <v>0</v>
      </c>
      <c r="E41" s="160">
        <v>2904</v>
      </c>
      <c r="F41" s="160">
        <f t="shared" ref="F41:F42" si="13">IF(C41=0,0,IF(I41=0,0,ROUND(I41/C41*1000,0)))</f>
        <v>2628</v>
      </c>
      <c r="G41" s="159">
        <f t="shared" si="0"/>
        <v>-9.5</v>
      </c>
      <c r="H41" s="159">
        <f>SUM(H26,H31,H36)</f>
        <v>45.300000000000004</v>
      </c>
      <c r="I41" s="159">
        <f>SUM(I26,I31,I36)</f>
        <v>41</v>
      </c>
      <c r="J41" s="159">
        <f t="shared" si="1"/>
        <v>-9.5</v>
      </c>
    </row>
    <row r="42" spans="1:14" ht="15" customHeight="1" x14ac:dyDescent="0.2">
      <c r="A42" s="117" t="s">
        <v>51</v>
      </c>
      <c r="B42" s="162">
        <f>SUM(B40:B41)</f>
        <v>15.6</v>
      </c>
      <c r="C42" s="162">
        <f>SUM(C40:C41)</f>
        <v>15.6</v>
      </c>
      <c r="D42" s="162">
        <f t="shared" si="12"/>
        <v>0</v>
      </c>
      <c r="E42" s="163">
        <v>2904</v>
      </c>
      <c r="F42" s="163">
        <f t="shared" si="13"/>
        <v>2628</v>
      </c>
      <c r="G42" s="162">
        <f t="shared" si="0"/>
        <v>-9.5</v>
      </c>
      <c r="H42" s="162">
        <f>SUM(H8,H16,H26,H31,H36)</f>
        <v>45.300000000000004</v>
      </c>
      <c r="I42" s="162">
        <f>SUM(I8,I16,I26,I31,I36)</f>
        <v>41</v>
      </c>
      <c r="J42" s="162">
        <f t="shared" si="1"/>
        <v>-9.5</v>
      </c>
    </row>
    <row r="43" spans="1:14" ht="15.6" customHeight="1" x14ac:dyDescent="0.2">
      <c r="A43" s="164" t="str">
        <f>$A$8</f>
        <v>NORTE</v>
      </c>
    </row>
    <row r="44" spans="1:14" ht="15.6" customHeight="1" x14ac:dyDescent="0.2">
      <c r="A44" s="164" t="str">
        <f>$A$9</f>
        <v>RR</v>
      </c>
    </row>
    <row r="45" spans="1:14" ht="15" customHeight="1" x14ac:dyDescent="0.2"/>
    <row r="46" spans="1:14" ht="15" customHeight="1" x14ac:dyDescent="0.2"/>
    <row r="47" spans="1:14" ht="15" customHeight="1" x14ac:dyDescent="0.2"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4" ht="15" customHeight="1" x14ac:dyDescent="0.2">
      <c r="B48" s="129"/>
      <c r="C48" s="129"/>
      <c r="D48" s="129"/>
      <c r="E48" s="129"/>
      <c r="F48" s="129"/>
      <c r="G48" s="129"/>
      <c r="H48" s="129"/>
      <c r="I48" s="129"/>
      <c r="J48" s="129"/>
    </row>
    <row r="49" spans="2:10" ht="15" customHeight="1" x14ac:dyDescent="0.2">
      <c r="B49" s="129"/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 x14ac:dyDescent="0.2">
      <c r="B50" s="129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 x14ac:dyDescent="0.2">
      <c r="B51" s="129"/>
      <c r="C51" s="129"/>
      <c r="D51" s="129"/>
      <c r="E51" s="129"/>
      <c r="F51" s="129"/>
      <c r="G51" s="129"/>
      <c r="H51" s="129"/>
      <c r="I51" s="129"/>
      <c r="J51" s="129"/>
    </row>
    <row r="52" spans="2:10" ht="15" customHeight="1" x14ac:dyDescent="0.2">
      <c r="B52" s="129"/>
      <c r="C52" s="129"/>
      <c r="D52" s="129"/>
      <c r="E52" s="129"/>
      <c r="F52" s="129"/>
      <c r="G52" s="129"/>
      <c r="H52" s="129"/>
      <c r="I52" s="129"/>
      <c r="J52" s="129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3"/>
  <sheetViews>
    <sheetView topLeftCell="A43" zoomScale="140" workbookViewId="0">
      <selection sqref="A1:J47"/>
    </sheetView>
  </sheetViews>
  <sheetFormatPr defaultColWidth="12.42578125" defaultRowHeight="11.1" customHeight="1" x14ac:dyDescent="0.2"/>
  <cols>
    <col min="1" max="1" width="24.42578125" style="509" customWidth="1"/>
    <col min="2" max="3" width="9.42578125" style="509" customWidth="1"/>
    <col min="4" max="4" width="11.140625" style="509" customWidth="1"/>
    <col min="5" max="5" width="12.28515625" style="509" customWidth="1"/>
    <col min="6" max="6" width="12.85546875" style="509" customWidth="1"/>
    <col min="7" max="7" width="13.42578125" style="509" customWidth="1"/>
    <col min="8" max="8" width="10.42578125" style="509" customWidth="1"/>
    <col min="9" max="9" width="13.42578125" style="509" customWidth="1"/>
    <col min="10" max="10" width="10.85546875" style="509" customWidth="1"/>
    <col min="11" max="15" width="9.85546875" style="509" customWidth="1"/>
    <col min="16" max="257" width="12.42578125" style="509" customWidth="1"/>
  </cols>
  <sheetData>
    <row r="1" spans="1:10" ht="41.25" customHeight="1" x14ac:dyDescent="0.2">
      <c r="A1" s="591"/>
      <c r="B1" s="591"/>
      <c r="C1" s="591"/>
      <c r="D1" s="591"/>
      <c r="E1" s="591"/>
      <c r="F1" s="591"/>
      <c r="G1" s="591"/>
      <c r="H1" s="591"/>
      <c r="I1" s="591"/>
      <c r="J1" s="591"/>
    </row>
    <row r="2" spans="1:10" ht="14.1" customHeight="1" x14ac:dyDescent="0.2">
      <c r="A2" s="592" t="s">
        <v>51</v>
      </c>
      <c r="B2" s="592"/>
      <c r="C2" s="592"/>
      <c r="D2" s="592"/>
      <c r="E2" s="592"/>
      <c r="F2" s="592"/>
      <c r="G2" s="592"/>
      <c r="H2" s="592"/>
      <c r="I2" s="592"/>
      <c r="J2" s="592"/>
    </row>
    <row r="3" spans="1:10" ht="14.1" customHeight="1" x14ac:dyDescent="0.2">
      <c r="A3" s="592" t="s">
        <v>151</v>
      </c>
      <c r="B3" s="592"/>
      <c r="C3" s="592"/>
      <c r="D3" s="592"/>
      <c r="E3" s="592"/>
      <c r="F3" s="592"/>
      <c r="G3" s="592"/>
      <c r="H3" s="592"/>
      <c r="I3" s="592"/>
      <c r="J3" s="592"/>
    </row>
    <row r="4" spans="1:10" ht="15" customHeight="1" x14ac:dyDescent="0.2">
      <c r="H4" s="593" t="s">
        <v>152</v>
      </c>
      <c r="I4" s="593"/>
      <c r="J4" s="593"/>
    </row>
    <row r="5" spans="1:10" ht="27.75" customHeight="1" x14ac:dyDescent="0.2">
      <c r="A5" s="510" t="s">
        <v>1</v>
      </c>
      <c r="B5" s="594" t="s">
        <v>153</v>
      </c>
      <c r="C5" s="594"/>
      <c r="D5" s="511" t="s">
        <v>154</v>
      </c>
      <c r="E5" s="510" t="s">
        <v>155</v>
      </c>
      <c r="F5" s="511" t="s">
        <v>156</v>
      </c>
      <c r="G5" s="511" t="s">
        <v>157</v>
      </c>
      <c r="H5" s="510" t="s">
        <v>158</v>
      </c>
      <c r="I5" s="511" t="s">
        <v>159</v>
      </c>
      <c r="J5" s="511" t="s">
        <v>160</v>
      </c>
    </row>
    <row r="6" spans="1:10" ht="14.1" customHeight="1" x14ac:dyDescent="0.2">
      <c r="A6" s="601" t="s">
        <v>15</v>
      </c>
      <c r="B6" s="595" t="s">
        <v>161</v>
      </c>
      <c r="C6" s="595"/>
      <c r="D6" s="512">
        <v>652.4</v>
      </c>
      <c r="E6" s="512">
        <v>1562.8</v>
      </c>
      <c r="F6" s="512">
        <v>2.1</v>
      </c>
      <c r="G6" s="512">
        <v>2217.3000000000002</v>
      </c>
      <c r="H6" s="512">
        <v>670</v>
      </c>
      <c r="I6" s="512">
        <v>834.3</v>
      </c>
      <c r="J6" s="513">
        <v>713</v>
      </c>
    </row>
    <row r="7" spans="1:10" ht="14.1" customHeight="1" x14ac:dyDescent="0.2">
      <c r="A7" s="601"/>
      <c r="B7" s="595" t="s">
        <v>162</v>
      </c>
      <c r="C7" s="595"/>
      <c r="D7" s="512">
        <v>713</v>
      </c>
      <c r="E7" s="512">
        <v>1289.2</v>
      </c>
      <c r="F7" s="512">
        <v>27</v>
      </c>
      <c r="G7" s="512">
        <v>2029.2</v>
      </c>
      <c r="H7" s="512">
        <v>640</v>
      </c>
      <c r="I7" s="512">
        <v>804</v>
      </c>
      <c r="J7" s="513">
        <v>585.1</v>
      </c>
    </row>
    <row r="8" spans="1:10" ht="14.1" customHeight="1" x14ac:dyDescent="0.2">
      <c r="A8" s="601"/>
      <c r="B8" s="595" t="s">
        <v>163</v>
      </c>
      <c r="C8" s="595"/>
      <c r="D8" s="512">
        <v>585.1</v>
      </c>
      <c r="E8" s="513">
        <v>1529.5</v>
      </c>
      <c r="F8" s="513">
        <v>33.6</v>
      </c>
      <c r="G8" s="512">
        <v>2148.3000000000002</v>
      </c>
      <c r="H8" s="513">
        <v>685</v>
      </c>
      <c r="I8" s="513">
        <v>834.1</v>
      </c>
      <c r="J8" s="513">
        <v>629.1</v>
      </c>
    </row>
    <row r="9" spans="1:10" ht="14.1" customHeight="1" x14ac:dyDescent="0.2">
      <c r="A9" s="601"/>
      <c r="B9" s="595" t="s">
        <v>164</v>
      </c>
      <c r="C9" s="595"/>
      <c r="D9" s="514">
        <v>629.1</v>
      </c>
      <c r="E9" s="513">
        <v>2005.8</v>
      </c>
      <c r="F9" s="513">
        <v>30</v>
      </c>
      <c r="G9" s="513">
        <v>2665</v>
      </c>
      <c r="H9" s="513">
        <v>670</v>
      </c>
      <c r="I9" s="513">
        <v>974</v>
      </c>
      <c r="J9" s="513">
        <v>1020.9</v>
      </c>
    </row>
    <row r="10" spans="1:10" ht="14.1" customHeight="1" x14ac:dyDescent="0.2">
      <c r="A10" s="601"/>
      <c r="B10" s="598" t="s">
        <v>165</v>
      </c>
      <c r="C10" s="598"/>
      <c r="D10" s="512">
        <v>1020.9</v>
      </c>
      <c r="E10" s="513">
        <v>2778.8</v>
      </c>
      <c r="F10" s="513">
        <v>1.7</v>
      </c>
      <c r="G10" s="512">
        <v>3801.4</v>
      </c>
      <c r="H10" s="513">
        <v>700</v>
      </c>
      <c r="I10" s="513">
        <v>1613.7</v>
      </c>
      <c r="J10" s="513">
        <v>1487.7</v>
      </c>
    </row>
    <row r="11" spans="1:10" ht="14.1" customHeight="1" x14ac:dyDescent="0.2">
      <c r="A11" s="601"/>
      <c r="B11" s="598" t="s">
        <v>166</v>
      </c>
      <c r="C11" s="598"/>
      <c r="D11" s="512">
        <v>1487.7</v>
      </c>
      <c r="E11" s="514">
        <v>3001.6</v>
      </c>
      <c r="F11" s="513">
        <v>1</v>
      </c>
      <c r="G11" s="512">
        <v>4490.3</v>
      </c>
      <c r="H11" s="513">
        <v>600</v>
      </c>
      <c r="I11" s="513">
        <v>2125.4</v>
      </c>
      <c r="J11" s="513">
        <v>1764.9</v>
      </c>
    </row>
    <row r="12" spans="1:10" ht="14.1" customHeight="1" x14ac:dyDescent="0.2">
      <c r="A12" s="601"/>
      <c r="B12" s="604" t="s">
        <v>167</v>
      </c>
      <c r="C12" s="605"/>
      <c r="D12" s="512">
        <v>1764.9</v>
      </c>
      <c r="E12" s="514">
        <v>2355.6999999999998</v>
      </c>
      <c r="F12" s="513">
        <v>1</v>
      </c>
      <c r="G12" s="512">
        <v>4121.6000000000004</v>
      </c>
      <c r="H12" s="513">
        <v>725</v>
      </c>
      <c r="I12" s="513">
        <v>2100</v>
      </c>
      <c r="J12" s="513">
        <v>1296.5999999999999</v>
      </c>
    </row>
    <row r="13" spans="1:10" ht="15" customHeight="1" x14ac:dyDescent="0.2">
      <c r="A13" s="601"/>
      <c r="B13" s="602" t="s">
        <v>168</v>
      </c>
      <c r="C13" s="603"/>
      <c r="D13" s="512">
        <v>1296</v>
      </c>
      <c r="E13" s="514">
        <v>2678</v>
      </c>
      <c r="F13" s="513">
        <v>1</v>
      </c>
      <c r="G13" s="512">
        <v>3975.6</v>
      </c>
      <c r="H13" s="513">
        <v>765</v>
      </c>
      <c r="I13" s="513">
        <v>2000</v>
      </c>
      <c r="J13" s="513">
        <v>1210.5999999999999</v>
      </c>
    </row>
    <row r="14" spans="1:10" ht="14.25" customHeight="1" x14ac:dyDescent="0.2">
      <c r="A14" s="606" t="s">
        <v>169</v>
      </c>
      <c r="B14" s="596" t="s">
        <v>161</v>
      </c>
      <c r="C14" s="596"/>
      <c r="D14" s="515">
        <v>2304.9</v>
      </c>
      <c r="E14" s="515">
        <v>12448.6</v>
      </c>
      <c r="F14" s="515">
        <v>510</v>
      </c>
      <c r="G14" s="515">
        <v>15263.5</v>
      </c>
      <c r="H14" s="515">
        <v>11830.5</v>
      </c>
      <c r="I14" s="515">
        <v>1311.1</v>
      </c>
      <c r="J14" s="515">
        <v>2121.9</v>
      </c>
    </row>
    <row r="15" spans="1:10" ht="14.25" customHeight="1" x14ac:dyDescent="0.2">
      <c r="A15" s="606"/>
      <c r="B15" s="596" t="s">
        <v>162</v>
      </c>
      <c r="C15" s="596"/>
      <c r="D15" s="515">
        <v>2121.9</v>
      </c>
      <c r="E15" s="515">
        <v>10603</v>
      </c>
      <c r="F15" s="515">
        <v>1044.0999999999999</v>
      </c>
      <c r="G15" s="515">
        <v>13769</v>
      </c>
      <c r="H15" s="515">
        <v>11096.6</v>
      </c>
      <c r="I15" s="515">
        <v>935.5</v>
      </c>
      <c r="J15" s="515">
        <v>1736.9</v>
      </c>
    </row>
    <row r="16" spans="1:10" ht="14.25" customHeight="1" x14ac:dyDescent="0.2">
      <c r="A16" s="606"/>
      <c r="B16" s="596" t="s">
        <v>163</v>
      </c>
      <c r="C16" s="596"/>
      <c r="D16" s="515">
        <v>1736.9</v>
      </c>
      <c r="E16" s="516">
        <v>12327.8</v>
      </c>
      <c r="F16" s="516">
        <v>1141.7</v>
      </c>
      <c r="G16" s="515">
        <v>15206.4</v>
      </c>
      <c r="H16" s="516">
        <v>12215.7</v>
      </c>
      <c r="I16" s="516">
        <v>868.8</v>
      </c>
      <c r="J16" s="515">
        <v>2121.9</v>
      </c>
    </row>
    <row r="17" spans="1:10" ht="14.25" customHeight="1" x14ac:dyDescent="0.2">
      <c r="A17" s="606"/>
      <c r="B17" s="600" t="s">
        <v>164</v>
      </c>
      <c r="C17" s="600"/>
      <c r="D17" s="516">
        <v>2121.9</v>
      </c>
      <c r="E17" s="516">
        <v>12064.2</v>
      </c>
      <c r="F17" s="516">
        <v>842.7</v>
      </c>
      <c r="G17" s="516">
        <v>15028.8</v>
      </c>
      <c r="H17" s="516">
        <v>10793.7</v>
      </c>
      <c r="I17" s="516">
        <v>1809.3</v>
      </c>
      <c r="J17" s="516">
        <v>2425.8000000000002</v>
      </c>
    </row>
    <row r="18" spans="1:10" ht="14.25" customHeight="1" x14ac:dyDescent="0.2">
      <c r="A18" s="606"/>
      <c r="B18" s="599" t="s">
        <v>165</v>
      </c>
      <c r="C18" s="599"/>
      <c r="D18" s="516">
        <v>2425.8000000000002</v>
      </c>
      <c r="E18" s="516">
        <v>10483.6</v>
      </c>
      <c r="F18" s="516">
        <v>1012.5</v>
      </c>
      <c r="G18" s="516">
        <v>13921.9</v>
      </c>
      <c r="H18" s="516">
        <v>10544.6</v>
      </c>
      <c r="I18" s="516">
        <v>1432.3</v>
      </c>
      <c r="J18" s="516">
        <v>1945</v>
      </c>
    </row>
    <row r="19" spans="1:10" ht="14.25" customHeight="1" x14ac:dyDescent="0.2">
      <c r="A19" s="606"/>
      <c r="B19" s="599" t="s">
        <v>166</v>
      </c>
      <c r="C19" s="599"/>
      <c r="D19" s="516">
        <v>1945</v>
      </c>
      <c r="E19" s="516">
        <v>11183.4</v>
      </c>
      <c r="F19" s="516">
        <v>1280.8</v>
      </c>
      <c r="G19" s="516">
        <v>14409.2</v>
      </c>
      <c r="H19" s="516">
        <v>10708.3</v>
      </c>
      <c r="I19" s="516">
        <v>1813.4</v>
      </c>
      <c r="J19" s="516">
        <v>1887.5</v>
      </c>
    </row>
    <row r="20" spans="1:10" ht="14.25" customHeight="1" x14ac:dyDescent="0.2">
      <c r="A20" s="606"/>
      <c r="B20" s="599" t="s">
        <v>167</v>
      </c>
      <c r="C20" s="599"/>
      <c r="D20" s="516">
        <v>1887.5</v>
      </c>
      <c r="E20" s="516">
        <v>11754</v>
      </c>
      <c r="F20" s="516">
        <v>1000</v>
      </c>
      <c r="G20" s="516">
        <v>14641.5</v>
      </c>
      <c r="H20" s="516">
        <v>11000</v>
      </c>
      <c r="I20" s="516">
        <v>1150</v>
      </c>
      <c r="J20" s="515">
        <v>2491.5</v>
      </c>
    </row>
    <row r="21" spans="1:10" ht="14.1" customHeight="1" x14ac:dyDescent="0.2">
      <c r="A21" s="606"/>
      <c r="B21" s="599" t="s">
        <v>168</v>
      </c>
      <c r="C21" s="599"/>
      <c r="D21" s="516">
        <v>2491.5</v>
      </c>
      <c r="E21" s="516">
        <v>11601.5</v>
      </c>
      <c r="F21" s="516">
        <v>1000</v>
      </c>
      <c r="G21" s="516">
        <v>15093</v>
      </c>
      <c r="H21" s="516">
        <v>11000</v>
      </c>
      <c r="I21" s="516">
        <v>1400</v>
      </c>
      <c r="J21" s="515">
        <v>2693</v>
      </c>
    </row>
    <row r="22" spans="1:10" ht="14.25" customHeight="1" x14ac:dyDescent="0.2">
      <c r="A22" s="601" t="s">
        <v>170</v>
      </c>
      <c r="B22" s="597" t="s">
        <v>161</v>
      </c>
      <c r="C22" s="597"/>
      <c r="D22" s="512">
        <v>303.8</v>
      </c>
      <c r="E22" s="514">
        <v>3210.2</v>
      </c>
      <c r="F22" s="514">
        <v>156.69999999999999</v>
      </c>
      <c r="G22" s="514">
        <v>3670.7</v>
      </c>
      <c r="H22" s="514">
        <v>3350</v>
      </c>
      <c r="I22" s="514">
        <v>122.6</v>
      </c>
      <c r="J22" s="514">
        <v>198.1</v>
      </c>
    </row>
    <row r="23" spans="1:10" ht="14.25" customHeight="1" x14ac:dyDescent="0.2">
      <c r="A23" s="601"/>
      <c r="B23" s="597" t="s">
        <v>162</v>
      </c>
      <c r="C23" s="597"/>
      <c r="D23" s="512">
        <v>198.1</v>
      </c>
      <c r="E23" s="514">
        <v>2512.9</v>
      </c>
      <c r="F23" s="514">
        <v>325</v>
      </c>
      <c r="G23" s="514">
        <v>3036</v>
      </c>
      <c r="H23" s="514">
        <v>2800</v>
      </c>
      <c r="I23" s="514">
        <v>50</v>
      </c>
      <c r="J23" s="514">
        <v>186</v>
      </c>
    </row>
    <row r="24" spans="1:10" ht="14.25" customHeight="1" x14ac:dyDescent="0.2">
      <c r="A24" s="601"/>
      <c r="B24" s="597" t="s">
        <v>163</v>
      </c>
      <c r="C24" s="597"/>
      <c r="D24" s="512">
        <v>186</v>
      </c>
      <c r="E24" s="513">
        <v>3399.5</v>
      </c>
      <c r="F24" s="514">
        <v>137.6</v>
      </c>
      <c r="G24" s="514">
        <v>3723.1</v>
      </c>
      <c r="H24" s="514">
        <v>3300</v>
      </c>
      <c r="I24" s="514">
        <v>120.5</v>
      </c>
      <c r="J24" s="514">
        <v>302.60000000000002</v>
      </c>
    </row>
    <row r="25" spans="1:10" ht="14.25" customHeight="1" x14ac:dyDescent="0.2">
      <c r="A25" s="601"/>
      <c r="B25" s="595" t="s">
        <v>164</v>
      </c>
      <c r="C25" s="595"/>
      <c r="D25" s="512">
        <v>302.60000000000002</v>
      </c>
      <c r="E25" s="513">
        <v>3116.1</v>
      </c>
      <c r="F25" s="513">
        <v>81.099999999999994</v>
      </c>
      <c r="G25" s="513">
        <v>3499.8</v>
      </c>
      <c r="H25" s="513">
        <v>3050</v>
      </c>
      <c r="I25" s="513">
        <v>162.4</v>
      </c>
      <c r="J25" s="513">
        <v>287.39999999999998</v>
      </c>
    </row>
    <row r="26" spans="1:10" ht="14.25" customHeight="1" x14ac:dyDescent="0.2">
      <c r="A26" s="601"/>
      <c r="B26" s="598" t="s">
        <v>165</v>
      </c>
      <c r="C26" s="598"/>
      <c r="D26" s="512">
        <v>287.39999999999998</v>
      </c>
      <c r="E26" s="513">
        <v>3017.7</v>
      </c>
      <c r="F26" s="513">
        <v>149.6</v>
      </c>
      <c r="G26" s="513">
        <v>3454.7</v>
      </c>
      <c r="H26" s="513">
        <v>3050</v>
      </c>
      <c r="I26" s="513">
        <v>164</v>
      </c>
      <c r="J26" s="513">
        <v>240.7</v>
      </c>
    </row>
    <row r="27" spans="1:10" ht="14.25" customHeight="1" x14ac:dyDescent="0.2">
      <c r="A27" s="601"/>
      <c r="B27" s="598" t="s">
        <v>166</v>
      </c>
      <c r="C27" s="598"/>
      <c r="D27" s="512">
        <v>240.7</v>
      </c>
      <c r="E27" s="513">
        <v>3222.6</v>
      </c>
      <c r="F27" s="513">
        <v>113.6</v>
      </c>
      <c r="G27" s="513">
        <v>3576.9</v>
      </c>
      <c r="H27" s="513">
        <v>3150</v>
      </c>
      <c r="I27" s="513">
        <v>176.6</v>
      </c>
      <c r="J27" s="513">
        <v>250.3</v>
      </c>
    </row>
    <row r="28" spans="1:10" ht="14.25" customHeight="1" x14ac:dyDescent="0.2">
      <c r="A28" s="601"/>
      <c r="B28" s="604" t="s">
        <v>167</v>
      </c>
      <c r="C28" s="605"/>
      <c r="D28" s="512">
        <v>250.3</v>
      </c>
      <c r="E28" s="514">
        <v>2884.9</v>
      </c>
      <c r="F28" s="513">
        <v>100</v>
      </c>
      <c r="G28" s="512">
        <v>3235.2</v>
      </c>
      <c r="H28" s="513">
        <v>2900</v>
      </c>
      <c r="I28" s="513">
        <v>180</v>
      </c>
      <c r="J28" s="513">
        <v>155.19999999999999</v>
      </c>
    </row>
    <row r="29" spans="1:10" ht="14.1" customHeight="1" x14ac:dyDescent="0.2">
      <c r="A29" s="601"/>
      <c r="B29" s="602" t="s">
        <v>168</v>
      </c>
      <c r="C29" s="603"/>
      <c r="D29" s="512">
        <v>155.19999999999999</v>
      </c>
      <c r="E29" s="514">
        <v>2973</v>
      </c>
      <c r="F29" s="513">
        <v>100</v>
      </c>
      <c r="G29" s="512">
        <v>3228.2</v>
      </c>
      <c r="H29" s="513">
        <v>2900</v>
      </c>
      <c r="I29" s="513">
        <v>170</v>
      </c>
      <c r="J29" s="513">
        <v>158.19999999999999</v>
      </c>
    </row>
    <row r="30" spans="1:10" ht="14.25" customHeight="1" x14ac:dyDescent="0.2">
      <c r="A30" s="606" t="s">
        <v>171</v>
      </c>
      <c r="B30" s="596" t="s">
        <v>162</v>
      </c>
      <c r="C30" s="596"/>
      <c r="D30" s="516">
        <v>10531.3</v>
      </c>
      <c r="E30" s="516">
        <v>66530.600000000006</v>
      </c>
      <c r="F30" s="516">
        <v>3336.2</v>
      </c>
      <c r="G30" s="516">
        <v>80397.100000000006</v>
      </c>
      <c r="H30" s="516">
        <v>56319.1</v>
      </c>
      <c r="I30" s="516">
        <v>18847.3</v>
      </c>
      <c r="J30" s="516">
        <v>5231.3999999999996</v>
      </c>
    </row>
    <row r="31" spans="1:10" ht="14.25" customHeight="1" x14ac:dyDescent="0.2">
      <c r="A31" s="606"/>
      <c r="B31" s="596" t="s">
        <v>172</v>
      </c>
      <c r="C31" s="596"/>
      <c r="D31" s="516">
        <v>5231.3999999999996</v>
      </c>
      <c r="E31" s="516">
        <v>97842.8</v>
      </c>
      <c r="F31" s="516">
        <v>952.5</v>
      </c>
      <c r="G31" s="516">
        <v>104027</v>
      </c>
      <c r="H31" s="516">
        <v>57337.3</v>
      </c>
      <c r="I31" s="516">
        <v>30813.1</v>
      </c>
      <c r="J31" s="516">
        <v>15876.2</v>
      </c>
    </row>
    <row r="32" spans="1:10" ht="14.25" customHeight="1" x14ac:dyDescent="0.2">
      <c r="A32" s="606"/>
      <c r="B32" s="600" t="s">
        <v>164</v>
      </c>
      <c r="C32" s="600"/>
      <c r="D32" s="516">
        <v>15876.2</v>
      </c>
      <c r="E32" s="516">
        <v>80709.5</v>
      </c>
      <c r="F32" s="516">
        <v>900.7</v>
      </c>
      <c r="G32" s="516">
        <v>99203.1</v>
      </c>
      <c r="H32" s="516">
        <v>59162</v>
      </c>
      <c r="I32" s="516">
        <v>23742.2</v>
      </c>
      <c r="J32" s="516">
        <v>14582.1</v>
      </c>
    </row>
    <row r="33" spans="1:12" ht="14.25" customHeight="1" x14ac:dyDescent="0.2">
      <c r="A33" s="606"/>
      <c r="B33" s="599" t="s">
        <v>165</v>
      </c>
      <c r="C33" s="599"/>
      <c r="D33" s="516">
        <v>14582.1</v>
      </c>
      <c r="E33" s="516">
        <v>100042.7</v>
      </c>
      <c r="F33" s="516">
        <v>1596.4</v>
      </c>
      <c r="G33" s="516">
        <v>116221.2</v>
      </c>
      <c r="H33" s="516">
        <v>64957.8</v>
      </c>
      <c r="I33" s="516">
        <v>41074</v>
      </c>
      <c r="J33" s="516">
        <v>10189.4</v>
      </c>
      <c r="L33" s="517"/>
    </row>
    <row r="34" spans="1:12" ht="14.25" customHeight="1" x14ac:dyDescent="0.2">
      <c r="A34" s="606"/>
      <c r="B34" s="599" t="s">
        <v>166</v>
      </c>
      <c r="C34" s="599"/>
      <c r="D34" s="516">
        <v>10189.4</v>
      </c>
      <c r="E34" s="516">
        <v>102515</v>
      </c>
      <c r="F34" s="516">
        <v>1453.4</v>
      </c>
      <c r="G34" s="516">
        <v>114157.8</v>
      </c>
      <c r="H34" s="516">
        <v>68662.5</v>
      </c>
      <c r="I34" s="516">
        <v>34892.9</v>
      </c>
      <c r="J34" s="516">
        <v>10602.4</v>
      </c>
    </row>
    <row r="35" spans="1:12" ht="14.25" customHeight="1" x14ac:dyDescent="0.2">
      <c r="A35" s="606"/>
      <c r="B35" s="599" t="s">
        <v>167</v>
      </c>
      <c r="C35" s="599"/>
      <c r="D35" s="516">
        <v>10602.4</v>
      </c>
      <c r="E35" s="516">
        <v>86996</v>
      </c>
      <c r="F35" s="516">
        <v>2300</v>
      </c>
      <c r="G35" s="516">
        <v>99898.44</v>
      </c>
      <c r="H35" s="516">
        <v>70933.509999999995</v>
      </c>
      <c r="I35" s="516">
        <v>22000</v>
      </c>
      <c r="J35" s="515">
        <v>6964.93</v>
      </c>
    </row>
    <row r="36" spans="1:12" ht="14.1" customHeight="1" x14ac:dyDescent="0.2">
      <c r="A36" s="606"/>
      <c r="B36" s="599" t="s">
        <v>168</v>
      </c>
      <c r="C36" s="599"/>
      <c r="D36" s="516">
        <v>6964.93</v>
      </c>
      <c r="E36" s="516">
        <v>116313</v>
      </c>
      <c r="F36" s="516">
        <v>900</v>
      </c>
      <c r="G36" s="516">
        <v>124177.93</v>
      </c>
      <c r="H36" s="516">
        <v>73676.899999999994</v>
      </c>
      <c r="I36" s="516">
        <v>39000</v>
      </c>
      <c r="J36" s="515">
        <v>11501.03</v>
      </c>
    </row>
    <row r="37" spans="1:12" ht="14.25" customHeight="1" x14ac:dyDescent="0.2">
      <c r="A37" s="601" t="s">
        <v>49</v>
      </c>
      <c r="B37" s="607">
        <v>2014</v>
      </c>
      <c r="C37" s="607"/>
      <c r="D37" s="514">
        <v>2414.1</v>
      </c>
      <c r="E37" s="514">
        <v>5971.1</v>
      </c>
      <c r="F37" s="514">
        <v>5328.9</v>
      </c>
      <c r="G37" s="514">
        <v>13714.1</v>
      </c>
      <c r="H37" s="514">
        <v>10652.2</v>
      </c>
      <c r="I37" s="514">
        <v>1680.5</v>
      </c>
      <c r="J37" s="514">
        <v>1381.4</v>
      </c>
    </row>
    <row r="38" spans="1:12" ht="14.25" customHeight="1" x14ac:dyDescent="0.2">
      <c r="A38" s="601"/>
      <c r="B38" s="607">
        <v>2015</v>
      </c>
      <c r="C38" s="607"/>
      <c r="D38" s="514">
        <v>1381.4</v>
      </c>
      <c r="E38" s="514">
        <v>5534.9</v>
      </c>
      <c r="F38" s="514">
        <v>5517.6</v>
      </c>
      <c r="G38" s="514">
        <v>12433.9</v>
      </c>
      <c r="H38" s="514">
        <v>10312.700000000001</v>
      </c>
      <c r="I38" s="514">
        <v>1050.5</v>
      </c>
      <c r="J38" s="514">
        <v>1070.7</v>
      </c>
    </row>
    <row r="39" spans="1:12" ht="14.25" customHeight="1" x14ac:dyDescent="0.2">
      <c r="A39" s="601"/>
      <c r="B39" s="607">
        <v>2016</v>
      </c>
      <c r="C39" s="607"/>
      <c r="D39" s="514">
        <v>1070.7</v>
      </c>
      <c r="E39" s="514">
        <v>6726.8</v>
      </c>
      <c r="F39" s="514">
        <v>7088.5</v>
      </c>
      <c r="G39" s="514">
        <v>14886</v>
      </c>
      <c r="H39" s="514">
        <v>11470.5</v>
      </c>
      <c r="I39" s="514">
        <v>576.79999999999995</v>
      </c>
      <c r="J39" s="514">
        <v>2838.7</v>
      </c>
    </row>
    <row r="40" spans="1:12" ht="14.25" customHeight="1" x14ac:dyDescent="0.2">
      <c r="A40" s="601"/>
      <c r="B40" s="607">
        <v>2017</v>
      </c>
      <c r="C40" s="607"/>
      <c r="D40" s="512">
        <v>2838.7</v>
      </c>
      <c r="E40" s="514">
        <v>4262.1000000000004</v>
      </c>
      <c r="F40" s="514">
        <v>6387</v>
      </c>
      <c r="G40" s="514">
        <v>13487.8</v>
      </c>
      <c r="H40" s="514">
        <v>11244.7</v>
      </c>
      <c r="I40" s="514">
        <v>206.2</v>
      </c>
      <c r="J40" s="514">
        <v>2036.9</v>
      </c>
    </row>
    <row r="41" spans="1:12" ht="14.25" customHeight="1" x14ac:dyDescent="0.2">
      <c r="A41" s="601"/>
      <c r="B41" s="607">
        <v>2018</v>
      </c>
      <c r="C41" s="607"/>
      <c r="D41" s="512">
        <v>2036.9</v>
      </c>
      <c r="E41" s="514">
        <v>5427.6</v>
      </c>
      <c r="F41" s="514">
        <v>6753.1</v>
      </c>
      <c r="G41" s="514">
        <v>14217.6</v>
      </c>
      <c r="H41" s="514">
        <v>12435.8</v>
      </c>
      <c r="I41" s="514">
        <v>582.9</v>
      </c>
      <c r="J41" s="514">
        <v>1198.9000000000001</v>
      </c>
    </row>
    <row r="42" spans="1:12" ht="14.25" customHeight="1" x14ac:dyDescent="0.2">
      <c r="A42" s="601"/>
      <c r="B42" s="607">
        <v>2019</v>
      </c>
      <c r="C42" s="607"/>
      <c r="D42" s="512">
        <v>1198.9000000000001</v>
      </c>
      <c r="E42" s="513">
        <v>5154.7</v>
      </c>
      <c r="F42" s="514">
        <v>6676.7</v>
      </c>
      <c r="G42" s="514">
        <v>13030.3</v>
      </c>
      <c r="H42" s="514">
        <v>12060.6</v>
      </c>
      <c r="I42" s="514">
        <v>342.3</v>
      </c>
      <c r="J42" s="514">
        <v>627.4</v>
      </c>
    </row>
    <row r="43" spans="1:12" ht="14.25" customHeight="1" x14ac:dyDescent="0.2">
      <c r="A43" s="601"/>
      <c r="B43" s="595" t="s">
        <v>173</v>
      </c>
      <c r="C43" s="595"/>
      <c r="D43" s="512">
        <v>627.4</v>
      </c>
      <c r="E43" s="513">
        <v>6234.6</v>
      </c>
      <c r="F43" s="513">
        <v>6007</v>
      </c>
      <c r="G43" s="513">
        <v>12869</v>
      </c>
      <c r="H43" s="513">
        <v>11899</v>
      </c>
      <c r="I43" s="513">
        <v>823.1</v>
      </c>
      <c r="J43" s="513">
        <v>146.9</v>
      </c>
    </row>
    <row r="44" spans="1:12" ht="14.25" customHeight="1" x14ac:dyDescent="0.2">
      <c r="A44" s="601"/>
      <c r="B44" s="598" t="s">
        <v>174</v>
      </c>
      <c r="C44" s="598"/>
      <c r="D44" s="512">
        <v>146.9</v>
      </c>
      <c r="E44" s="513">
        <v>8190.8</v>
      </c>
      <c r="F44" s="513">
        <v>6000</v>
      </c>
      <c r="G44" s="516">
        <v>14337.7</v>
      </c>
      <c r="H44" s="513">
        <v>12345.6</v>
      </c>
      <c r="I44" s="513">
        <v>900</v>
      </c>
      <c r="J44" s="515">
        <v>1092.0999999999999</v>
      </c>
    </row>
    <row r="45" spans="1:12" ht="21.75" customHeight="1" x14ac:dyDescent="0.2">
      <c r="A45" s="518" t="s">
        <v>53</v>
      </c>
      <c r="B45" s="518"/>
      <c r="C45" s="518"/>
      <c r="D45" s="519"/>
      <c r="E45" s="518"/>
      <c r="F45" s="518"/>
      <c r="G45" s="518"/>
      <c r="H45" s="518"/>
      <c r="I45" s="518"/>
      <c r="J45" s="519"/>
    </row>
    <row r="46" spans="1:12" ht="14.25" customHeight="1" x14ac:dyDescent="0.2">
      <c r="A46" s="518" t="s">
        <v>175</v>
      </c>
      <c r="B46" s="518"/>
      <c r="C46" s="518"/>
      <c r="D46" s="518"/>
      <c r="E46" s="518"/>
      <c r="F46" s="518"/>
      <c r="G46" s="518"/>
      <c r="H46" s="518"/>
      <c r="I46" s="518"/>
      <c r="J46" s="518"/>
    </row>
    <row r="47" spans="1:12" ht="11.1" customHeight="1" x14ac:dyDescent="0.2">
      <c r="A47" s="518" t="s">
        <v>176</v>
      </c>
      <c r="B47" s="520"/>
      <c r="C47" s="520"/>
      <c r="D47" s="520"/>
      <c r="E47" s="520"/>
      <c r="F47" s="520"/>
      <c r="G47" s="520"/>
      <c r="H47" s="520"/>
      <c r="I47" s="520"/>
      <c r="J47" s="520"/>
    </row>
    <row r="49" spans="4:10" ht="14.25" customHeight="1" x14ac:dyDescent="0.2"/>
    <row r="50" spans="4:10" ht="14.25" customHeight="1" x14ac:dyDescent="0.2">
      <c r="D50" s="512"/>
      <c r="E50" s="514"/>
      <c r="F50" s="513"/>
      <c r="G50" s="512"/>
      <c r="H50" s="513"/>
      <c r="I50" s="513"/>
      <c r="J50" s="513"/>
    </row>
    <row r="51" spans="4:10" ht="14.25" customHeight="1" x14ac:dyDescent="0.2"/>
    <row r="52" spans="4:10" ht="14.25" customHeight="1" x14ac:dyDescent="0.2"/>
    <row r="53" spans="4:10" ht="14.25" customHeight="1" x14ac:dyDescent="0.2"/>
    <row r="54" spans="4:10" ht="14.25" customHeight="1" x14ac:dyDescent="0.2"/>
    <row r="55" spans="4:10" ht="14.25" customHeight="1" x14ac:dyDescent="0.2"/>
    <row r="56" spans="4:10" ht="14.25" customHeight="1" x14ac:dyDescent="0.2"/>
    <row r="57" spans="4:10" ht="14.25" customHeight="1" x14ac:dyDescent="0.2"/>
    <row r="58" spans="4:10" ht="14.25" customHeight="1" x14ac:dyDescent="0.2"/>
    <row r="59" spans="4:10" ht="14.25" customHeight="1" x14ac:dyDescent="0.2"/>
    <row r="60" spans="4:10" ht="14.25" customHeight="1" x14ac:dyDescent="0.2"/>
    <row r="61" spans="4:10" ht="14.25" customHeight="1" x14ac:dyDescent="0.2"/>
    <row r="62" spans="4:10" ht="14.25" customHeight="1" x14ac:dyDescent="0.2"/>
    <row r="63" spans="4:10" ht="14.25" customHeight="1" x14ac:dyDescent="0.2"/>
  </sheetData>
  <mergeCells count="49">
    <mergeCell ref="A30:A36"/>
    <mergeCell ref="B33:C33"/>
    <mergeCell ref="B42:C42"/>
    <mergeCell ref="B30:C30"/>
    <mergeCell ref="B31:C31"/>
    <mergeCell ref="B32:C32"/>
    <mergeCell ref="A37:A44"/>
    <mergeCell ref="B41:C41"/>
    <mergeCell ref="B43:C43"/>
    <mergeCell ref="B44:C44"/>
    <mergeCell ref="B34:C34"/>
    <mergeCell ref="B40:C40"/>
    <mergeCell ref="B38:C38"/>
    <mergeCell ref="B39:C39"/>
    <mergeCell ref="B29:C29"/>
    <mergeCell ref="B35:C35"/>
    <mergeCell ref="B36:C36"/>
    <mergeCell ref="B27:C27"/>
    <mergeCell ref="B37:C37"/>
    <mergeCell ref="A22:A29"/>
    <mergeCell ref="B22:C22"/>
    <mergeCell ref="B13:C13"/>
    <mergeCell ref="B20:C20"/>
    <mergeCell ref="B21:C21"/>
    <mergeCell ref="B28:C28"/>
    <mergeCell ref="B24:C24"/>
    <mergeCell ref="B25:C25"/>
    <mergeCell ref="B26:C26"/>
    <mergeCell ref="A6:A13"/>
    <mergeCell ref="B6:C6"/>
    <mergeCell ref="B7:C7"/>
    <mergeCell ref="B8:C8"/>
    <mergeCell ref="B12:C12"/>
    <mergeCell ref="A14:A21"/>
    <mergeCell ref="B14:C14"/>
    <mergeCell ref="B9:C9"/>
    <mergeCell ref="B16:C16"/>
    <mergeCell ref="B23:C23"/>
    <mergeCell ref="B10:C10"/>
    <mergeCell ref="B11:C11"/>
    <mergeCell ref="B18:C18"/>
    <mergeCell ref="B19:C19"/>
    <mergeCell ref="B15:C15"/>
    <mergeCell ref="B17:C17"/>
    <mergeCell ref="A1:J1"/>
    <mergeCell ref="A2:J2"/>
    <mergeCell ref="A3:J3"/>
    <mergeCell ref="H4:J4"/>
    <mergeCell ref="B5:C5"/>
  </mergeCells>
  <printOptions gridLines="1" gridLinesSet="0"/>
  <pageMargins left="0.59027799999999997" right="0.19652799999999998" top="0" bottom="0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90" workbookViewId="0">
      <pane xSplit="1" ySplit="7" topLeftCell="B8" activePane="bottomRight" state="frozen"/>
      <selection activeCell="E27" sqref="E27"/>
      <selection pane="topRight"/>
      <selection pane="bottomLeft"/>
      <selection pane="bottomRight" activeCell="M5" sqref="M5"/>
    </sheetView>
  </sheetViews>
  <sheetFormatPr defaultColWidth="11.42578125" defaultRowHeight="20.100000000000001" customHeight="1" x14ac:dyDescent="0.2"/>
  <cols>
    <col min="1" max="1" width="19.140625" style="9" customWidth="1"/>
    <col min="2" max="3" width="11.28515625" style="9" customWidth="1"/>
    <col min="4" max="4" width="7.85546875" style="9" customWidth="1"/>
    <col min="5" max="6" width="11.28515625" style="9" customWidth="1"/>
    <col min="7" max="7" width="7.7109375" style="9" customWidth="1"/>
    <col min="8" max="9" width="11.28515625" style="9" customWidth="1"/>
    <col min="10" max="10" width="7.85546875" style="9" customWidth="1"/>
    <col min="11" max="257" width="11.42578125" style="9" customWidth="1"/>
  </cols>
  <sheetData>
    <row r="1" spans="1:20" ht="39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.6" customHeight="1" x14ac:dyDescent="0.2">
      <c r="K2" s="546"/>
      <c r="L2" s="546"/>
      <c r="M2" s="546"/>
      <c r="N2" s="546"/>
      <c r="O2" s="546"/>
      <c r="P2" s="546"/>
      <c r="Q2" s="546"/>
      <c r="R2" s="546"/>
      <c r="S2" s="546"/>
      <c r="T2" s="546"/>
    </row>
    <row r="3" spans="1:20" ht="15.6" customHeight="1" x14ac:dyDescent="0.2">
      <c r="K3" s="546"/>
      <c r="L3" s="546"/>
      <c r="M3" s="546"/>
      <c r="N3" s="546"/>
      <c r="O3" s="546"/>
      <c r="P3" s="546"/>
      <c r="Q3" s="546"/>
      <c r="R3" s="546"/>
      <c r="S3" s="546"/>
      <c r="T3" s="546"/>
    </row>
    <row r="4" spans="1:20" ht="15.6" customHeight="1" x14ac:dyDescent="0.2">
      <c r="K4" s="546"/>
      <c r="L4" s="546"/>
      <c r="M4" s="546"/>
      <c r="N4" s="546"/>
      <c r="O4" s="546"/>
      <c r="P4" s="546"/>
      <c r="Q4" s="546"/>
      <c r="R4" s="546"/>
      <c r="S4" s="546"/>
      <c r="T4" s="546"/>
    </row>
    <row r="5" spans="1:20" ht="20.100000000000001" customHeight="1" x14ac:dyDescent="0.2">
      <c r="A5" s="547" t="s">
        <v>60</v>
      </c>
      <c r="B5" s="549" t="s">
        <v>61</v>
      </c>
      <c r="C5" s="549"/>
      <c r="D5" s="549"/>
      <c r="E5" s="547" t="s">
        <v>62</v>
      </c>
      <c r="F5" s="547"/>
      <c r="G5" s="547"/>
      <c r="H5" s="549" t="s">
        <v>63</v>
      </c>
      <c r="I5" s="549"/>
      <c r="J5" s="549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0.100000000000001" customHeight="1" x14ac:dyDescent="0.2">
      <c r="A6" s="547"/>
      <c r="B6" s="93" t="s">
        <v>64</v>
      </c>
      <c r="C6" s="93" t="s">
        <v>65</v>
      </c>
      <c r="D6" s="93" t="s">
        <v>66</v>
      </c>
      <c r="E6" s="93" t="s">
        <v>64</v>
      </c>
      <c r="F6" s="93" t="s">
        <v>65</v>
      </c>
      <c r="G6" s="93" t="s">
        <v>66</v>
      </c>
      <c r="H6" s="93" t="s">
        <v>64</v>
      </c>
      <c r="I6" s="93" t="s">
        <v>65</v>
      </c>
      <c r="J6" s="93" t="s">
        <v>66</v>
      </c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0.100000000000001" customHeight="1" x14ac:dyDescent="0.2">
      <c r="A7" s="548"/>
      <c r="B7" s="94" t="s">
        <v>67</v>
      </c>
      <c r="C7" s="94" t="s">
        <v>68</v>
      </c>
      <c r="D7" s="94" t="s">
        <v>69</v>
      </c>
      <c r="E7" s="94" t="s">
        <v>70</v>
      </c>
      <c r="F7" s="94" t="s">
        <v>71</v>
      </c>
      <c r="G7" s="94" t="s">
        <v>72</v>
      </c>
      <c r="H7" s="94" t="s">
        <v>73</v>
      </c>
      <c r="I7" s="94" t="s">
        <v>74</v>
      </c>
      <c r="J7" s="94" t="s">
        <v>75</v>
      </c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5.6" customHeight="1" x14ac:dyDescent="0.2">
      <c r="A8" s="62" t="s">
        <v>76</v>
      </c>
      <c r="B8" s="95">
        <v>15.2</v>
      </c>
      <c r="C8" s="95">
        <v>15.2</v>
      </c>
      <c r="D8" s="95">
        <v>0</v>
      </c>
      <c r="E8" s="96">
        <v>3570.1447370000001</v>
      </c>
      <c r="F8" s="96">
        <v>3646.75</v>
      </c>
      <c r="G8" s="95">
        <v>2.1</v>
      </c>
      <c r="H8" s="95">
        <v>54.3</v>
      </c>
      <c r="I8" s="95">
        <v>55.5</v>
      </c>
      <c r="J8" s="95">
        <v>2.2000000000000002</v>
      </c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6" customHeight="1" x14ac:dyDescent="0.2">
      <c r="A9" s="67" t="s">
        <v>77</v>
      </c>
      <c r="B9" s="8">
        <v>0</v>
      </c>
      <c r="C9" s="8">
        <v>0</v>
      </c>
      <c r="D9" s="8">
        <v>0</v>
      </c>
      <c r="E9" s="21">
        <v>0</v>
      </c>
      <c r="F9" s="21">
        <v>0</v>
      </c>
      <c r="G9" s="97">
        <v>0</v>
      </c>
      <c r="H9" s="8">
        <v>0</v>
      </c>
      <c r="I9" s="8">
        <v>0</v>
      </c>
      <c r="J9" s="8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5.6" customHeight="1" x14ac:dyDescent="0.2">
      <c r="A10" s="67" t="s">
        <v>78</v>
      </c>
      <c r="B10" s="8">
        <v>8.1</v>
      </c>
      <c r="C10" s="8">
        <v>8.1</v>
      </c>
      <c r="D10" s="8">
        <v>0</v>
      </c>
      <c r="E10" s="21">
        <v>3700</v>
      </c>
      <c r="F10" s="21">
        <v>3700</v>
      </c>
      <c r="G10" s="97">
        <v>0</v>
      </c>
      <c r="H10" s="8">
        <v>30</v>
      </c>
      <c r="I10" s="8">
        <v>30</v>
      </c>
      <c r="J10" s="8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.6" hidden="1" customHeight="1" x14ac:dyDescent="0.2">
      <c r="A11" s="67" t="s">
        <v>79</v>
      </c>
      <c r="B11" s="8">
        <v>0</v>
      </c>
      <c r="C11" s="8">
        <v>0</v>
      </c>
      <c r="D11" s="8">
        <v>0</v>
      </c>
      <c r="E11" s="21">
        <v>0</v>
      </c>
      <c r="F11" s="21">
        <v>0</v>
      </c>
      <c r="G11" s="97">
        <v>0</v>
      </c>
      <c r="H11" s="8">
        <v>0</v>
      </c>
      <c r="I11" s="8">
        <v>0</v>
      </c>
      <c r="J11" s="8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.6" hidden="1" customHeight="1" x14ac:dyDescent="0.2">
      <c r="A12" s="67" t="s">
        <v>80</v>
      </c>
      <c r="B12" s="8">
        <v>0</v>
      </c>
      <c r="C12" s="8">
        <v>0</v>
      </c>
      <c r="D12" s="8">
        <v>0</v>
      </c>
      <c r="E12" s="21">
        <v>0</v>
      </c>
      <c r="F12" s="21">
        <v>0</v>
      </c>
      <c r="G12" s="97">
        <v>0</v>
      </c>
      <c r="H12" s="8">
        <v>0</v>
      </c>
      <c r="I12" s="8">
        <v>0</v>
      </c>
      <c r="J12" s="8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6" hidden="1" customHeight="1" x14ac:dyDescent="0.2">
      <c r="A13" s="67" t="s">
        <v>81</v>
      </c>
      <c r="B13" s="8">
        <v>0</v>
      </c>
      <c r="C13" s="8">
        <v>0</v>
      </c>
      <c r="D13" s="8">
        <v>0</v>
      </c>
      <c r="E13" s="21">
        <v>0</v>
      </c>
      <c r="F13" s="21">
        <v>0</v>
      </c>
      <c r="G13" s="97">
        <v>0</v>
      </c>
      <c r="H13" s="8">
        <v>0</v>
      </c>
      <c r="I13" s="8">
        <v>0</v>
      </c>
      <c r="J13" s="8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.6" hidden="1" customHeight="1" x14ac:dyDescent="0.2">
      <c r="A14" s="67" t="s">
        <v>82</v>
      </c>
      <c r="B14" s="8">
        <v>0</v>
      </c>
      <c r="C14" s="8">
        <v>0</v>
      </c>
      <c r="D14" s="8">
        <v>0</v>
      </c>
      <c r="E14" s="21">
        <v>0</v>
      </c>
      <c r="F14" s="21">
        <v>0</v>
      </c>
      <c r="G14" s="97">
        <v>0</v>
      </c>
      <c r="H14" s="8">
        <v>0</v>
      </c>
      <c r="I14" s="8">
        <v>0</v>
      </c>
      <c r="J14" s="8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.6" customHeight="1" x14ac:dyDescent="0.2">
      <c r="A15" s="67" t="s">
        <v>83</v>
      </c>
      <c r="B15" s="8">
        <v>7.1</v>
      </c>
      <c r="C15" s="8">
        <v>7.1</v>
      </c>
      <c r="D15" s="8">
        <v>0</v>
      </c>
      <c r="E15" s="21">
        <v>3422</v>
      </c>
      <c r="F15" s="21">
        <v>3586</v>
      </c>
      <c r="G15" s="97">
        <v>4.8</v>
      </c>
      <c r="H15" s="8">
        <v>24.3</v>
      </c>
      <c r="I15" s="8">
        <v>25.5</v>
      </c>
      <c r="J15" s="8">
        <v>4.9000000000000004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.6" customHeight="1" x14ac:dyDescent="0.2">
      <c r="A16" s="62" t="s">
        <v>84</v>
      </c>
      <c r="B16" s="95">
        <v>307</v>
      </c>
      <c r="C16" s="95">
        <v>334.9</v>
      </c>
      <c r="D16" s="95">
        <v>9.1</v>
      </c>
      <c r="E16" s="96">
        <v>4670.1198700000004</v>
      </c>
      <c r="F16" s="96">
        <v>4981.049567</v>
      </c>
      <c r="G16" s="95">
        <v>6.7</v>
      </c>
      <c r="H16" s="95">
        <v>1433.8</v>
      </c>
      <c r="I16" s="95">
        <v>1668.2</v>
      </c>
      <c r="J16" s="95">
        <v>16.3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6" customHeight="1" x14ac:dyDescent="0.2">
      <c r="A17" s="67" t="s">
        <v>85</v>
      </c>
      <c r="B17" s="8">
        <v>25.6</v>
      </c>
      <c r="C17" s="8">
        <v>25.6</v>
      </c>
      <c r="D17" s="8">
        <v>0</v>
      </c>
      <c r="E17" s="21">
        <v>4344</v>
      </c>
      <c r="F17" s="21">
        <v>8218</v>
      </c>
      <c r="G17" s="97">
        <v>89.2</v>
      </c>
      <c r="H17" s="8">
        <v>111.2</v>
      </c>
      <c r="I17" s="8">
        <v>210.4</v>
      </c>
      <c r="J17" s="8">
        <v>89.2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.6" customHeight="1" x14ac:dyDescent="0.2">
      <c r="A18" s="67" t="s">
        <v>86</v>
      </c>
      <c r="B18" s="8">
        <v>9.6</v>
      </c>
      <c r="C18" s="8">
        <v>14</v>
      </c>
      <c r="D18" s="8">
        <v>45.8</v>
      </c>
      <c r="E18" s="21">
        <v>4612</v>
      </c>
      <c r="F18" s="21">
        <v>4376</v>
      </c>
      <c r="G18" s="97">
        <v>-5.0999999999999996</v>
      </c>
      <c r="H18" s="8">
        <v>44.3</v>
      </c>
      <c r="I18" s="8">
        <v>61.3</v>
      </c>
      <c r="J18" s="8">
        <v>38.4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5.6" customHeight="1" x14ac:dyDescent="0.2">
      <c r="A19" s="67" t="s">
        <v>87</v>
      </c>
      <c r="B19" s="8">
        <v>2.4</v>
      </c>
      <c r="C19" s="8">
        <v>2.4</v>
      </c>
      <c r="D19" s="8">
        <v>0</v>
      </c>
      <c r="E19" s="21">
        <v>2733</v>
      </c>
      <c r="F19" s="21">
        <v>2268</v>
      </c>
      <c r="G19" s="97">
        <v>-17</v>
      </c>
      <c r="H19" s="8">
        <v>6.6</v>
      </c>
      <c r="I19" s="8">
        <v>5.4</v>
      </c>
      <c r="J19" s="8">
        <v>-18.2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5.6" customHeight="1" x14ac:dyDescent="0.2">
      <c r="A20" s="67" t="s">
        <v>88</v>
      </c>
      <c r="B20" s="8">
        <v>0.3</v>
      </c>
      <c r="C20" s="8">
        <v>0.3</v>
      </c>
      <c r="D20" s="8">
        <v>0</v>
      </c>
      <c r="E20" s="21">
        <v>3813</v>
      </c>
      <c r="F20" s="21">
        <v>3813</v>
      </c>
      <c r="G20" s="97">
        <v>2.2000000000000002</v>
      </c>
      <c r="H20" s="8">
        <v>1.1000000000000001</v>
      </c>
      <c r="I20" s="8">
        <v>1.2</v>
      </c>
      <c r="J20" s="8">
        <v>9.1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6" customHeight="1" x14ac:dyDescent="0.2">
      <c r="A21" s="67" t="s">
        <v>89</v>
      </c>
      <c r="B21" s="8">
        <v>1.5</v>
      </c>
      <c r="C21" s="8">
        <v>1.5</v>
      </c>
      <c r="D21" s="8">
        <v>0</v>
      </c>
      <c r="E21" s="21">
        <v>1107</v>
      </c>
      <c r="F21" s="21">
        <v>1216</v>
      </c>
      <c r="G21" s="97">
        <v>9.8000000000000007</v>
      </c>
      <c r="H21" s="8">
        <v>1.7</v>
      </c>
      <c r="I21" s="8">
        <v>1.8</v>
      </c>
      <c r="J21" s="8">
        <v>5.9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5.6" hidden="1" customHeight="1" x14ac:dyDescent="0.2">
      <c r="A22" s="67" t="s">
        <v>90</v>
      </c>
      <c r="B22" s="8">
        <v>0</v>
      </c>
      <c r="C22" s="8">
        <v>0</v>
      </c>
      <c r="D22" s="8">
        <v>0</v>
      </c>
      <c r="E22" s="21">
        <v>0</v>
      </c>
      <c r="F22" s="21">
        <v>0</v>
      </c>
      <c r="G22" s="97">
        <v>0</v>
      </c>
      <c r="H22" s="8">
        <v>0</v>
      </c>
      <c r="I22" s="8">
        <v>0</v>
      </c>
      <c r="J22" s="8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5.6" customHeight="1" x14ac:dyDescent="0.2">
      <c r="A23" s="67" t="s">
        <v>91</v>
      </c>
      <c r="B23" s="8">
        <v>1</v>
      </c>
      <c r="C23" s="8">
        <v>1</v>
      </c>
      <c r="D23" s="8">
        <v>0</v>
      </c>
      <c r="E23" s="21">
        <v>2265</v>
      </c>
      <c r="F23" s="21">
        <v>2265</v>
      </c>
      <c r="G23" s="97">
        <v>0</v>
      </c>
      <c r="H23" s="8">
        <v>2.2999999999999998</v>
      </c>
      <c r="I23" s="8">
        <v>2.2999999999999998</v>
      </c>
      <c r="J23" s="8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5.6" customHeight="1" x14ac:dyDescent="0.2">
      <c r="A25" s="67" t="s">
        <v>93</v>
      </c>
      <c r="B25" s="8">
        <v>266.60000000000002</v>
      </c>
      <c r="C25" s="8">
        <v>290.10000000000002</v>
      </c>
      <c r="D25" s="8">
        <v>8.8000000000000007</v>
      </c>
      <c r="E25" s="21">
        <v>4751</v>
      </c>
      <c r="F25" s="21">
        <v>4777</v>
      </c>
      <c r="G25" s="97">
        <v>0.5</v>
      </c>
      <c r="H25" s="8">
        <v>1266.5999999999999</v>
      </c>
      <c r="I25" s="8">
        <v>1385.8</v>
      </c>
      <c r="J25" s="8">
        <v>9.4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5.6" customHeight="1" x14ac:dyDescent="0.2">
      <c r="A26" s="62" t="s">
        <v>94</v>
      </c>
      <c r="B26" s="95">
        <v>1011.1</v>
      </c>
      <c r="C26" s="95">
        <v>1120.9000000000001</v>
      </c>
      <c r="D26" s="95">
        <v>10.9</v>
      </c>
      <c r="E26" s="96">
        <v>4116.8419540000004</v>
      </c>
      <c r="F26" s="96">
        <v>4190.8706400000001</v>
      </c>
      <c r="G26" s="95">
        <v>1.8</v>
      </c>
      <c r="H26" s="95">
        <v>4162.5</v>
      </c>
      <c r="I26" s="95">
        <v>4697.5</v>
      </c>
      <c r="J26" s="95">
        <v>12.9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.6" customHeight="1" x14ac:dyDescent="0.2">
      <c r="A27" s="67" t="s">
        <v>95</v>
      </c>
      <c r="B27" s="8">
        <v>961.3</v>
      </c>
      <c r="C27" s="8">
        <v>1065.4000000000001</v>
      </c>
      <c r="D27" s="8">
        <v>10.83</v>
      </c>
      <c r="E27" s="21">
        <v>4103</v>
      </c>
      <c r="F27" s="21">
        <v>4181</v>
      </c>
      <c r="G27" s="97">
        <v>1.9</v>
      </c>
      <c r="H27" s="8">
        <v>3944.2</v>
      </c>
      <c r="I27" s="8">
        <v>4454.3999999999996</v>
      </c>
      <c r="J27" s="8">
        <v>12.9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.6" customHeight="1" x14ac:dyDescent="0.2">
      <c r="A28" s="67" t="s">
        <v>96</v>
      </c>
      <c r="B28" s="8">
        <v>22.5</v>
      </c>
      <c r="C28" s="8">
        <v>22.5</v>
      </c>
      <c r="D28" s="8">
        <v>0</v>
      </c>
      <c r="E28" s="21">
        <v>4486</v>
      </c>
      <c r="F28" s="21">
        <v>4397</v>
      </c>
      <c r="G28" s="97">
        <v>-2</v>
      </c>
      <c r="H28" s="8">
        <v>100.9</v>
      </c>
      <c r="I28" s="8">
        <v>98.9</v>
      </c>
      <c r="J28" s="8">
        <v>-2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5.6" customHeight="1" x14ac:dyDescent="0.2">
      <c r="A29" s="67" t="s">
        <v>97</v>
      </c>
      <c r="B29" s="8">
        <v>27.3</v>
      </c>
      <c r="C29" s="8">
        <v>33</v>
      </c>
      <c r="D29" s="8">
        <v>20.9</v>
      </c>
      <c r="E29" s="21">
        <v>4300</v>
      </c>
      <c r="F29" s="21">
        <v>4369</v>
      </c>
      <c r="G29" s="97">
        <v>1.6</v>
      </c>
      <c r="H29" s="8">
        <v>117.4</v>
      </c>
      <c r="I29" s="8">
        <v>144.19999999999999</v>
      </c>
      <c r="J29" s="8">
        <v>22.8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5.6" hidden="1" customHeight="1" x14ac:dyDescent="0.2">
      <c r="A30" s="67" t="s">
        <v>98</v>
      </c>
      <c r="B30" s="8">
        <v>0</v>
      </c>
      <c r="C30" s="8">
        <v>0</v>
      </c>
      <c r="D30" s="8">
        <v>0</v>
      </c>
      <c r="E30" s="21">
        <v>0</v>
      </c>
      <c r="F30" s="21">
        <v>0</v>
      </c>
      <c r="G30" s="97">
        <v>0</v>
      </c>
      <c r="H30" s="8">
        <v>0</v>
      </c>
      <c r="I30" s="8">
        <v>0</v>
      </c>
      <c r="J30" s="8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5.6" customHeight="1" x14ac:dyDescent="0.2">
      <c r="A31" s="62" t="s">
        <v>99</v>
      </c>
      <c r="B31" s="95">
        <v>36.5</v>
      </c>
      <c r="C31" s="95">
        <v>38.700000000000003</v>
      </c>
      <c r="D31" s="95">
        <v>6</v>
      </c>
      <c r="E31" s="96">
        <v>3756.093151</v>
      </c>
      <c r="F31" s="96">
        <v>4058.4186049999998</v>
      </c>
      <c r="G31" s="95">
        <v>8</v>
      </c>
      <c r="H31" s="95">
        <v>137.1</v>
      </c>
      <c r="I31" s="95">
        <v>157</v>
      </c>
      <c r="J31" s="95">
        <v>14.5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5.6" customHeight="1" x14ac:dyDescent="0.2">
      <c r="A32" s="67" t="s">
        <v>100</v>
      </c>
      <c r="B32" s="8">
        <v>31.8</v>
      </c>
      <c r="C32" s="8">
        <v>33.299999999999997</v>
      </c>
      <c r="D32" s="8">
        <v>4.5999999999999996</v>
      </c>
      <c r="E32" s="21">
        <v>3723</v>
      </c>
      <c r="F32" s="21">
        <v>4058</v>
      </c>
      <c r="G32" s="97">
        <v>9</v>
      </c>
      <c r="H32" s="8">
        <v>118.4</v>
      </c>
      <c r="I32" s="8">
        <v>135.1</v>
      </c>
      <c r="J32" s="8">
        <v>14.1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5.6" hidden="1" customHeight="1" x14ac:dyDescent="0.2">
      <c r="A33" s="67" t="s">
        <v>101</v>
      </c>
      <c r="B33" s="8">
        <v>0</v>
      </c>
      <c r="C33" s="8">
        <v>0</v>
      </c>
      <c r="D33" s="8">
        <v>0</v>
      </c>
      <c r="E33" s="21">
        <v>0</v>
      </c>
      <c r="F33" s="21">
        <v>0</v>
      </c>
      <c r="G33" s="97">
        <v>0</v>
      </c>
      <c r="H33" s="8">
        <v>0</v>
      </c>
      <c r="I33" s="8">
        <v>0</v>
      </c>
      <c r="J33" s="8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.6" hidden="1" customHeight="1" x14ac:dyDescent="0.2">
      <c r="A34" s="67" t="s">
        <v>102</v>
      </c>
      <c r="B34" s="8">
        <v>0</v>
      </c>
      <c r="C34" s="8">
        <v>0</v>
      </c>
      <c r="D34" s="8">
        <v>0</v>
      </c>
      <c r="E34" s="21">
        <v>0</v>
      </c>
      <c r="F34" s="21">
        <v>0</v>
      </c>
      <c r="G34" s="97">
        <v>0</v>
      </c>
      <c r="H34" s="8">
        <v>0</v>
      </c>
      <c r="I34" s="8">
        <v>0</v>
      </c>
      <c r="J34" s="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5.6" customHeight="1" x14ac:dyDescent="0.2">
      <c r="A35" s="67" t="s">
        <v>103</v>
      </c>
      <c r="B35" s="8">
        <v>4.7</v>
      </c>
      <c r="C35" s="8">
        <v>5.4</v>
      </c>
      <c r="D35" s="8">
        <v>14.9</v>
      </c>
      <c r="E35" s="21">
        <v>3980</v>
      </c>
      <c r="F35" s="21">
        <v>4061</v>
      </c>
      <c r="G35" s="97">
        <v>2</v>
      </c>
      <c r="H35" s="8">
        <v>18.7</v>
      </c>
      <c r="I35" s="8">
        <v>21.9</v>
      </c>
      <c r="J35" s="8">
        <v>17.100000000000001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5.6" customHeight="1" x14ac:dyDescent="0.2">
      <c r="A36" s="62" t="s">
        <v>104</v>
      </c>
      <c r="B36" s="95">
        <v>0.8</v>
      </c>
      <c r="C36" s="95">
        <v>1.2</v>
      </c>
      <c r="D36" s="95">
        <v>50</v>
      </c>
      <c r="E36" s="96">
        <v>3000</v>
      </c>
      <c r="F36" s="96">
        <v>2904</v>
      </c>
      <c r="G36" s="95">
        <v>-3.2</v>
      </c>
      <c r="H36" s="95">
        <v>2.4</v>
      </c>
      <c r="I36" s="95">
        <v>3.5</v>
      </c>
      <c r="J36" s="95">
        <v>45.8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5.6" customHeight="1" x14ac:dyDescent="0.2">
      <c r="A37" s="67" t="s">
        <v>105</v>
      </c>
      <c r="B37" s="8">
        <v>0.8</v>
      </c>
      <c r="C37" s="8">
        <v>1.2</v>
      </c>
      <c r="D37" s="8">
        <v>50</v>
      </c>
      <c r="E37" s="21">
        <v>3000</v>
      </c>
      <c r="F37" s="21">
        <v>2904</v>
      </c>
      <c r="G37" s="97">
        <v>-3.2</v>
      </c>
      <c r="H37" s="8">
        <v>2.4</v>
      </c>
      <c r="I37" s="8">
        <v>3.5</v>
      </c>
      <c r="J37" s="8">
        <v>45.8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.6" hidden="1" customHeight="1" x14ac:dyDescent="0.2">
      <c r="A38" s="67" t="s">
        <v>106</v>
      </c>
      <c r="B38" s="8">
        <v>0</v>
      </c>
      <c r="C38" s="8">
        <v>0</v>
      </c>
      <c r="D38" s="8">
        <v>0</v>
      </c>
      <c r="E38" s="21">
        <v>0</v>
      </c>
      <c r="F38" s="21">
        <v>0</v>
      </c>
      <c r="G38" s="97">
        <v>0</v>
      </c>
      <c r="H38" s="8">
        <v>0</v>
      </c>
      <c r="I38" s="8">
        <v>0</v>
      </c>
      <c r="J38" s="8">
        <v>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5.6" hidden="1" customHeight="1" x14ac:dyDescent="0.2">
      <c r="A39" s="67" t="s">
        <v>107</v>
      </c>
      <c r="B39" s="8">
        <v>0</v>
      </c>
      <c r="C39" s="8">
        <v>0</v>
      </c>
      <c r="D39" s="8">
        <v>0</v>
      </c>
      <c r="E39" s="21">
        <v>0</v>
      </c>
      <c r="F39" s="21">
        <v>0</v>
      </c>
      <c r="G39" s="97">
        <v>0</v>
      </c>
      <c r="H39" s="8">
        <v>0</v>
      </c>
      <c r="I39" s="8">
        <v>0</v>
      </c>
      <c r="J39" s="8">
        <v>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5.6" customHeight="1" x14ac:dyDescent="0.2">
      <c r="A40" s="62" t="s">
        <v>108</v>
      </c>
      <c r="B40" s="95">
        <v>322.2</v>
      </c>
      <c r="C40" s="95">
        <v>350.1</v>
      </c>
      <c r="D40" s="95">
        <v>8.6999999999999993</v>
      </c>
      <c r="E40" s="96">
        <v>4618.227809</v>
      </c>
      <c r="F40" s="96">
        <v>4923.1193940000003</v>
      </c>
      <c r="G40" s="95">
        <v>6.6</v>
      </c>
      <c r="H40" s="95">
        <v>1488.1</v>
      </c>
      <c r="I40" s="95">
        <v>1723.7</v>
      </c>
      <c r="J40" s="95">
        <v>15.8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5.6" customHeight="1" x14ac:dyDescent="0.2">
      <c r="A41" s="62" t="s">
        <v>109</v>
      </c>
      <c r="B41" s="95">
        <v>1048.4000000000001</v>
      </c>
      <c r="C41" s="95">
        <v>1160.8</v>
      </c>
      <c r="D41" s="95">
        <v>10.7</v>
      </c>
      <c r="E41" s="96">
        <v>4103.4302749999997</v>
      </c>
      <c r="F41" s="96">
        <v>4185.1244829999996</v>
      </c>
      <c r="G41" s="95">
        <v>2</v>
      </c>
      <c r="H41" s="95">
        <v>4302</v>
      </c>
      <c r="I41" s="95">
        <v>4858</v>
      </c>
      <c r="J41" s="95">
        <v>12.9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5.6" customHeight="1" x14ac:dyDescent="0.2">
      <c r="A42" s="98" t="s">
        <v>51</v>
      </c>
      <c r="B42" s="15">
        <v>1370.6</v>
      </c>
      <c r="C42" s="15">
        <v>1510.9</v>
      </c>
      <c r="D42" s="15">
        <v>10.199999999999999</v>
      </c>
      <c r="E42" s="99">
        <v>4224.4486360000001</v>
      </c>
      <c r="F42" s="99">
        <v>4356.1298559999996</v>
      </c>
      <c r="G42" s="15">
        <v>3.1</v>
      </c>
      <c r="H42" s="15">
        <v>5790.1</v>
      </c>
      <c r="I42" s="15">
        <v>6581.7</v>
      </c>
      <c r="J42" s="15">
        <v>13.7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</sheetData>
  <mergeCells count="8">
    <mergeCell ref="A1:J1"/>
    <mergeCell ref="K2:T2"/>
    <mergeCell ref="K3:T3"/>
    <mergeCell ref="K4:T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="90" workbookViewId="0">
      <pane xSplit="1" ySplit="7" topLeftCell="B8" activePane="bottomRight" state="frozen"/>
      <selection activeCell="E27" sqref="E27"/>
      <selection pane="topRight"/>
      <selection pane="bottomLeft"/>
      <selection pane="bottomRight" activeCell="M7" sqref="M7"/>
    </sheetView>
  </sheetViews>
  <sheetFormatPr defaultColWidth="11.42578125" defaultRowHeight="20.100000000000001" customHeight="1" x14ac:dyDescent="0.2"/>
  <cols>
    <col min="1" max="1" width="27.140625" style="9" customWidth="1"/>
    <col min="2" max="3" width="11.28515625" style="9" customWidth="1"/>
    <col min="4" max="4" width="7.85546875" style="9" customWidth="1"/>
    <col min="5" max="6" width="11.28515625" style="9" customWidth="1"/>
    <col min="7" max="7" width="7.7109375" style="9" customWidth="1"/>
    <col min="8" max="9" width="11.28515625" style="9" customWidth="1"/>
    <col min="10" max="10" width="7.85546875" style="9" customWidth="1"/>
    <col min="11" max="257" width="11.42578125" style="9" customWidth="1"/>
  </cols>
  <sheetData>
    <row r="1" spans="1:17" ht="33.75" customHeight="1" x14ac:dyDescent="0.2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23"/>
      <c r="L1" s="23"/>
      <c r="M1" s="23"/>
      <c r="N1" s="23"/>
      <c r="O1" s="23"/>
      <c r="P1" s="23"/>
      <c r="Q1" s="23"/>
    </row>
    <row r="2" spans="1:17" ht="15.6" customHeight="1" x14ac:dyDescent="0.2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23"/>
      <c r="L2" s="23"/>
      <c r="M2" s="23"/>
      <c r="N2" s="23"/>
      <c r="O2" s="23"/>
      <c r="P2" s="23"/>
      <c r="Q2" s="23"/>
    </row>
    <row r="3" spans="1:17" ht="15.6" customHeight="1" x14ac:dyDescent="0.2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23"/>
      <c r="L3" s="23"/>
      <c r="M3" s="23"/>
      <c r="N3" s="23"/>
      <c r="O3" s="23"/>
      <c r="P3" s="23"/>
      <c r="Q3" s="23"/>
    </row>
    <row r="4" spans="1:17" ht="15.6" customHeight="1" x14ac:dyDescent="0.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23"/>
      <c r="L4" s="23"/>
      <c r="M4" s="23"/>
      <c r="N4" s="23"/>
      <c r="O4" s="23"/>
      <c r="P4" s="23"/>
      <c r="Q4" s="23"/>
    </row>
    <row r="5" spans="1:17" ht="20.100000000000001" customHeight="1" x14ac:dyDescent="0.2">
      <c r="A5" s="547" t="s">
        <v>60</v>
      </c>
      <c r="B5" s="549" t="s">
        <v>61</v>
      </c>
      <c r="C5" s="549"/>
      <c r="D5" s="549"/>
      <c r="E5" s="547" t="s">
        <v>62</v>
      </c>
      <c r="F5" s="547"/>
      <c r="G5" s="547"/>
      <c r="H5" s="549" t="s">
        <v>63</v>
      </c>
      <c r="I5" s="549"/>
      <c r="J5" s="549"/>
      <c r="K5" s="23"/>
      <c r="L5" s="23"/>
      <c r="M5" s="23"/>
      <c r="N5" s="23"/>
      <c r="O5" s="23"/>
      <c r="P5" s="23"/>
      <c r="Q5" s="23"/>
    </row>
    <row r="6" spans="1:17" ht="20.100000000000001" customHeight="1" x14ac:dyDescent="0.2">
      <c r="A6" s="547"/>
      <c r="B6" s="93" t="s">
        <v>64</v>
      </c>
      <c r="C6" s="93" t="s">
        <v>65</v>
      </c>
      <c r="D6" s="93" t="s">
        <v>66</v>
      </c>
      <c r="E6" s="93" t="s">
        <v>64</v>
      </c>
      <c r="F6" s="93" t="s">
        <v>65</v>
      </c>
      <c r="G6" s="93" t="s">
        <v>66</v>
      </c>
      <c r="H6" s="93" t="s">
        <v>64</v>
      </c>
      <c r="I6" s="93" t="s">
        <v>65</v>
      </c>
      <c r="J6" s="93" t="s">
        <v>66</v>
      </c>
      <c r="K6" s="23"/>
      <c r="L6" s="23"/>
      <c r="M6" s="23"/>
      <c r="N6" s="23"/>
      <c r="O6" s="23"/>
      <c r="P6" s="23"/>
      <c r="Q6" s="23"/>
    </row>
    <row r="7" spans="1:17" ht="20.100000000000001" customHeight="1" x14ac:dyDescent="0.2">
      <c r="A7" s="548"/>
      <c r="B7" s="94" t="s">
        <v>67</v>
      </c>
      <c r="C7" s="94" t="s">
        <v>68</v>
      </c>
      <c r="D7" s="94" t="s">
        <v>69</v>
      </c>
      <c r="E7" s="94" t="s">
        <v>70</v>
      </c>
      <c r="F7" s="94" t="s">
        <v>71</v>
      </c>
      <c r="G7" s="94" t="s">
        <v>72</v>
      </c>
      <c r="H7" s="94" t="s">
        <v>73</v>
      </c>
      <c r="I7" s="94" t="s">
        <v>74</v>
      </c>
      <c r="J7" s="94" t="s">
        <v>75</v>
      </c>
      <c r="K7" s="23"/>
      <c r="L7" s="23"/>
      <c r="M7" s="23"/>
      <c r="N7" s="23"/>
      <c r="O7" s="23"/>
      <c r="P7" s="23"/>
      <c r="Q7" s="23"/>
    </row>
    <row r="8" spans="1:17" ht="15.6" customHeight="1" x14ac:dyDescent="0.2">
      <c r="A8" s="62" t="s">
        <v>76</v>
      </c>
      <c r="B8" s="95">
        <v>15.2</v>
      </c>
      <c r="C8" s="95">
        <v>15.2</v>
      </c>
      <c r="D8" s="95">
        <v>0</v>
      </c>
      <c r="E8" s="96">
        <v>1388.6236839999999</v>
      </c>
      <c r="F8" s="96">
        <v>1419.265789</v>
      </c>
      <c r="G8" s="95">
        <v>2.2000000000000002</v>
      </c>
      <c r="H8" s="95">
        <v>21.1</v>
      </c>
      <c r="I8" s="95">
        <v>21.6</v>
      </c>
      <c r="J8" s="95">
        <v>2.4</v>
      </c>
      <c r="K8" s="23"/>
      <c r="L8" s="23"/>
      <c r="M8" s="23"/>
      <c r="N8" s="23"/>
      <c r="O8" s="23"/>
      <c r="P8" s="23"/>
      <c r="Q8" s="23"/>
    </row>
    <row r="9" spans="1:17" ht="15.6" customHeight="1" x14ac:dyDescent="0.2">
      <c r="A9" s="67" t="s">
        <v>77</v>
      </c>
      <c r="B9" s="8">
        <v>0</v>
      </c>
      <c r="C9" s="8">
        <v>0</v>
      </c>
      <c r="D9" s="8">
        <v>0</v>
      </c>
      <c r="E9" s="21">
        <v>0</v>
      </c>
      <c r="F9" s="21">
        <v>0</v>
      </c>
      <c r="G9" s="97">
        <v>0</v>
      </c>
      <c r="H9" s="8">
        <v>0</v>
      </c>
      <c r="I9" s="8">
        <v>0</v>
      </c>
      <c r="J9" s="8">
        <v>0</v>
      </c>
      <c r="K9" s="23"/>
      <c r="L9" s="23"/>
      <c r="M9" s="23"/>
      <c r="N9" s="23"/>
      <c r="O9" s="23"/>
      <c r="P9" s="23"/>
      <c r="Q9" s="23"/>
    </row>
    <row r="10" spans="1:17" ht="15.6" customHeight="1" x14ac:dyDescent="0.2">
      <c r="A10" s="67" t="s">
        <v>78</v>
      </c>
      <c r="B10" s="8">
        <v>8.1</v>
      </c>
      <c r="C10" s="8">
        <v>8.1</v>
      </c>
      <c r="D10" s="8">
        <v>0</v>
      </c>
      <c r="E10" s="21">
        <v>1406</v>
      </c>
      <c r="F10" s="21">
        <v>1406</v>
      </c>
      <c r="G10" s="97">
        <v>0</v>
      </c>
      <c r="H10" s="8">
        <v>11.4</v>
      </c>
      <c r="I10" s="8">
        <v>11.4</v>
      </c>
      <c r="J10" s="8">
        <v>0</v>
      </c>
      <c r="K10" s="23"/>
      <c r="L10" s="23"/>
      <c r="M10" s="23"/>
      <c r="N10" s="23"/>
      <c r="O10" s="23"/>
      <c r="P10" s="23"/>
      <c r="Q10" s="23"/>
    </row>
    <row r="11" spans="1:17" ht="15.6" hidden="1" customHeight="1" x14ac:dyDescent="0.2">
      <c r="A11" s="67" t="s">
        <v>79</v>
      </c>
      <c r="B11" s="8">
        <v>0</v>
      </c>
      <c r="C11" s="8">
        <v>0</v>
      </c>
      <c r="D11" s="8">
        <v>0</v>
      </c>
      <c r="E11" s="21">
        <v>0</v>
      </c>
      <c r="F11" s="21">
        <v>0</v>
      </c>
      <c r="G11" s="97">
        <v>0</v>
      </c>
      <c r="H11" s="8">
        <v>0</v>
      </c>
      <c r="I11" s="8">
        <v>0</v>
      </c>
      <c r="J11" s="8">
        <v>0</v>
      </c>
      <c r="K11" s="23"/>
      <c r="L11" s="23"/>
      <c r="M11" s="23"/>
      <c r="N11" s="23"/>
      <c r="O11" s="23"/>
      <c r="P11" s="23"/>
      <c r="Q11" s="23"/>
    </row>
    <row r="12" spans="1:17" ht="15.6" hidden="1" customHeight="1" x14ac:dyDescent="0.2">
      <c r="A12" s="67" t="s">
        <v>80</v>
      </c>
      <c r="B12" s="8">
        <v>0</v>
      </c>
      <c r="C12" s="8">
        <v>0</v>
      </c>
      <c r="D12" s="8">
        <v>0</v>
      </c>
      <c r="E12" s="21">
        <v>0</v>
      </c>
      <c r="F12" s="21">
        <v>0</v>
      </c>
      <c r="G12" s="97">
        <v>0</v>
      </c>
      <c r="H12" s="8">
        <v>0</v>
      </c>
      <c r="I12" s="8">
        <v>0</v>
      </c>
      <c r="J12" s="8">
        <v>0</v>
      </c>
      <c r="K12" s="23"/>
      <c r="L12" s="23"/>
      <c r="M12" s="23"/>
      <c r="N12" s="23"/>
      <c r="O12" s="23"/>
      <c r="P12" s="23"/>
      <c r="Q12" s="23"/>
    </row>
    <row r="13" spans="1:17" ht="15.6" hidden="1" customHeight="1" x14ac:dyDescent="0.2">
      <c r="A13" s="67" t="s">
        <v>81</v>
      </c>
      <c r="B13" s="8">
        <v>0</v>
      </c>
      <c r="C13" s="8">
        <v>0</v>
      </c>
      <c r="D13" s="8">
        <v>0</v>
      </c>
      <c r="E13" s="21">
        <v>0</v>
      </c>
      <c r="F13" s="21">
        <v>0</v>
      </c>
      <c r="G13" s="97">
        <v>0</v>
      </c>
      <c r="H13" s="8">
        <v>0</v>
      </c>
      <c r="I13" s="8">
        <v>0</v>
      </c>
      <c r="J13" s="8">
        <v>0</v>
      </c>
      <c r="K13" s="23"/>
      <c r="L13" s="23"/>
      <c r="M13" s="23"/>
      <c r="N13" s="23"/>
      <c r="O13" s="23"/>
      <c r="P13" s="23"/>
      <c r="Q13" s="23"/>
    </row>
    <row r="14" spans="1:17" ht="15.6" hidden="1" customHeight="1" x14ac:dyDescent="0.2">
      <c r="A14" s="67" t="s">
        <v>82</v>
      </c>
      <c r="B14" s="8">
        <v>0</v>
      </c>
      <c r="C14" s="8">
        <v>0</v>
      </c>
      <c r="D14" s="8">
        <v>0</v>
      </c>
      <c r="E14" s="21">
        <v>0</v>
      </c>
      <c r="F14" s="21">
        <v>0</v>
      </c>
      <c r="G14" s="97">
        <v>0</v>
      </c>
      <c r="H14" s="8">
        <v>0</v>
      </c>
      <c r="I14" s="8">
        <v>0</v>
      </c>
      <c r="J14" s="8">
        <v>0</v>
      </c>
      <c r="K14" s="23"/>
      <c r="L14" s="23"/>
      <c r="M14" s="23"/>
      <c r="N14" s="23"/>
      <c r="O14" s="23"/>
      <c r="P14" s="23"/>
      <c r="Q14" s="23"/>
    </row>
    <row r="15" spans="1:17" ht="15.6" customHeight="1" x14ac:dyDescent="0.2">
      <c r="A15" s="67" t="s">
        <v>83</v>
      </c>
      <c r="B15" s="8">
        <v>7.1</v>
      </c>
      <c r="C15" s="8">
        <v>7.1</v>
      </c>
      <c r="D15" s="8">
        <v>0</v>
      </c>
      <c r="E15" s="21">
        <v>1368.8</v>
      </c>
      <c r="F15" s="21">
        <v>1434.4</v>
      </c>
      <c r="G15" s="97">
        <v>4.8</v>
      </c>
      <c r="H15" s="8">
        <v>9.6999999999999993</v>
      </c>
      <c r="I15" s="8">
        <v>10.199999999999999</v>
      </c>
      <c r="J15" s="8">
        <v>5.2</v>
      </c>
      <c r="K15" s="23"/>
      <c r="L15" s="23"/>
      <c r="M15" s="23"/>
      <c r="N15" s="23"/>
      <c r="O15" s="23"/>
      <c r="P15" s="23"/>
      <c r="Q15" s="23"/>
    </row>
    <row r="16" spans="1:17" ht="15.6" customHeight="1" x14ac:dyDescent="0.2">
      <c r="A16" s="62" t="s">
        <v>84</v>
      </c>
      <c r="B16" s="95">
        <v>307</v>
      </c>
      <c r="C16" s="95">
        <v>334.9</v>
      </c>
      <c r="D16" s="95">
        <v>9.1</v>
      </c>
      <c r="E16" s="96">
        <v>1870.6464759999999</v>
      </c>
      <c r="F16" s="96">
        <v>1996.4693159999999</v>
      </c>
      <c r="G16" s="95">
        <v>6.7</v>
      </c>
      <c r="H16" s="95">
        <v>574.20000000000005</v>
      </c>
      <c r="I16" s="95">
        <v>668.6</v>
      </c>
      <c r="J16" s="95">
        <v>16.399999999999999</v>
      </c>
      <c r="K16" s="23"/>
      <c r="L16" s="23"/>
      <c r="M16" s="23"/>
      <c r="N16" s="23"/>
      <c r="O16" s="23"/>
      <c r="P16" s="23"/>
      <c r="Q16" s="23"/>
    </row>
    <row r="17" spans="1:17" ht="15.6" customHeight="1" x14ac:dyDescent="0.2">
      <c r="A17" s="67" t="s">
        <v>85</v>
      </c>
      <c r="B17" s="8">
        <v>25.6</v>
      </c>
      <c r="C17" s="8">
        <v>25.6</v>
      </c>
      <c r="D17" s="8">
        <v>0</v>
      </c>
      <c r="E17" s="21">
        <v>1737.6</v>
      </c>
      <c r="F17" s="21">
        <v>3287.2</v>
      </c>
      <c r="G17" s="97">
        <v>89.2</v>
      </c>
      <c r="H17" s="8">
        <v>44.5</v>
      </c>
      <c r="I17" s="8">
        <v>84.2</v>
      </c>
      <c r="J17" s="8">
        <v>89.2</v>
      </c>
      <c r="K17" s="23"/>
      <c r="L17" s="23"/>
      <c r="M17" s="23"/>
      <c r="N17" s="23"/>
      <c r="O17" s="23"/>
      <c r="P17" s="23"/>
      <c r="Q17" s="23"/>
    </row>
    <row r="18" spans="1:17" ht="15.6" customHeight="1" x14ac:dyDescent="0.2">
      <c r="A18" s="67" t="s">
        <v>86</v>
      </c>
      <c r="B18" s="8">
        <v>9.6</v>
      </c>
      <c r="C18" s="8">
        <v>14</v>
      </c>
      <c r="D18" s="8">
        <v>45.8</v>
      </c>
      <c r="E18" s="21">
        <v>1983.16</v>
      </c>
      <c r="F18" s="21">
        <v>1881.68</v>
      </c>
      <c r="G18" s="97">
        <v>-5.0999999999999996</v>
      </c>
      <c r="H18" s="8">
        <v>19</v>
      </c>
      <c r="I18" s="8">
        <v>26.3</v>
      </c>
      <c r="J18" s="8">
        <v>38.4</v>
      </c>
      <c r="K18" s="23"/>
      <c r="L18" s="23"/>
      <c r="M18" s="23"/>
      <c r="N18" s="23"/>
      <c r="O18" s="23"/>
      <c r="P18" s="23"/>
      <c r="Q18" s="23"/>
    </row>
    <row r="19" spans="1:17" ht="15.6" customHeight="1" x14ac:dyDescent="0.2">
      <c r="A19" s="67" t="s">
        <v>87</v>
      </c>
      <c r="B19" s="8">
        <v>2.4</v>
      </c>
      <c r="C19" s="8">
        <v>2.4</v>
      </c>
      <c r="D19" s="8">
        <v>0</v>
      </c>
      <c r="E19" s="21">
        <v>956.55</v>
      </c>
      <c r="F19" s="21">
        <v>793.8</v>
      </c>
      <c r="G19" s="97">
        <v>-17</v>
      </c>
      <c r="H19" s="8">
        <v>2.2999999999999998</v>
      </c>
      <c r="I19" s="8">
        <v>1.9</v>
      </c>
      <c r="J19" s="8">
        <v>-17.399999999999999</v>
      </c>
      <c r="K19" s="23"/>
      <c r="L19" s="23"/>
      <c r="M19" s="23"/>
      <c r="N19" s="23"/>
      <c r="O19" s="23"/>
      <c r="P19" s="23"/>
      <c r="Q19" s="23"/>
    </row>
    <row r="20" spans="1:17" ht="15.6" customHeight="1" x14ac:dyDescent="0.2">
      <c r="A20" s="67" t="s">
        <v>88</v>
      </c>
      <c r="B20" s="8">
        <v>0.3</v>
      </c>
      <c r="C20" s="8">
        <v>0.3</v>
      </c>
      <c r="D20" s="8">
        <v>0</v>
      </c>
      <c r="E20" s="21">
        <v>1448.94</v>
      </c>
      <c r="F20" s="21">
        <v>1480.48</v>
      </c>
      <c r="G20" s="97">
        <v>2.2000000000000002</v>
      </c>
      <c r="H20" s="8">
        <v>0.4</v>
      </c>
      <c r="I20" s="8">
        <v>0.4</v>
      </c>
      <c r="J20" s="8">
        <v>0</v>
      </c>
      <c r="K20" s="23"/>
      <c r="L20" s="23"/>
      <c r="M20" s="23"/>
      <c r="N20" s="23"/>
      <c r="O20" s="23"/>
      <c r="P20" s="23"/>
      <c r="Q20" s="23"/>
    </row>
    <row r="21" spans="1:17" ht="15.6" customHeight="1" x14ac:dyDescent="0.2">
      <c r="A21" s="67" t="s">
        <v>89</v>
      </c>
      <c r="B21" s="8">
        <v>1.5</v>
      </c>
      <c r="C21" s="8">
        <v>1.5</v>
      </c>
      <c r="D21" s="8">
        <v>0</v>
      </c>
      <c r="E21" s="21">
        <v>398.52</v>
      </c>
      <c r="F21" s="21">
        <v>437.76</v>
      </c>
      <c r="G21" s="97">
        <v>9.8000000000000007</v>
      </c>
      <c r="H21" s="8">
        <v>0.6</v>
      </c>
      <c r="I21" s="8">
        <v>0.7</v>
      </c>
      <c r="J21" s="8">
        <v>16.7</v>
      </c>
      <c r="K21" s="23"/>
      <c r="L21" s="23"/>
      <c r="M21" s="23"/>
      <c r="N21" s="23"/>
      <c r="O21" s="23"/>
      <c r="P21" s="23"/>
      <c r="Q21" s="23"/>
    </row>
    <row r="22" spans="1:17" ht="15.6" hidden="1" customHeight="1" x14ac:dyDescent="0.2">
      <c r="A22" s="67" t="s">
        <v>90</v>
      </c>
      <c r="B22" s="8">
        <v>0</v>
      </c>
      <c r="C22" s="8">
        <v>0</v>
      </c>
      <c r="D22" s="8">
        <v>0</v>
      </c>
      <c r="E22" s="21">
        <v>0</v>
      </c>
      <c r="F22" s="21">
        <v>0</v>
      </c>
      <c r="G22" s="97">
        <v>0</v>
      </c>
      <c r="H22" s="8">
        <v>0</v>
      </c>
      <c r="I22" s="8">
        <v>0</v>
      </c>
      <c r="J22" s="8">
        <v>0</v>
      </c>
      <c r="K22" s="23"/>
      <c r="L22" s="23"/>
      <c r="M22" s="23"/>
      <c r="N22" s="23"/>
      <c r="O22" s="23"/>
      <c r="P22" s="23"/>
      <c r="Q22" s="23"/>
    </row>
    <row r="23" spans="1:17" ht="15.6" customHeight="1" x14ac:dyDescent="0.2">
      <c r="A23" s="67" t="s">
        <v>91</v>
      </c>
      <c r="B23" s="8">
        <v>1</v>
      </c>
      <c r="C23" s="8">
        <v>1</v>
      </c>
      <c r="D23" s="8">
        <v>0</v>
      </c>
      <c r="E23" s="21">
        <v>793</v>
      </c>
      <c r="F23" s="21">
        <v>793</v>
      </c>
      <c r="G23" s="97">
        <v>0</v>
      </c>
      <c r="H23" s="8">
        <v>0.8</v>
      </c>
      <c r="I23" s="8">
        <v>0.8</v>
      </c>
      <c r="J23" s="8">
        <v>0</v>
      </c>
      <c r="K23" s="23"/>
      <c r="L23" s="23"/>
      <c r="M23" s="23"/>
      <c r="N23" s="23"/>
      <c r="O23" s="23"/>
      <c r="P23" s="23"/>
      <c r="Q23" s="23"/>
    </row>
    <row r="24" spans="1:17" ht="15.6" hidden="1" customHeight="1" x14ac:dyDescent="0.2">
      <c r="A24" s="67" t="s">
        <v>92</v>
      </c>
      <c r="B24" s="8">
        <v>0</v>
      </c>
      <c r="C24" s="8">
        <v>0</v>
      </c>
      <c r="D24" s="8">
        <v>0</v>
      </c>
      <c r="E24" s="21">
        <v>0</v>
      </c>
      <c r="F24" s="21">
        <v>0</v>
      </c>
      <c r="G24" s="97">
        <v>0</v>
      </c>
      <c r="H24" s="8">
        <v>0</v>
      </c>
      <c r="I24" s="8">
        <v>0</v>
      </c>
      <c r="J24" s="8">
        <v>0</v>
      </c>
      <c r="K24" s="23"/>
      <c r="L24" s="23"/>
      <c r="M24" s="23"/>
      <c r="N24" s="23"/>
      <c r="O24" s="23"/>
      <c r="P24" s="23"/>
      <c r="Q24" s="23"/>
    </row>
    <row r="25" spans="1:17" ht="15.6" customHeight="1" x14ac:dyDescent="0.2">
      <c r="A25" s="67" t="s">
        <v>93</v>
      </c>
      <c r="B25" s="8">
        <v>266.60000000000002</v>
      </c>
      <c r="C25" s="8">
        <v>290.10000000000002</v>
      </c>
      <c r="D25" s="8">
        <v>8.8000000000000007</v>
      </c>
      <c r="E25" s="21">
        <v>1900</v>
      </c>
      <c r="F25" s="21">
        <v>1911</v>
      </c>
      <c r="G25" s="97">
        <v>0.6</v>
      </c>
      <c r="H25" s="8">
        <v>506.6</v>
      </c>
      <c r="I25" s="8">
        <v>554.29999999999995</v>
      </c>
      <c r="J25" s="8">
        <v>9.4</v>
      </c>
      <c r="K25" s="23"/>
      <c r="L25" s="23"/>
      <c r="M25" s="23"/>
      <c r="N25" s="23"/>
      <c r="O25" s="23"/>
      <c r="P25" s="23"/>
      <c r="Q25" s="23"/>
    </row>
    <row r="26" spans="1:17" ht="15.6" customHeight="1" x14ac:dyDescent="0.2">
      <c r="A26" s="62" t="s">
        <v>94</v>
      </c>
      <c r="B26" s="95">
        <v>1011.1</v>
      </c>
      <c r="C26" s="95">
        <v>1120.9000000000001</v>
      </c>
      <c r="D26" s="95">
        <v>10.9</v>
      </c>
      <c r="E26" s="96">
        <v>1686.047581</v>
      </c>
      <c r="F26" s="96">
        <v>1716.1989450000001</v>
      </c>
      <c r="G26" s="95">
        <v>1.8</v>
      </c>
      <c r="H26" s="95">
        <v>1704.8</v>
      </c>
      <c r="I26" s="95">
        <v>1923.7</v>
      </c>
      <c r="J26" s="95">
        <v>12.8</v>
      </c>
      <c r="K26" s="23"/>
      <c r="L26" s="23"/>
      <c r="M26" s="23"/>
      <c r="N26" s="23"/>
      <c r="O26" s="23"/>
      <c r="P26" s="23"/>
      <c r="Q26" s="23"/>
    </row>
    <row r="27" spans="1:17" ht="15.6" customHeight="1" x14ac:dyDescent="0.2">
      <c r="A27" s="67" t="s">
        <v>95</v>
      </c>
      <c r="B27" s="8">
        <v>961.3</v>
      </c>
      <c r="C27" s="8">
        <v>1065.4000000000001</v>
      </c>
      <c r="D27" s="8">
        <v>10.8</v>
      </c>
      <c r="E27" s="21">
        <v>1682.23</v>
      </c>
      <c r="F27" s="21">
        <v>1714.21</v>
      </c>
      <c r="G27" s="97">
        <v>1.9</v>
      </c>
      <c r="H27" s="8">
        <v>1617.1</v>
      </c>
      <c r="I27" s="8">
        <v>1826.3</v>
      </c>
      <c r="J27" s="8">
        <v>12.9</v>
      </c>
      <c r="K27" s="23"/>
      <c r="L27" s="23"/>
      <c r="M27" s="23"/>
      <c r="N27" s="23"/>
      <c r="O27" s="23"/>
      <c r="P27" s="23"/>
      <c r="Q27" s="23"/>
    </row>
    <row r="28" spans="1:17" ht="15.6" customHeight="1" x14ac:dyDescent="0.2">
      <c r="A28" s="67" t="s">
        <v>96</v>
      </c>
      <c r="B28" s="8">
        <v>22.5</v>
      </c>
      <c r="C28" s="8">
        <v>22.5</v>
      </c>
      <c r="D28" s="8">
        <v>0</v>
      </c>
      <c r="E28" s="21">
        <v>1839.26</v>
      </c>
      <c r="F28" s="21">
        <v>1802.77</v>
      </c>
      <c r="G28" s="97">
        <v>-2</v>
      </c>
      <c r="H28" s="8">
        <v>41.4</v>
      </c>
      <c r="I28" s="8">
        <v>40.6</v>
      </c>
      <c r="J28" s="8">
        <v>-1.9</v>
      </c>
      <c r="K28" s="23"/>
      <c r="L28" s="23"/>
      <c r="M28" s="23"/>
      <c r="N28" s="23"/>
      <c r="O28" s="23"/>
      <c r="P28" s="23"/>
      <c r="Q28" s="23"/>
    </row>
    <row r="29" spans="1:17" ht="15.6" customHeight="1" x14ac:dyDescent="0.2">
      <c r="A29" s="67" t="s">
        <v>97</v>
      </c>
      <c r="B29" s="8">
        <v>27.3</v>
      </c>
      <c r="C29" s="8">
        <v>33</v>
      </c>
      <c r="D29" s="8">
        <v>20.9</v>
      </c>
      <c r="E29" s="21">
        <v>1694.2</v>
      </c>
      <c r="F29" s="21">
        <v>1721.386</v>
      </c>
      <c r="G29" s="97">
        <v>1.6</v>
      </c>
      <c r="H29" s="8">
        <v>46.3</v>
      </c>
      <c r="I29" s="8">
        <v>56.8</v>
      </c>
      <c r="J29" s="8">
        <v>22.7</v>
      </c>
      <c r="K29" s="23"/>
      <c r="L29" s="23"/>
      <c r="M29" s="23"/>
      <c r="N29" s="23"/>
      <c r="O29" s="23"/>
      <c r="P29" s="23"/>
      <c r="Q29" s="23"/>
    </row>
    <row r="30" spans="1:17" ht="15.6" hidden="1" customHeight="1" x14ac:dyDescent="0.2">
      <c r="A30" s="67" t="s">
        <v>98</v>
      </c>
      <c r="B30" s="8">
        <v>0</v>
      </c>
      <c r="C30" s="8">
        <v>0</v>
      </c>
      <c r="D30" s="8">
        <v>0</v>
      </c>
      <c r="E30" s="21">
        <v>0</v>
      </c>
      <c r="F30" s="21">
        <v>0</v>
      </c>
      <c r="G30" s="97">
        <v>0</v>
      </c>
      <c r="H30" s="8">
        <v>0</v>
      </c>
      <c r="I30" s="8">
        <v>0</v>
      </c>
      <c r="J30" s="8">
        <v>0</v>
      </c>
      <c r="K30" s="23"/>
      <c r="L30" s="23"/>
      <c r="M30" s="23"/>
      <c r="N30" s="23"/>
      <c r="O30" s="23"/>
      <c r="P30" s="23"/>
      <c r="Q30" s="23"/>
    </row>
    <row r="31" spans="1:17" ht="15.6" customHeight="1" x14ac:dyDescent="0.2">
      <c r="A31" s="62" t="s">
        <v>99</v>
      </c>
      <c r="B31" s="95">
        <v>36.5</v>
      </c>
      <c r="C31" s="95">
        <v>38.700000000000003</v>
      </c>
      <c r="D31" s="95">
        <v>6</v>
      </c>
      <c r="E31" s="96">
        <v>1497.3123290000001</v>
      </c>
      <c r="F31" s="96">
        <v>1617.70093</v>
      </c>
      <c r="G31" s="95">
        <v>8</v>
      </c>
      <c r="H31" s="95">
        <v>54.7</v>
      </c>
      <c r="I31" s="95">
        <v>62.7</v>
      </c>
      <c r="J31" s="95">
        <v>14.6</v>
      </c>
      <c r="K31" s="23"/>
      <c r="L31" s="23"/>
      <c r="M31" s="23"/>
      <c r="N31" s="23"/>
      <c r="O31" s="23"/>
      <c r="P31" s="23"/>
      <c r="Q31" s="23"/>
    </row>
    <row r="32" spans="1:17" ht="17.25" customHeight="1" x14ac:dyDescent="0.2">
      <c r="A32" s="67" t="s">
        <v>100</v>
      </c>
      <c r="B32" s="8">
        <v>31.8</v>
      </c>
      <c r="C32" s="8">
        <v>33.299999999999997</v>
      </c>
      <c r="D32" s="8">
        <v>4.5999999999999996</v>
      </c>
      <c r="E32" s="21">
        <v>1489.2</v>
      </c>
      <c r="F32" s="21">
        <v>1623.2</v>
      </c>
      <c r="G32" s="97">
        <v>9</v>
      </c>
      <c r="H32" s="8">
        <v>47.4</v>
      </c>
      <c r="I32" s="8">
        <v>54.1</v>
      </c>
      <c r="J32" s="8">
        <v>14.1</v>
      </c>
      <c r="K32" s="23"/>
      <c r="L32" s="23"/>
      <c r="M32" s="23"/>
      <c r="N32" s="23"/>
      <c r="O32" s="23"/>
      <c r="P32" s="23"/>
      <c r="Q32" s="23"/>
    </row>
    <row r="33" spans="1:17" ht="15.6" hidden="1" customHeight="1" x14ac:dyDescent="0.2">
      <c r="A33" s="67" t="s">
        <v>101</v>
      </c>
      <c r="B33" s="8">
        <v>0</v>
      </c>
      <c r="C33" s="8">
        <v>0</v>
      </c>
      <c r="D33" s="8">
        <v>0</v>
      </c>
      <c r="E33" s="21">
        <v>0</v>
      </c>
      <c r="F33" s="21">
        <v>0</v>
      </c>
      <c r="G33" s="97">
        <v>0</v>
      </c>
      <c r="H33" s="8">
        <v>0</v>
      </c>
      <c r="I33" s="8">
        <v>0</v>
      </c>
      <c r="J33" s="8">
        <v>0</v>
      </c>
      <c r="K33" s="23"/>
      <c r="L33" s="23"/>
      <c r="M33" s="23"/>
      <c r="N33" s="23"/>
      <c r="O33" s="23"/>
      <c r="P33" s="23"/>
      <c r="Q33" s="23"/>
    </row>
    <row r="34" spans="1:17" ht="15.6" hidden="1" customHeight="1" x14ac:dyDescent="0.2">
      <c r="A34" s="67" t="s">
        <v>102</v>
      </c>
      <c r="B34" s="8">
        <v>0</v>
      </c>
      <c r="C34" s="8">
        <v>0</v>
      </c>
      <c r="D34" s="8">
        <v>0</v>
      </c>
      <c r="E34" s="21">
        <v>0</v>
      </c>
      <c r="F34" s="21">
        <v>0</v>
      </c>
      <c r="G34" s="97">
        <v>0</v>
      </c>
      <c r="H34" s="8">
        <v>0</v>
      </c>
      <c r="I34" s="8">
        <v>0</v>
      </c>
      <c r="J34" s="8">
        <v>0</v>
      </c>
      <c r="K34" s="23"/>
      <c r="L34" s="23"/>
      <c r="M34" s="23"/>
      <c r="N34" s="23"/>
      <c r="O34" s="23"/>
      <c r="P34" s="23"/>
      <c r="Q34" s="23"/>
    </row>
    <row r="35" spans="1:17" ht="15.6" customHeight="1" x14ac:dyDescent="0.2">
      <c r="A35" s="67" t="s">
        <v>103</v>
      </c>
      <c r="B35" s="8">
        <v>4.7</v>
      </c>
      <c r="C35" s="8">
        <v>5.4</v>
      </c>
      <c r="D35" s="8">
        <v>14.9</v>
      </c>
      <c r="E35" s="21">
        <v>1552.2</v>
      </c>
      <c r="F35" s="21">
        <v>1583.79</v>
      </c>
      <c r="G35" s="97">
        <v>2</v>
      </c>
      <c r="H35" s="8">
        <v>7.3</v>
      </c>
      <c r="I35" s="8">
        <v>8.6</v>
      </c>
      <c r="J35" s="8">
        <v>17.8</v>
      </c>
      <c r="K35" s="23"/>
      <c r="L35" s="23"/>
      <c r="M35" s="23"/>
      <c r="N35" s="23"/>
      <c r="O35" s="23"/>
      <c r="P35" s="23"/>
      <c r="Q35" s="23"/>
    </row>
    <row r="36" spans="1:17" ht="15.6" customHeight="1" x14ac:dyDescent="0.2">
      <c r="A36" s="62" t="s">
        <v>104</v>
      </c>
      <c r="B36" s="95">
        <v>0.8</v>
      </c>
      <c r="C36" s="95">
        <v>1.2</v>
      </c>
      <c r="D36" s="95">
        <v>50</v>
      </c>
      <c r="E36" s="96">
        <v>1170</v>
      </c>
      <c r="F36" s="96">
        <v>1132.56</v>
      </c>
      <c r="G36" s="95">
        <v>-3.2</v>
      </c>
      <c r="H36" s="95">
        <v>0.9</v>
      </c>
      <c r="I36" s="95">
        <v>1.4</v>
      </c>
      <c r="J36" s="95">
        <v>55.6</v>
      </c>
      <c r="K36" s="23"/>
      <c r="L36" s="23"/>
      <c r="M36" s="23"/>
      <c r="N36" s="23"/>
      <c r="O36" s="23"/>
      <c r="P36" s="23"/>
      <c r="Q36" s="23"/>
    </row>
    <row r="37" spans="1:17" ht="15.6" customHeight="1" x14ac:dyDescent="0.2">
      <c r="A37" s="67" t="s">
        <v>105</v>
      </c>
      <c r="B37" s="8">
        <v>0.8</v>
      </c>
      <c r="C37" s="8">
        <v>1.2</v>
      </c>
      <c r="D37" s="8">
        <v>50</v>
      </c>
      <c r="E37" s="21">
        <v>1170</v>
      </c>
      <c r="F37" s="21">
        <v>1132.56</v>
      </c>
      <c r="G37" s="97">
        <v>-3.2</v>
      </c>
      <c r="H37" s="8">
        <v>0.9</v>
      </c>
      <c r="I37" s="8">
        <v>1.4</v>
      </c>
      <c r="J37" s="8">
        <v>55.6</v>
      </c>
      <c r="K37" s="23"/>
      <c r="L37" s="23"/>
      <c r="M37" s="23"/>
      <c r="N37" s="23"/>
      <c r="O37" s="23"/>
      <c r="P37" s="23"/>
      <c r="Q37" s="23"/>
    </row>
    <row r="38" spans="1:17" ht="15.6" hidden="1" customHeight="1" x14ac:dyDescent="0.2">
      <c r="A38" s="67" t="s">
        <v>106</v>
      </c>
      <c r="B38" s="8">
        <v>0</v>
      </c>
      <c r="C38" s="8">
        <v>0</v>
      </c>
      <c r="D38" s="8">
        <v>0</v>
      </c>
      <c r="E38" s="21">
        <v>0</v>
      </c>
      <c r="F38" s="21">
        <v>0</v>
      </c>
      <c r="G38" s="97">
        <v>0</v>
      </c>
      <c r="H38" s="8">
        <v>0</v>
      </c>
      <c r="I38" s="8">
        <v>0</v>
      </c>
      <c r="J38" s="8">
        <v>0</v>
      </c>
      <c r="K38" s="23"/>
      <c r="L38" s="23"/>
      <c r="M38" s="23"/>
      <c r="N38" s="23"/>
      <c r="O38" s="23"/>
      <c r="P38" s="23"/>
      <c r="Q38" s="23"/>
    </row>
    <row r="39" spans="1:17" ht="15.6" hidden="1" customHeight="1" x14ac:dyDescent="0.2">
      <c r="A39" s="67" t="s">
        <v>107</v>
      </c>
      <c r="B39" s="8">
        <v>0</v>
      </c>
      <c r="C39" s="8">
        <v>0</v>
      </c>
      <c r="D39" s="8">
        <v>0</v>
      </c>
      <c r="E39" s="21">
        <v>0</v>
      </c>
      <c r="F39" s="21">
        <v>0</v>
      </c>
      <c r="G39" s="97">
        <v>0</v>
      </c>
      <c r="H39" s="8">
        <v>0</v>
      </c>
      <c r="I39" s="8">
        <v>0</v>
      </c>
      <c r="J39" s="8">
        <v>0</v>
      </c>
      <c r="K39" s="23"/>
      <c r="L39" s="23"/>
      <c r="M39" s="23"/>
      <c r="N39" s="23"/>
      <c r="O39" s="23"/>
      <c r="P39" s="23"/>
      <c r="Q39" s="23"/>
    </row>
    <row r="40" spans="1:17" ht="15.6" customHeight="1" x14ac:dyDescent="0.2">
      <c r="A40" s="62" t="s">
        <v>108</v>
      </c>
      <c r="B40" s="95">
        <v>322.2</v>
      </c>
      <c r="C40" s="95">
        <v>350.1</v>
      </c>
      <c r="D40" s="95">
        <v>8.6999999999999993</v>
      </c>
      <c r="E40" s="96">
        <v>1847.906729</v>
      </c>
      <c r="F40" s="96">
        <v>1971.4093519999999</v>
      </c>
      <c r="G40" s="95">
        <v>6.7</v>
      </c>
      <c r="H40" s="95">
        <v>595.29999999999995</v>
      </c>
      <c r="I40" s="95">
        <v>690.2</v>
      </c>
      <c r="J40" s="95">
        <v>15.9</v>
      </c>
      <c r="K40" s="23"/>
      <c r="L40" s="23"/>
      <c r="M40" s="23"/>
      <c r="N40" s="23"/>
      <c r="O40" s="23"/>
      <c r="P40" s="23"/>
      <c r="Q40" s="23"/>
    </row>
    <row r="41" spans="1:17" ht="15.6" customHeight="1" x14ac:dyDescent="0.2">
      <c r="A41" s="62" t="s">
        <v>109</v>
      </c>
      <c r="B41" s="95">
        <v>1048.4000000000001</v>
      </c>
      <c r="C41" s="95">
        <v>1160.8</v>
      </c>
      <c r="D41" s="95">
        <v>10.7</v>
      </c>
      <c r="E41" s="96">
        <v>1679.0829920000001</v>
      </c>
      <c r="F41" s="96">
        <v>1712.3117629999999</v>
      </c>
      <c r="G41" s="95">
        <v>2</v>
      </c>
      <c r="H41" s="95">
        <v>1760.4</v>
      </c>
      <c r="I41" s="95">
        <v>1987.8</v>
      </c>
      <c r="J41" s="95">
        <v>12.9</v>
      </c>
      <c r="K41" s="23"/>
      <c r="L41" s="23"/>
      <c r="M41" s="23"/>
      <c r="N41" s="23"/>
      <c r="O41" s="23"/>
      <c r="P41" s="23"/>
      <c r="Q41" s="23"/>
    </row>
    <row r="42" spans="1:17" ht="15.6" customHeight="1" x14ac:dyDescent="0.2">
      <c r="A42" s="98" t="s">
        <v>51</v>
      </c>
      <c r="B42" s="15">
        <v>1370.6</v>
      </c>
      <c r="C42" s="15">
        <v>1510.9</v>
      </c>
      <c r="D42" s="15">
        <v>10.199999999999999</v>
      </c>
      <c r="E42" s="99">
        <v>1718.769996</v>
      </c>
      <c r="F42" s="99">
        <v>1772.3488709999999</v>
      </c>
      <c r="G42" s="15">
        <v>3.1</v>
      </c>
      <c r="H42" s="15">
        <v>2355.6999999999998</v>
      </c>
      <c r="I42" s="15">
        <v>2678</v>
      </c>
      <c r="J42" s="15">
        <v>13.7</v>
      </c>
      <c r="K42" s="23"/>
      <c r="L42" s="23"/>
      <c r="M42" s="23"/>
      <c r="N42" s="23"/>
      <c r="O42" s="23"/>
      <c r="P42" s="23"/>
      <c r="Q42" s="23"/>
    </row>
    <row r="43" spans="1:17" ht="15.6" customHeight="1" x14ac:dyDescent="0.2">
      <c r="A43" s="17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5.6" customHeight="1" x14ac:dyDescent="0.2">
      <c r="A44" s="17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20.100000000000001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0.10000000000000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20.100000000000001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20.100000000000001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20.10000000000000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20.10000000000000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20.100000000000001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8.7109375" style="9" customWidth="1"/>
    <col min="2" max="7" width="11.28515625" style="9" customWidth="1"/>
    <col min="8" max="12" width="11.42578125" style="9" customWidth="1"/>
    <col min="13" max="13" width="10" style="9" customWidth="1"/>
    <col min="14" max="14" width="8.7109375" style="9" customWidth="1"/>
    <col min="15" max="15" width="16.85546875" style="9" customWidth="1"/>
    <col min="16" max="22" width="11.42578125" style="9" customWidth="1"/>
    <col min="23" max="23" width="11.28515625" style="9" customWidth="1"/>
    <col min="24" max="24" width="6.85546875" style="9" customWidth="1"/>
    <col min="25" max="25" width="11.140625" style="9" customWidth="1"/>
    <col min="26" max="26" width="7.85546875" style="9" customWidth="1"/>
    <col min="27" max="27" width="17.28515625" style="9" customWidth="1"/>
    <col min="28" max="33" width="11.42578125" style="9" customWidth="1"/>
    <col min="34" max="34" width="11.28515625" style="9" customWidth="1"/>
    <col min="35" max="35" width="11.140625" style="9" customWidth="1"/>
    <col min="36" max="36" width="6.85546875" style="9" customWidth="1"/>
    <col min="37" max="257" width="11.42578125" style="9" customWidth="1"/>
  </cols>
  <sheetData>
    <row r="1" spans="1:40" ht="36.75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5.6" customHeight="1" x14ac:dyDescent="0.2">
      <c r="A2" s="546" t="s">
        <v>55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92"/>
      <c r="O2" s="546" t="s">
        <v>55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92"/>
      <c r="AA2" s="546" t="s">
        <v>55</v>
      </c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23"/>
    </row>
    <row r="3" spans="1:40" ht="15.6" customHeight="1" x14ac:dyDescent="0.2">
      <c r="A3" s="546" t="s">
        <v>112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92"/>
      <c r="O3" s="546" t="s">
        <v>113</v>
      </c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92"/>
      <c r="AA3" s="546" t="s">
        <v>114</v>
      </c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23"/>
    </row>
    <row r="4" spans="1:40" ht="15.6" customHeight="1" x14ac:dyDescent="0.2">
      <c r="A4" s="546" t="s">
        <v>115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92"/>
      <c r="O4" s="546" t="s">
        <v>115</v>
      </c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92"/>
      <c r="AA4" s="546" t="s">
        <v>115</v>
      </c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23"/>
    </row>
    <row r="5" spans="1:40" ht="19.5" customHeight="1" x14ac:dyDescent="0.2">
      <c r="A5" s="547" t="s">
        <v>60</v>
      </c>
      <c r="B5" s="549" t="s">
        <v>116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101"/>
      <c r="O5" s="547" t="s">
        <v>60</v>
      </c>
      <c r="P5" s="549" t="s">
        <v>62</v>
      </c>
      <c r="Q5" s="549"/>
      <c r="R5" s="549"/>
      <c r="S5" s="549"/>
      <c r="T5" s="549"/>
      <c r="U5" s="549"/>
      <c r="V5" s="549"/>
      <c r="W5" s="549"/>
      <c r="X5" s="549"/>
      <c r="Y5" s="549"/>
      <c r="Z5" s="101"/>
      <c r="AA5" s="547" t="s">
        <v>60</v>
      </c>
      <c r="AB5" s="549" t="s">
        <v>117</v>
      </c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23"/>
    </row>
    <row r="6" spans="1:40" ht="20.100000000000001" customHeight="1" x14ac:dyDescent="0.2">
      <c r="A6" s="547"/>
      <c r="B6" s="93" t="s">
        <v>118</v>
      </c>
      <c r="C6" s="93" t="s">
        <v>119</v>
      </c>
      <c r="D6" s="93" t="s">
        <v>120</v>
      </c>
      <c r="E6" s="93" t="s">
        <v>121</v>
      </c>
      <c r="F6" s="93" t="s">
        <v>122</v>
      </c>
      <c r="G6" s="93" t="s">
        <v>123</v>
      </c>
      <c r="H6" s="547" t="s">
        <v>124</v>
      </c>
      <c r="I6" s="547"/>
      <c r="J6" s="547" t="s">
        <v>66</v>
      </c>
      <c r="K6" s="547"/>
      <c r="L6" s="547"/>
      <c r="M6" s="547"/>
      <c r="N6" s="44"/>
      <c r="O6" s="547"/>
      <c r="P6" s="93" t="s">
        <v>118</v>
      </c>
      <c r="Q6" s="93" t="s">
        <v>119</v>
      </c>
      <c r="R6" s="93" t="s">
        <v>120</v>
      </c>
      <c r="S6" s="93" t="s">
        <v>121</v>
      </c>
      <c r="T6" s="93" t="s">
        <v>122</v>
      </c>
      <c r="U6" s="93" t="s">
        <v>123</v>
      </c>
      <c r="V6" s="547" t="s">
        <v>124</v>
      </c>
      <c r="W6" s="547"/>
      <c r="X6" s="547" t="s">
        <v>66</v>
      </c>
      <c r="Y6" s="547"/>
      <c r="Z6" s="44"/>
      <c r="AA6" s="547"/>
      <c r="AB6" s="93" t="s">
        <v>118</v>
      </c>
      <c r="AC6" s="93" t="s">
        <v>119</v>
      </c>
      <c r="AD6" s="93" t="s">
        <v>120</v>
      </c>
      <c r="AE6" s="93" t="s">
        <v>121</v>
      </c>
      <c r="AF6" s="93" t="s">
        <v>122</v>
      </c>
      <c r="AG6" s="93" t="s">
        <v>123</v>
      </c>
      <c r="AH6" s="547" t="s">
        <v>124</v>
      </c>
      <c r="AI6" s="547"/>
      <c r="AJ6" s="547" t="s">
        <v>66</v>
      </c>
      <c r="AK6" s="547"/>
      <c r="AL6" s="547"/>
      <c r="AM6" s="547"/>
      <c r="AN6" s="23"/>
    </row>
    <row r="7" spans="1:40" ht="20.100000000000001" customHeight="1" x14ac:dyDescent="0.2">
      <c r="A7" s="547"/>
      <c r="B7" s="547" t="s">
        <v>67</v>
      </c>
      <c r="C7" s="547" t="s">
        <v>68</v>
      </c>
      <c r="D7" s="547" t="s">
        <v>70</v>
      </c>
      <c r="E7" s="547" t="s">
        <v>71</v>
      </c>
      <c r="F7" s="547" t="s">
        <v>73</v>
      </c>
      <c r="G7" s="547" t="s">
        <v>74</v>
      </c>
      <c r="H7" s="102" t="s">
        <v>125</v>
      </c>
      <c r="I7" s="102" t="s">
        <v>126</v>
      </c>
      <c r="J7" s="547" t="s">
        <v>6</v>
      </c>
      <c r="K7" s="547"/>
      <c r="L7" s="547" t="s">
        <v>7</v>
      </c>
      <c r="M7" s="547"/>
      <c r="N7" s="44"/>
      <c r="O7" s="547"/>
      <c r="P7" s="547" t="s">
        <v>67</v>
      </c>
      <c r="Q7" s="547" t="s">
        <v>68</v>
      </c>
      <c r="R7" s="547" t="s">
        <v>70</v>
      </c>
      <c r="S7" s="547" t="s">
        <v>71</v>
      </c>
      <c r="T7" s="547" t="s">
        <v>73</v>
      </c>
      <c r="U7" s="547" t="s">
        <v>74</v>
      </c>
      <c r="V7" s="102" t="s">
        <v>125</v>
      </c>
      <c r="W7" s="102" t="s">
        <v>126</v>
      </c>
      <c r="X7" s="547" t="s">
        <v>6</v>
      </c>
      <c r="Y7" s="547"/>
      <c r="Z7" s="44"/>
      <c r="AA7" s="547"/>
      <c r="AB7" s="547" t="s">
        <v>67</v>
      </c>
      <c r="AC7" s="547" t="s">
        <v>68</v>
      </c>
      <c r="AD7" s="547" t="s">
        <v>70</v>
      </c>
      <c r="AE7" s="547" t="s">
        <v>71</v>
      </c>
      <c r="AF7" s="547" t="s">
        <v>73</v>
      </c>
      <c r="AG7" s="547" t="s">
        <v>74</v>
      </c>
      <c r="AH7" s="102" t="s">
        <v>125</v>
      </c>
      <c r="AI7" s="102" t="s">
        <v>126</v>
      </c>
      <c r="AJ7" s="547" t="s">
        <v>6</v>
      </c>
      <c r="AK7" s="547"/>
      <c r="AL7" s="547" t="s">
        <v>7</v>
      </c>
      <c r="AM7" s="547"/>
      <c r="AN7" s="23"/>
    </row>
    <row r="8" spans="1:40" ht="13.5" customHeight="1" x14ac:dyDescent="0.2">
      <c r="A8" s="548"/>
      <c r="B8" s="548"/>
      <c r="C8" s="548"/>
      <c r="D8" s="548"/>
      <c r="E8" s="548"/>
      <c r="F8" s="548"/>
      <c r="G8" s="548"/>
      <c r="H8" s="103" t="s">
        <v>127</v>
      </c>
      <c r="I8" s="103" t="s">
        <v>128</v>
      </c>
      <c r="J8" s="94" t="s">
        <v>129</v>
      </c>
      <c r="K8" s="94" t="s">
        <v>130</v>
      </c>
      <c r="L8" s="94" t="s">
        <v>131</v>
      </c>
      <c r="M8" s="94" t="s">
        <v>132</v>
      </c>
      <c r="N8" s="44"/>
      <c r="O8" s="548"/>
      <c r="P8" s="548"/>
      <c r="Q8" s="548"/>
      <c r="R8" s="548"/>
      <c r="S8" s="548"/>
      <c r="T8" s="548"/>
      <c r="U8" s="548"/>
      <c r="V8" s="103" t="s">
        <v>127</v>
      </c>
      <c r="W8" s="103" t="s">
        <v>128</v>
      </c>
      <c r="X8" s="94" t="s">
        <v>129</v>
      </c>
      <c r="Y8" s="94" t="s">
        <v>130</v>
      </c>
      <c r="Z8" s="44"/>
      <c r="AA8" s="548"/>
      <c r="AB8" s="548"/>
      <c r="AC8" s="548"/>
      <c r="AD8" s="548"/>
      <c r="AE8" s="548"/>
      <c r="AF8" s="548"/>
      <c r="AG8" s="548"/>
      <c r="AH8" s="103" t="s">
        <v>127</v>
      </c>
      <c r="AI8" s="103" t="s">
        <v>128</v>
      </c>
      <c r="AJ8" s="94" t="s">
        <v>129</v>
      </c>
      <c r="AK8" s="94" t="s">
        <v>130</v>
      </c>
      <c r="AL8" s="94" t="s">
        <v>131</v>
      </c>
      <c r="AM8" s="94" t="s">
        <v>132</v>
      </c>
      <c r="AN8" s="23"/>
    </row>
    <row r="9" spans="1:40" ht="15.6" customHeight="1" x14ac:dyDescent="0.2">
      <c r="A9" s="62" t="s">
        <v>76</v>
      </c>
      <c r="B9" s="95">
        <v>4.8</v>
      </c>
      <c r="C9" s="95">
        <v>7.7</v>
      </c>
      <c r="D9" s="95">
        <v>7.8</v>
      </c>
      <c r="E9" s="95">
        <v>7.3</v>
      </c>
      <c r="F9" s="95">
        <v>7.6</v>
      </c>
      <c r="G9" s="95">
        <f>'Algodao em Pluma'!B8</f>
        <v>15.2</v>
      </c>
      <c r="H9" s="95">
        <v>16.5</v>
      </c>
      <c r="I9" s="95">
        <f>'Algodao em Pluma'!C8</f>
        <v>15.2</v>
      </c>
      <c r="J9" s="95">
        <f t="shared" ref="J9:J43" si="0">IF($H9=0,0,ROUND((I9/$H9-1)*100,1))</f>
        <v>-7.9</v>
      </c>
      <c r="K9" s="95">
        <f t="shared" ref="K9:K43" si="1">IF($G9=0,0,ROUND((I9/$G9-1)*100,1))</f>
        <v>0</v>
      </c>
      <c r="L9" s="95">
        <f t="shared" ref="L9:L43" si="2">I9-H9</f>
        <v>-1.3000000000000007</v>
      </c>
      <c r="M9" s="95">
        <f t="shared" ref="M9:M43" si="3">I9-G9</f>
        <v>0</v>
      </c>
      <c r="N9" s="104"/>
      <c r="O9" s="62" t="s">
        <v>76</v>
      </c>
      <c r="P9" s="105">
        <v>1547.7</v>
      </c>
      <c r="Q9" s="105">
        <v>1532</v>
      </c>
      <c r="R9" s="105">
        <v>1114.8</v>
      </c>
      <c r="S9" s="105">
        <v>1387.1671229999999</v>
      </c>
      <c r="T9" s="105">
        <v>1560.6315790000001</v>
      </c>
      <c r="U9" s="105">
        <f>'Algodao em Pluma'!E8</f>
        <v>1388.6236839999999</v>
      </c>
      <c r="V9" s="105">
        <v>1463.7381820000001</v>
      </c>
      <c r="W9" s="105">
        <f>'Algodao em Pluma'!F8</f>
        <v>1419.265789</v>
      </c>
      <c r="X9" s="95">
        <f t="shared" ref="X9:X43" si="4">IF($V9=0,0,ROUND((W9/$V9-1)*100,1))</f>
        <v>-3</v>
      </c>
      <c r="Y9" s="95">
        <f t="shared" ref="Y9:Y43" si="5">IF($U9=0,0,ROUND((W9/$U9-1)*100,1))</f>
        <v>2.2000000000000002</v>
      </c>
      <c r="Z9" s="106"/>
      <c r="AA9" s="62" t="s">
        <v>76</v>
      </c>
      <c r="AB9" s="95">
        <v>7.4</v>
      </c>
      <c r="AC9" s="95">
        <v>11.8</v>
      </c>
      <c r="AD9" s="95">
        <v>8.6999999999999993</v>
      </c>
      <c r="AE9" s="95">
        <v>10.1</v>
      </c>
      <c r="AF9" s="95">
        <v>11.9</v>
      </c>
      <c r="AG9" s="95">
        <f>'Algodao em Pluma'!H8</f>
        <v>21.1</v>
      </c>
      <c r="AH9" s="95">
        <v>24.2</v>
      </c>
      <c r="AI9" s="95">
        <f>'Algodao em Pluma'!I8</f>
        <v>21.6</v>
      </c>
      <c r="AJ9" s="95">
        <f t="shared" ref="AJ9:AJ43" si="6">IF($AH9=0,0,ROUND((AI9/$AH9-1)*100,1))</f>
        <v>-10.7</v>
      </c>
      <c r="AK9" s="95">
        <f t="shared" ref="AK9:AK43" si="7">IF($AG9=0,0,ROUND((AI9/$AG9-1)*100,1))</f>
        <v>2.4</v>
      </c>
      <c r="AL9" s="95">
        <f t="shared" ref="AL9:AL43" si="8">AI9-AH9</f>
        <v>-2.5999999999999979</v>
      </c>
      <c r="AM9" s="95">
        <f t="shared" ref="AM9:AM43" si="9">AI9-AG9</f>
        <v>0.5</v>
      </c>
      <c r="AN9" s="23"/>
    </row>
    <row r="10" spans="1:40" ht="15.6" customHeight="1" x14ac:dyDescent="0.2">
      <c r="A10" s="67" t="s">
        <v>77</v>
      </c>
      <c r="B10" s="8">
        <v>0</v>
      </c>
      <c r="C10" s="8">
        <v>0</v>
      </c>
      <c r="D10" s="97">
        <v>0</v>
      </c>
      <c r="E10" s="8">
        <v>2.5</v>
      </c>
      <c r="F10" s="8">
        <v>4.8</v>
      </c>
      <c r="G10" s="8">
        <f>'Algodao em Pluma'!B9</f>
        <v>0</v>
      </c>
      <c r="H10" s="8">
        <v>0</v>
      </c>
      <c r="I10" s="97">
        <f>'Algodao em Pluma'!C9</f>
        <v>0</v>
      </c>
      <c r="J10" s="97">
        <f t="shared" si="0"/>
        <v>0</v>
      </c>
      <c r="K10" s="97">
        <f t="shared" si="1"/>
        <v>0</v>
      </c>
      <c r="L10" s="97">
        <f t="shared" si="2"/>
        <v>0</v>
      </c>
      <c r="M10" s="97">
        <f t="shared" si="3"/>
        <v>0</v>
      </c>
      <c r="N10" s="107"/>
      <c r="O10" s="67" t="s">
        <v>77</v>
      </c>
      <c r="P10" s="25">
        <v>0</v>
      </c>
      <c r="Q10" s="25">
        <v>0</v>
      </c>
      <c r="R10" s="108">
        <v>0</v>
      </c>
      <c r="S10" s="25">
        <v>1596</v>
      </c>
      <c r="T10" s="25">
        <v>1596</v>
      </c>
      <c r="U10" s="25">
        <f>'Algodao em Pluma'!E9</f>
        <v>0</v>
      </c>
      <c r="V10" s="25">
        <v>0</v>
      </c>
      <c r="W10" s="108">
        <f>'Algodao em Pluma'!F9</f>
        <v>0</v>
      </c>
      <c r="X10" s="97">
        <f t="shared" si="4"/>
        <v>0</v>
      </c>
      <c r="Y10" s="97">
        <f t="shared" si="5"/>
        <v>0</v>
      </c>
      <c r="Z10" s="109"/>
      <c r="AA10" s="67" t="s">
        <v>77</v>
      </c>
      <c r="AB10" s="8">
        <v>0</v>
      </c>
      <c r="AC10" s="8">
        <v>0</v>
      </c>
      <c r="AD10" s="97">
        <v>0</v>
      </c>
      <c r="AE10" s="8">
        <v>4</v>
      </c>
      <c r="AF10" s="8">
        <v>7.7</v>
      </c>
      <c r="AG10" s="8">
        <f>'Algodao em Pluma'!H9</f>
        <v>0</v>
      </c>
      <c r="AH10" s="8">
        <v>0</v>
      </c>
      <c r="AI10" s="97">
        <f>'Algodao em Pluma'!I9</f>
        <v>0</v>
      </c>
      <c r="AJ10" s="97">
        <f t="shared" si="6"/>
        <v>0</v>
      </c>
      <c r="AK10" s="97">
        <f t="shared" si="7"/>
        <v>0</v>
      </c>
      <c r="AL10" s="97">
        <f t="shared" si="8"/>
        <v>0</v>
      </c>
      <c r="AM10" s="97">
        <f t="shared" si="9"/>
        <v>0</v>
      </c>
      <c r="AN10" s="23"/>
    </row>
    <row r="11" spans="1:40" ht="15.6" customHeight="1" x14ac:dyDescent="0.2">
      <c r="A11" s="67" t="s">
        <v>78</v>
      </c>
      <c r="B11" s="8">
        <v>0</v>
      </c>
      <c r="C11" s="8">
        <v>0</v>
      </c>
      <c r="D11" s="97">
        <v>0</v>
      </c>
      <c r="E11" s="8">
        <v>0</v>
      </c>
      <c r="F11" s="8">
        <v>0</v>
      </c>
      <c r="G11" s="8">
        <f>'Algodao em Pluma'!B10</f>
        <v>8.1</v>
      </c>
      <c r="H11" s="8">
        <v>9.8000000000000007</v>
      </c>
      <c r="I11" s="97">
        <f>'Algodao em Pluma'!C10</f>
        <v>8.1</v>
      </c>
      <c r="J11" s="97">
        <f t="shared" si="0"/>
        <v>-17.3</v>
      </c>
      <c r="K11" s="97">
        <f t="shared" si="1"/>
        <v>0</v>
      </c>
      <c r="L11" s="97">
        <f t="shared" si="2"/>
        <v>-1.7000000000000011</v>
      </c>
      <c r="M11" s="97">
        <f t="shared" si="3"/>
        <v>0</v>
      </c>
      <c r="N11" s="107"/>
      <c r="O11" s="67" t="s">
        <v>78</v>
      </c>
      <c r="P11" s="25">
        <v>0</v>
      </c>
      <c r="Q11" s="25">
        <v>0</v>
      </c>
      <c r="R11" s="108">
        <v>0</v>
      </c>
      <c r="S11" s="25">
        <v>0</v>
      </c>
      <c r="T11" s="25">
        <v>0</v>
      </c>
      <c r="U11" s="25">
        <f>'Algodao em Pluma'!E10</f>
        <v>1406</v>
      </c>
      <c r="V11" s="25">
        <v>1425</v>
      </c>
      <c r="W11" s="108">
        <f>'Algodao em Pluma'!F10</f>
        <v>1406</v>
      </c>
      <c r="X11" s="97">
        <f t="shared" si="4"/>
        <v>-1.3</v>
      </c>
      <c r="Y11" s="97">
        <f t="shared" si="5"/>
        <v>0</v>
      </c>
      <c r="Z11" s="109"/>
      <c r="AA11" s="67" t="s">
        <v>78</v>
      </c>
      <c r="AB11" s="8">
        <v>0</v>
      </c>
      <c r="AC11" s="8">
        <v>0</v>
      </c>
      <c r="AD11" s="97">
        <v>0</v>
      </c>
      <c r="AE11" s="8">
        <v>0</v>
      </c>
      <c r="AF11" s="8">
        <v>0</v>
      </c>
      <c r="AG11" s="8">
        <f>'Algodao em Pluma'!H10</f>
        <v>11.4</v>
      </c>
      <c r="AH11" s="8">
        <v>14</v>
      </c>
      <c r="AI11" s="97">
        <f>'Algodao em Pluma'!I10</f>
        <v>11.4</v>
      </c>
      <c r="AJ11" s="97">
        <f t="shared" si="6"/>
        <v>-18.600000000000001</v>
      </c>
      <c r="AK11" s="97">
        <f t="shared" si="7"/>
        <v>0</v>
      </c>
      <c r="AL11" s="97">
        <f t="shared" si="8"/>
        <v>-2.5999999999999996</v>
      </c>
      <c r="AM11" s="97">
        <f t="shared" si="9"/>
        <v>0</v>
      </c>
      <c r="AN11" s="23"/>
    </row>
    <row r="12" spans="1:40" ht="15.6" hidden="1" customHeight="1" x14ac:dyDescent="0.2">
      <c r="A12" s="67" t="s">
        <v>79</v>
      </c>
      <c r="B12" s="8">
        <v>0</v>
      </c>
      <c r="C12" s="8">
        <v>0</v>
      </c>
      <c r="D12" s="97">
        <v>0</v>
      </c>
      <c r="E12" s="8">
        <v>0</v>
      </c>
      <c r="F12" s="8">
        <v>0</v>
      </c>
      <c r="G12" s="8">
        <f>'Algodao em Pluma'!B11</f>
        <v>0</v>
      </c>
      <c r="H12" s="8">
        <v>0</v>
      </c>
      <c r="I12" s="97">
        <f>'Algodao em Pluma'!C11</f>
        <v>0</v>
      </c>
      <c r="J12" s="97">
        <f t="shared" si="0"/>
        <v>0</v>
      </c>
      <c r="K12" s="97">
        <f t="shared" si="1"/>
        <v>0</v>
      </c>
      <c r="L12" s="97">
        <f t="shared" si="2"/>
        <v>0</v>
      </c>
      <c r="M12" s="97">
        <f t="shared" si="3"/>
        <v>0</v>
      </c>
      <c r="N12" s="107"/>
      <c r="O12" s="67" t="s">
        <v>79</v>
      </c>
      <c r="P12" s="25">
        <v>0</v>
      </c>
      <c r="Q12" s="25">
        <v>0</v>
      </c>
      <c r="R12" s="108">
        <v>0</v>
      </c>
      <c r="S12" s="25">
        <v>0</v>
      </c>
      <c r="T12" s="25">
        <v>0</v>
      </c>
      <c r="U12" s="25">
        <f>'Algodao em Pluma'!E11</f>
        <v>0</v>
      </c>
      <c r="V12" s="25">
        <v>0</v>
      </c>
      <c r="W12" s="108">
        <f>'Algodao em Pluma'!F11</f>
        <v>0</v>
      </c>
      <c r="X12" s="97">
        <f t="shared" si="4"/>
        <v>0</v>
      </c>
      <c r="Y12" s="97">
        <f t="shared" si="5"/>
        <v>0</v>
      </c>
      <c r="Z12" s="109"/>
      <c r="AA12" s="67" t="s">
        <v>79</v>
      </c>
      <c r="AB12" s="8">
        <v>0</v>
      </c>
      <c r="AC12" s="8">
        <v>0</v>
      </c>
      <c r="AD12" s="97">
        <v>0</v>
      </c>
      <c r="AE12" s="8">
        <v>0</v>
      </c>
      <c r="AF12" s="8">
        <v>0</v>
      </c>
      <c r="AG12" s="8">
        <f>'Algodao em Pluma'!H11</f>
        <v>0</v>
      </c>
      <c r="AH12" s="8">
        <v>0</v>
      </c>
      <c r="AI12" s="97">
        <f>'Algodao em Pluma'!I11</f>
        <v>0</v>
      </c>
      <c r="AJ12" s="97">
        <f t="shared" si="6"/>
        <v>0</v>
      </c>
      <c r="AK12" s="97">
        <f t="shared" si="7"/>
        <v>0</v>
      </c>
      <c r="AL12" s="97">
        <f t="shared" si="8"/>
        <v>0</v>
      </c>
      <c r="AM12" s="97">
        <f t="shared" si="9"/>
        <v>0</v>
      </c>
      <c r="AN12" s="23"/>
    </row>
    <row r="13" spans="1:40" ht="15.6" hidden="1" customHeight="1" x14ac:dyDescent="0.2">
      <c r="A13" s="67" t="s">
        <v>80</v>
      </c>
      <c r="B13" s="8">
        <v>0</v>
      </c>
      <c r="C13" s="8">
        <v>0</v>
      </c>
      <c r="D13" s="97">
        <v>0</v>
      </c>
      <c r="E13" s="8">
        <v>0</v>
      </c>
      <c r="F13" s="8">
        <v>0</v>
      </c>
      <c r="G13" s="8">
        <f>'Algodao em Pluma'!B12</f>
        <v>0</v>
      </c>
      <c r="H13" s="8">
        <v>0</v>
      </c>
      <c r="I13" s="97">
        <f>'Algodao em Pluma'!C12</f>
        <v>0</v>
      </c>
      <c r="J13" s="97">
        <f t="shared" si="0"/>
        <v>0</v>
      </c>
      <c r="K13" s="97">
        <f t="shared" si="1"/>
        <v>0</v>
      </c>
      <c r="L13" s="97">
        <f t="shared" si="2"/>
        <v>0</v>
      </c>
      <c r="M13" s="97">
        <f t="shared" si="3"/>
        <v>0</v>
      </c>
      <c r="N13" s="107"/>
      <c r="O13" s="67" t="s">
        <v>80</v>
      </c>
      <c r="P13" s="25">
        <v>0</v>
      </c>
      <c r="Q13" s="25">
        <v>0</v>
      </c>
      <c r="R13" s="108">
        <v>0</v>
      </c>
      <c r="S13" s="25">
        <v>0</v>
      </c>
      <c r="T13" s="25">
        <v>0</v>
      </c>
      <c r="U13" s="25">
        <f>'Algodao em Pluma'!E12</f>
        <v>0</v>
      </c>
      <c r="V13" s="25">
        <v>0</v>
      </c>
      <c r="W13" s="108">
        <f>'Algodao em Pluma'!F12</f>
        <v>0</v>
      </c>
      <c r="X13" s="97">
        <f t="shared" si="4"/>
        <v>0</v>
      </c>
      <c r="Y13" s="97">
        <f t="shared" si="5"/>
        <v>0</v>
      </c>
      <c r="Z13" s="109"/>
      <c r="AA13" s="67" t="s">
        <v>80</v>
      </c>
      <c r="AB13" s="8">
        <v>0</v>
      </c>
      <c r="AC13" s="8">
        <v>0</v>
      </c>
      <c r="AD13" s="97">
        <v>0</v>
      </c>
      <c r="AE13" s="8">
        <v>0</v>
      </c>
      <c r="AF13" s="8">
        <v>0</v>
      </c>
      <c r="AG13" s="8">
        <f>'Algodao em Pluma'!H12</f>
        <v>0</v>
      </c>
      <c r="AH13" s="8">
        <v>0</v>
      </c>
      <c r="AI13" s="97">
        <f>'Algodao em Pluma'!I12</f>
        <v>0</v>
      </c>
      <c r="AJ13" s="97">
        <f t="shared" si="6"/>
        <v>0</v>
      </c>
      <c r="AK13" s="97">
        <f t="shared" si="7"/>
        <v>0</v>
      </c>
      <c r="AL13" s="97">
        <f t="shared" si="8"/>
        <v>0</v>
      </c>
      <c r="AM13" s="97">
        <f t="shared" si="9"/>
        <v>0</v>
      </c>
      <c r="AN13" s="23"/>
    </row>
    <row r="14" spans="1:40" ht="15.6" hidden="1" customHeight="1" x14ac:dyDescent="0.2">
      <c r="A14" s="67" t="s">
        <v>81</v>
      </c>
      <c r="B14" s="8">
        <v>0</v>
      </c>
      <c r="C14" s="8">
        <v>0</v>
      </c>
      <c r="D14" s="97">
        <v>0</v>
      </c>
      <c r="E14" s="8">
        <v>0</v>
      </c>
      <c r="F14" s="8">
        <v>0</v>
      </c>
      <c r="G14" s="8">
        <f>'Algodao em Pluma'!B13</f>
        <v>0</v>
      </c>
      <c r="H14" s="8">
        <v>0</v>
      </c>
      <c r="I14" s="97">
        <f>'Algodao em Pluma'!C13</f>
        <v>0</v>
      </c>
      <c r="J14" s="97">
        <f t="shared" si="0"/>
        <v>0</v>
      </c>
      <c r="K14" s="97">
        <f t="shared" si="1"/>
        <v>0</v>
      </c>
      <c r="L14" s="97">
        <f t="shared" si="2"/>
        <v>0</v>
      </c>
      <c r="M14" s="97">
        <f t="shared" si="3"/>
        <v>0</v>
      </c>
      <c r="N14" s="107"/>
      <c r="O14" s="67" t="s">
        <v>81</v>
      </c>
      <c r="P14" s="25">
        <v>0</v>
      </c>
      <c r="Q14" s="25">
        <v>0</v>
      </c>
      <c r="R14" s="108">
        <v>0</v>
      </c>
      <c r="S14" s="25">
        <v>0</v>
      </c>
      <c r="T14" s="25">
        <v>0</v>
      </c>
      <c r="U14" s="25">
        <f>'Algodao em Pluma'!E13</f>
        <v>0</v>
      </c>
      <c r="V14" s="25">
        <v>0</v>
      </c>
      <c r="W14" s="108">
        <f>'Algodao em Pluma'!F13</f>
        <v>0</v>
      </c>
      <c r="X14" s="97">
        <f t="shared" si="4"/>
        <v>0</v>
      </c>
      <c r="Y14" s="97">
        <f t="shared" si="5"/>
        <v>0</v>
      </c>
      <c r="Z14" s="109"/>
      <c r="AA14" s="67" t="s">
        <v>81</v>
      </c>
      <c r="AB14" s="8">
        <v>0</v>
      </c>
      <c r="AC14" s="8">
        <v>0</v>
      </c>
      <c r="AD14" s="97">
        <v>0</v>
      </c>
      <c r="AE14" s="8">
        <v>0</v>
      </c>
      <c r="AF14" s="8">
        <v>0</v>
      </c>
      <c r="AG14" s="8">
        <f>'Algodao em Pluma'!H13</f>
        <v>0</v>
      </c>
      <c r="AH14" s="8">
        <v>0</v>
      </c>
      <c r="AI14" s="97">
        <f>'Algodao em Pluma'!I13</f>
        <v>0</v>
      </c>
      <c r="AJ14" s="97">
        <f t="shared" si="6"/>
        <v>0</v>
      </c>
      <c r="AK14" s="97">
        <f t="shared" si="7"/>
        <v>0</v>
      </c>
      <c r="AL14" s="97">
        <f t="shared" si="8"/>
        <v>0</v>
      </c>
      <c r="AM14" s="97">
        <f t="shared" si="9"/>
        <v>0</v>
      </c>
      <c r="AN14" s="23"/>
    </row>
    <row r="15" spans="1:40" ht="15.6" hidden="1" customHeight="1" x14ac:dyDescent="0.2">
      <c r="A15" s="67" t="s">
        <v>82</v>
      </c>
      <c r="B15" s="8">
        <v>0</v>
      </c>
      <c r="C15" s="8">
        <v>0</v>
      </c>
      <c r="D15" s="97">
        <v>0</v>
      </c>
      <c r="E15" s="8">
        <v>0</v>
      </c>
      <c r="F15" s="8">
        <v>0</v>
      </c>
      <c r="G15" s="8">
        <f>'Algodao em Pluma'!B14</f>
        <v>0</v>
      </c>
      <c r="H15" s="8">
        <v>0</v>
      </c>
      <c r="I15" s="97">
        <f>'Algodao em Pluma'!C14</f>
        <v>0</v>
      </c>
      <c r="J15" s="97">
        <f t="shared" si="0"/>
        <v>0</v>
      </c>
      <c r="K15" s="97">
        <f t="shared" si="1"/>
        <v>0</v>
      </c>
      <c r="L15" s="97">
        <f t="shared" si="2"/>
        <v>0</v>
      </c>
      <c r="M15" s="97">
        <f t="shared" si="3"/>
        <v>0</v>
      </c>
      <c r="N15" s="107"/>
      <c r="O15" s="67" t="s">
        <v>82</v>
      </c>
      <c r="P15" s="25">
        <v>0</v>
      </c>
      <c r="Q15" s="25">
        <v>0</v>
      </c>
      <c r="R15" s="108">
        <v>0</v>
      </c>
      <c r="S15" s="25">
        <v>0</v>
      </c>
      <c r="T15" s="25">
        <v>0</v>
      </c>
      <c r="U15" s="25">
        <f>'Algodao em Pluma'!E14</f>
        <v>0</v>
      </c>
      <c r="V15" s="25">
        <v>0</v>
      </c>
      <c r="W15" s="108">
        <f>'Algodao em Pluma'!F14</f>
        <v>0</v>
      </c>
      <c r="X15" s="97">
        <f t="shared" si="4"/>
        <v>0</v>
      </c>
      <c r="Y15" s="97">
        <f t="shared" si="5"/>
        <v>0</v>
      </c>
      <c r="Z15" s="109"/>
      <c r="AA15" s="67" t="s">
        <v>82</v>
      </c>
      <c r="AB15" s="8">
        <v>0</v>
      </c>
      <c r="AC15" s="8">
        <v>0</v>
      </c>
      <c r="AD15" s="97">
        <v>0</v>
      </c>
      <c r="AE15" s="8">
        <v>0</v>
      </c>
      <c r="AF15" s="8">
        <v>0</v>
      </c>
      <c r="AG15" s="8">
        <f>'Algodao em Pluma'!H14</f>
        <v>0</v>
      </c>
      <c r="AH15" s="8">
        <v>0</v>
      </c>
      <c r="AI15" s="97">
        <f>'Algodao em Pluma'!I14</f>
        <v>0</v>
      </c>
      <c r="AJ15" s="97">
        <f t="shared" si="6"/>
        <v>0</v>
      </c>
      <c r="AK15" s="97">
        <f t="shared" si="7"/>
        <v>0</v>
      </c>
      <c r="AL15" s="97">
        <f t="shared" si="8"/>
        <v>0</v>
      </c>
      <c r="AM15" s="97">
        <f t="shared" si="9"/>
        <v>0</v>
      </c>
      <c r="AN15" s="23"/>
    </row>
    <row r="16" spans="1:40" ht="15.6" customHeight="1" x14ac:dyDescent="0.2">
      <c r="A16" s="67" t="s">
        <v>83</v>
      </c>
      <c r="B16" s="8">
        <v>4.8</v>
      </c>
      <c r="C16" s="8">
        <v>7.7</v>
      </c>
      <c r="D16" s="97">
        <v>7.8</v>
      </c>
      <c r="E16" s="8">
        <v>4.8</v>
      </c>
      <c r="F16" s="8">
        <v>2.8</v>
      </c>
      <c r="G16" s="8">
        <f>'Algodao em Pluma'!B15</f>
        <v>7.1</v>
      </c>
      <c r="H16" s="8">
        <v>6.7</v>
      </c>
      <c r="I16" s="97">
        <f>'Algodao em Pluma'!C15</f>
        <v>7.1</v>
      </c>
      <c r="J16" s="97">
        <f t="shared" si="0"/>
        <v>6</v>
      </c>
      <c r="K16" s="97">
        <f t="shared" si="1"/>
        <v>0</v>
      </c>
      <c r="L16" s="97">
        <f t="shared" si="2"/>
        <v>0.39999999999999947</v>
      </c>
      <c r="M16" s="97">
        <f t="shared" si="3"/>
        <v>0</v>
      </c>
      <c r="N16" s="110"/>
      <c r="O16" s="67" t="s">
        <v>83</v>
      </c>
      <c r="P16" s="25">
        <v>1548</v>
      </c>
      <c r="Q16" s="25">
        <v>1532</v>
      </c>
      <c r="R16" s="108">
        <v>1115</v>
      </c>
      <c r="S16" s="25">
        <v>1278</v>
      </c>
      <c r="T16" s="25">
        <v>1500</v>
      </c>
      <c r="U16" s="25">
        <f>'Algodao em Pluma'!E15</f>
        <v>1368.8</v>
      </c>
      <c r="V16" s="25">
        <v>1520.4</v>
      </c>
      <c r="W16" s="108">
        <f>'Algodao em Pluma'!F15</f>
        <v>1434.4</v>
      </c>
      <c r="X16" s="97">
        <f t="shared" si="4"/>
        <v>-5.7</v>
      </c>
      <c r="Y16" s="97">
        <f t="shared" si="5"/>
        <v>4.8</v>
      </c>
      <c r="Z16" s="109"/>
      <c r="AA16" s="67" t="s">
        <v>83</v>
      </c>
      <c r="AB16" s="8">
        <v>7.4</v>
      </c>
      <c r="AC16" s="8">
        <v>11.8</v>
      </c>
      <c r="AD16" s="97">
        <v>8.6999999999999993</v>
      </c>
      <c r="AE16" s="8">
        <v>6.1</v>
      </c>
      <c r="AF16" s="8">
        <v>4.2</v>
      </c>
      <c r="AG16" s="8">
        <f>'Algodao em Pluma'!H15</f>
        <v>9.6999999999999993</v>
      </c>
      <c r="AH16" s="8">
        <v>10.199999999999999</v>
      </c>
      <c r="AI16" s="97">
        <f>'Algodao em Pluma'!I15</f>
        <v>10.199999999999999</v>
      </c>
      <c r="AJ16" s="97">
        <f t="shared" si="6"/>
        <v>0</v>
      </c>
      <c r="AK16" s="97">
        <f t="shared" si="7"/>
        <v>5.2</v>
      </c>
      <c r="AL16" s="97">
        <f t="shared" si="8"/>
        <v>0</v>
      </c>
      <c r="AM16" s="97">
        <f t="shared" si="9"/>
        <v>0.5</v>
      </c>
      <c r="AN16" s="23"/>
    </row>
    <row r="17" spans="1:40" ht="15.6" customHeight="1" x14ac:dyDescent="0.2">
      <c r="A17" s="62" t="s">
        <v>84</v>
      </c>
      <c r="B17" s="95">
        <v>352.8</v>
      </c>
      <c r="C17" s="95">
        <v>317.8</v>
      </c>
      <c r="D17" s="95">
        <v>262.3</v>
      </c>
      <c r="E17" s="95">
        <v>230.8</v>
      </c>
      <c r="F17" s="95">
        <v>295.2</v>
      </c>
      <c r="G17" s="95">
        <f>'Algodao em Pluma'!B16</f>
        <v>307</v>
      </c>
      <c r="H17" s="95">
        <v>293.7</v>
      </c>
      <c r="I17" s="95">
        <f>'Algodao em Pluma'!C16</f>
        <v>334.9</v>
      </c>
      <c r="J17" s="95">
        <f t="shared" si="0"/>
        <v>14</v>
      </c>
      <c r="K17" s="95">
        <f t="shared" si="1"/>
        <v>9.1</v>
      </c>
      <c r="L17" s="95">
        <f t="shared" si="2"/>
        <v>41.199999999999989</v>
      </c>
      <c r="M17" s="95">
        <f t="shared" si="3"/>
        <v>27.899999999999977</v>
      </c>
      <c r="N17" s="106"/>
      <c r="O17" s="62" t="s">
        <v>84</v>
      </c>
      <c r="P17" s="105">
        <v>1515</v>
      </c>
      <c r="Q17" s="105">
        <v>1540</v>
      </c>
      <c r="R17" s="105">
        <v>1081</v>
      </c>
      <c r="S17" s="105">
        <v>1693</v>
      </c>
      <c r="T17" s="105">
        <v>1850.369831</v>
      </c>
      <c r="U17" s="105">
        <f>'Algodao em Pluma'!E16</f>
        <v>1870.6464759999999</v>
      </c>
      <c r="V17" s="105">
        <v>1765.694886</v>
      </c>
      <c r="W17" s="105">
        <f>'Algodao em Pluma'!F16</f>
        <v>1996.4693159999999</v>
      </c>
      <c r="X17" s="95">
        <f t="shared" si="4"/>
        <v>13.1</v>
      </c>
      <c r="Y17" s="95">
        <f t="shared" si="5"/>
        <v>6.7</v>
      </c>
      <c r="Z17" s="106"/>
      <c r="AA17" s="62" t="s">
        <v>84</v>
      </c>
      <c r="AB17" s="95">
        <v>534.6</v>
      </c>
      <c r="AC17" s="95">
        <v>489.4</v>
      </c>
      <c r="AD17" s="95">
        <v>283.60000000000002</v>
      </c>
      <c r="AE17" s="95">
        <v>390.7</v>
      </c>
      <c r="AF17" s="95">
        <v>546.20000000000005</v>
      </c>
      <c r="AG17" s="95">
        <f>'Algodao em Pluma'!H16</f>
        <v>574.20000000000005</v>
      </c>
      <c r="AH17" s="95">
        <v>518.6</v>
      </c>
      <c r="AI17" s="95">
        <f>'Algodao em Pluma'!I16</f>
        <v>668.6</v>
      </c>
      <c r="AJ17" s="95">
        <f t="shared" si="6"/>
        <v>28.9</v>
      </c>
      <c r="AK17" s="95">
        <f t="shared" si="7"/>
        <v>16.399999999999999</v>
      </c>
      <c r="AL17" s="95">
        <f t="shared" si="8"/>
        <v>150</v>
      </c>
      <c r="AM17" s="95">
        <f t="shared" si="9"/>
        <v>94.399999999999977</v>
      </c>
      <c r="AN17" s="23"/>
    </row>
    <row r="18" spans="1:40" ht="15.6" customHeight="1" x14ac:dyDescent="0.2">
      <c r="A18" s="67" t="s">
        <v>85</v>
      </c>
      <c r="B18" s="8">
        <v>18.600000000000001</v>
      </c>
      <c r="C18" s="8">
        <v>21.4</v>
      </c>
      <c r="D18" s="97">
        <v>20.9</v>
      </c>
      <c r="E18" s="8">
        <v>22.5</v>
      </c>
      <c r="F18" s="8">
        <v>22.3</v>
      </c>
      <c r="G18" s="8">
        <f>'Algodao em Pluma'!B17</f>
        <v>25.6</v>
      </c>
      <c r="H18" s="8">
        <v>27.8</v>
      </c>
      <c r="I18" s="97">
        <f>'Algodao em Pluma'!C17</f>
        <v>25.6</v>
      </c>
      <c r="J18" s="97">
        <f t="shared" si="0"/>
        <v>-7.9</v>
      </c>
      <c r="K18" s="97">
        <f t="shared" si="1"/>
        <v>0</v>
      </c>
      <c r="L18" s="97">
        <f t="shared" si="2"/>
        <v>-2.1999999999999993</v>
      </c>
      <c r="M18" s="97">
        <f t="shared" si="3"/>
        <v>0</v>
      </c>
      <c r="N18" s="110"/>
      <c r="O18" s="67" t="s">
        <v>85</v>
      </c>
      <c r="P18" s="25">
        <v>1635</v>
      </c>
      <c r="Q18" s="25">
        <v>1594</v>
      </c>
      <c r="R18" s="108">
        <v>1580</v>
      </c>
      <c r="S18" s="25">
        <v>1566</v>
      </c>
      <c r="T18" s="25">
        <v>1565.2</v>
      </c>
      <c r="U18" s="25">
        <f>'Algodao em Pluma'!E17</f>
        <v>1737.6</v>
      </c>
      <c r="V18" s="25">
        <v>1622.8</v>
      </c>
      <c r="W18" s="108">
        <f>'Algodao em Pluma'!F17</f>
        <v>3287.2</v>
      </c>
      <c r="X18" s="97">
        <f t="shared" si="4"/>
        <v>102.6</v>
      </c>
      <c r="Y18" s="97">
        <f t="shared" si="5"/>
        <v>89.2</v>
      </c>
      <c r="Z18" s="109"/>
      <c r="AA18" s="67" t="s">
        <v>85</v>
      </c>
      <c r="AB18" s="8">
        <v>30.4</v>
      </c>
      <c r="AC18" s="8">
        <v>34.1</v>
      </c>
      <c r="AD18" s="97">
        <v>33</v>
      </c>
      <c r="AE18" s="8">
        <v>35.200000000000003</v>
      </c>
      <c r="AF18" s="8">
        <v>34.9</v>
      </c>
      <c r="AG18" s="8">
        <f>'Algodao em Pluma'!H17</f>
        <v>44.5</v>
      </c>
      <c r="AH18" s="8">
        <v>45.1</v>
      </c>
      <c r="AI18" s="97">
        <f>'Algodao em Pluma'!I17</f>
        <v>84.2</v>
      </c>
      <c r="AJ18" s="97">
        <f t="shared" si="6"/>
        <v>86.7</v>
      </c>
      <c r="AK18" s="97">
        <f t="shared" si="7"/>
        <v>89.2</v>
      </c>
      <c r="AL18" s="97">
        <f t="shared" si="8"/>
        <v>39.1</v>
      </c>
      <c r="AM18" s="97">
        <f t="shared" si="9"/>
        <v>39.700000000000003</v>
      </c>
      <c r="AN18" s="23"/>
    </row>
    <row r="19" spans="1:40" ht="15.6" customHeight="1" x14ac:dyDescent="0.2">
      <c r="A19" s="67" t="s">
        <v>86</v>
      </c>
      <c r="B19" s="8">
        <v>12.1</v>
      </c>
      <c r="C19" s="8">
        <v>14.2</v>
      </c>
      <c r="D19" s="97">
        <v>5.5</v>
      </c>
      <c r="E19" s="8">
        <v>5.6</v>
      </c>
      <c r="F19" s="8">
        <v>7.2</v>
      </c>
      <c r="G19" s="8">
        <f>'Algodao em Pluma'!B18</f>
        <v>9.6</v>
      </c>
      <c r="H19" s="8">
        <v>9.4</v>
      </c>
      <c r="I19" s="97">
        <f>'Algodao em Pluma'!C18</f>
        <v>14</v>
      </c>
      <c r="J19" s="97">
        <f t="shared" si="0"/>
        <v>48.9</v>
      </c>
      <c r="K19" s="97">
        <f t="shared" si="1"/>
        <v>45.8</v>
      </c>
      <c r="L19" s="97">
        <f t="shared" si="2"/>
        <v>4.5999999999999996</v>
      </c>
      <c r="M19" s="97">
        <f t="shared" si="3"/>
        <v>4.4000000000000004</v>
      </c>
      <c r="N19" s="110"/>
      <c r="O19" s="67" t="s">
        <v>86</v>
      </c>
      <c r="P19" s="25">
        <v>1629</v>
      </c>
      <c r="Q19" s="25">
        <v>1414</v>
      </c>
      <c r="R19" s="108">
        <v>485</v>
      </c>
      <c r="S19" s="25">
        <v>1511</v>
      </c>
      <c r="T19" s="25">
        <v>1655.5</v>
      </c>
      <c r="U19" s="25">
        <f>'Algodao em Pluma'!E18</f>
        <v>1983.16</v>
      </c>
      <c r="V19" s="25">
        <v>1633.14</v>
      </c>
      <c r="W19" s="108">
        <f>'Algodao em Pluma'!F18</f>
        <v>1881.68</v>
      </c>
      <c r="X19" s="97">
        <f t="shared" si="4"/>
        <v>15.2</v>
      </c>
      <c r="Y19" s="97">
        <f t="shared" si="5"/>
        <v>-5.0999999999999996</v>
      </c>
      <c r="Z19" s="109"/>
      <c r="AA19" s="67" t="s">
        <v>86</v>
      </c>
      <c r="AB19" s="8">
        <v>19.7</v>
      </c>
      <c r="AC19" s="8">
        <v>20.100000000000001</v>
      </c>
      <c r="AD19" s="97">
        <v>2.7</v>
      </c>
      <c r="AE19" s="8">
        <v>8.5</v>
      </c>
      <c r="AF19" s="8">
        <v>11.9</v>
      </c>
      <c r="AG19" s="8">
        <f>'Algodao em Pluma'!H18</f>
        <v>19</v>
      </c>
      <c r="AH19" s="8">
        <v>15.4</v>
      </c>
      <c r="AI19" s="97">
        <f>'Algodao em Pluma'!I18</f>
        <v>26.3</v>
      </c>
      <c r="AJ19" s="97">
        <f t="shared" si="6"/>
        <v>70.8</v>
      </c>
      <c r="AK19" s="97">
        <f t="shared" si="7"/>
        <v>38.4</v>
      </c>
      <c r="AL19" s="97">
        <f t="shared" si="8"/>
        <v>10.9</v>
      </c>
      <c r="AM19" s="97">
        <f t="shared" si="9"/>
        <v>7.3000000000000007</v>
      </c>
      <c r="AN19" s="23"/>
    </row>
    <row r="20" spans="1:40" ht="15.6" customHeight="1" x14ac:dyDescent="0.2">
      <c r="A20" s="67" t="s">
        <v>87</v>
      </c>
      <c r="B20" s="8">
        <v>1.8</v>
      </c>
      <c r="C20" s="8">
        <v>0.4</v>
      </c>
      <c r="D20" s="97">
        <v>0.3</v>
      </c>
      <c r="E20" s="8">
        <v>0.4</v>
      </c>
      <c r="F20" s="8">
        <v>1.2</v>
      </c>
      <c r="G20" s="8">
        <f>'Algodao em Pluma'!B19</f>
        <v>2.4</v>
      </c>
      <c r="H20" s="8">
        <v>2.8</v>
      </c>
      <c r="I20" s="97">
        <f>'Algodao em Pluma'!C19</f>
        <v>2.4</v>
      </c>
      <c r="J20" s="97">
        <f t="shared" si="0"/>
        <v>-14.3</v>
      </c>
      <c r="K20" s="97">
        <f t="shared" si="1"/>
        <v>0</v>
      </c>
      <c r="L20" s="97">
        <f t="shared" si="2"/>
        <v>-0.39999999999999991</v>
      </c>
      <c r="M20" s="97">
        <f t="shared" si="3"/>
        <v>0</v>
      </c>
      <c r="N20" s="110"/>
      <c r="O20" s="67" t="s">
        <v>87</v>
      </c>
      <c r="P20" s="25">
        <v>273</v>
      </c>
      <c r="Q20" s="25">
        <v>107</v>
      </c>
      <c r="R20" s="108">
        <v>187</v>
      </c>
      <c r="S20" s="25">
        <v>379</v>
      </c>
      <c r="T20" s="25">
        <v>285.95</v>
      </c>
      <c r="U20" s="25">
        <f>'Algodao em Pluma'!E19</f>
        <v>956.55</v>
      </c>
      <c r="V20" s="25">
        <v>367.15</v>
      </c>
      <c r="W20" s="108">
        <f>'Algodao em Pluma'!F19</f>
        <v>793.8</v>
      </c>
      <c r="X20" s="97">
        <f t="shared" si="4"/>
        <v>116.2</v>
      </c>
      <c r="Y20" s="97">
        <f t="shared" si="5"/>
        <v>-17</v>
      </c>
      <c r="Z20" s="109"/>
      <c r="AA20" s="67" t="s">
        <v>87</v>
      </c>
      <c r="AB20" s="8">
        <v>0.5</v>
      </c>
      <c r="AC20" s="8">
        <v>0</v>
      </c>
      <c r="AD20" s="97">
        <v>0.1</v>
      </c>
      <c r="AE20" s="8">
        <v>0.2</v>
      </c>
      <c r="AF20" s="8">
        <v>0.3</v>
      </c>
      <c r="AG20" s="8">
        <f>'Algodao em Pluma'!H19</f>
        <v>2.2999999999999998</v>
      </c>
      <c r="AH20" s="8">
        <v>1</v>
      </c>
      <c r="AI20" s="97">
        <f>'Algodao em Pluma'!I19</f>
        <v>1.9</v>
      </c>
      <c r="AJ20" s="97">
        <f t="shared" si="6"/>
        <v>90</v>
      </c>
      <c r="AK20" s="97">
        <f t="shared" si="7"/>
        <v>-17.399999999999999</v>
      </c>
      <c r="AL20" s="97">
        <f t="shared" si="8"/>
        <v>0.89999999999999991</v>
      </c>
      <c r="AM20" s="97">
        <f t="shared" si="9"/>
        <v>-0.39999999999999991</v>
      </c>
      <c r="AN20" s="23"/>
    </row>
    <row r="21" spans="1:40" ht="15.6" customHeight="1" x14ac:dyDescent="0.2">
      <c r="A21" s="67" t="s">
        <v>88</v>
      </c>
      <c r="B21" s="8">
        <v>0.4</v>
      </c>
      <c r="C21" s="8">
        <v>0.3</v>
      </c>
      <c r="D21" s="97">
        <v>0.3</v>
      </c>
      <c r="E21" s="8">
        <v>0.3</v>
      </c>
      <c r="F21" s="8">
        <v>0.3</v>
      </c>
      <c r="G21" s="8">
        <f>'Algodao em Pluma'!B20</f>
        <v>0.3</v>
      </c>
      <c r="H21" s="8">
        <v>0.3</v>
      </c>
      <c r="I21" s="97">
        <f>'Algodao em Pluma'!C20</f>
        <v>0.3</v>
      </c>
      <c r="J21" s="97">
        <f t="shared" si="0"/>
        <v>0</v>
      </c>
      <c r="K21" s="97">
        <f t="shared" si="1"/>
        <v>0</v>
      </c>
      <c r="L21" s="97">
        <f t="shared" si="2"/>
        <v>0</v>
      </c>
      <c r="M21" s="97">
        <f t="shared" si="3"/>
        <v>0</v>
      </c>
      <c r="N21" s="110"/>
      <c r="O21" s="67" t="s">
        <v>88</v>
      </c>
      <c r="P21" s="25">
        <v>1448</v>
      </c>
      <c r="Q21" s="25">
        <v>1710</v>
      </c>
      <c r="R21" s="108">
        <v>1634</v>
      </c>
      <c r="S21" s="25">
        <v>1695</v>
      </c>
      <c r="T21" s="25">
        <v>1695.18</v>
      </c>
      <c r="U21" s="25">
        <f>'Algodao em Pluma'!E20</f>
        <v>1448.94</v>
      </c>
      <c r="V21" s="25">
        <v>1451.98</v>
      </c>
      <c r="W21" s="108">
        <f>'Algodao em Pluma'!F20</f>
        <v>1480.48</v>
      </c>
      <c r="X21" s="97">
        <f t="shared" si="4"/>
        <v>2</v>
      </c>
      <c r="Y21" s="97">
        <f t="shared" si="5"/>
        <v>2.2000000000000002</v>
      </c>
      <c r="Z21" s="109"/>
      <c r="AA21" s="67" t="s">
        <v>88</v>
      </c>
      <c r="AB21" s="8">
        <v>0.6</v>
      </c>
      <c r="AC21" s="8">
        <v>0.5</v>
      </c>
      <c r="AD21" s="97">
        <v>0.5</v>
      </c>
      <c r="AE21" s="8">
        <v>0.5</v>
      </c>
      <c r="AF21" s="8">
        <v>0.5</v>
      </c>
      <c r="AG21" s="8">
        <f>'Algodao em Pluma'!H20</f>
        <v>0.4</v>
      </c>
      <c r="AH21" s="8">
        <v>0.4</v>
      </c>
      <c r="AI21" s="97">
        <f>'Algodao em Pluma'!I20</f>
        <v>0.4</v>
      </c>
      <c r="AJ21" s="97">
        <f t="shared" si="6"/>
        <v>0</v>
      </c>
      <c r="AK21" s="97">
        <f t="shared" si="7"/>
        <v>0</v>
      </c>
      <c r="AL21" s="97">
        <f t="shared" si="8"/>
        <v>0</v>
      </c>
      <c r="AM21" s="97">
        <f t="shared" si="9"/>
        <v>0</v>
      </c>
      <c r="AN21" s="23"/>
    </row>
    <row r="22" spans="1:40" ht="15.6" hidden="1" customHeight="1" x14ac:dyDescent="0.2">
      <c r="A22" s="67" t="s">
        <v>89</v>
      </c>
      <c r="B22" s="8">
        <v>0.1</v>
      </c>
      <c r="C22" s="8">
        <v>0.2</v>
      </c>
      <c r="D22" s="97">
        <v>0.1</v>
      </c>
      <c r="E22" s="8">
        <v>0.4</v>
      </c>
      <c r="F22" s="8">
        <v>0.5</v>
      </c>
      <c r="G22" s="8">
        <f>'Algodao em Pluma'!B21</f>
        <v>1.5</v>
      </c>
      <c r="H22" s="8">
        <v>1.9</v>
      </c>
      <c r="I22" s="97">
        <f>'Algodao em Pluma'!C21</f>
        <v>1.5</v>
      </c>
      <c r="J22" s="97">
        <f t="shared" si="0"/>
        <v>-21.1</v>
      </c>
      <c r="K22" s="97">
        <f t="shared" si="1"/>
        <v>0</v>
      </c>
      <c r="L22" s="97">
        <f t="shared" si="2"/>
        <v>-0.39999999999999991</v>
      </c>
      <c r="M22" s="97">
        <f t="shared" si="3"/>
        <v>0</v>
      </c>
      <c r="N22" s="110"/>
      <c r="O22" s="67" t="s">
        <v>89</v>
      </c>
      <c r="P22" s="25">
        <v>231</v>
      </c>
      <c r="Q22" s="25">
        <v>424</v>
      </c>
      <c r="R22" s="108">
        <v>145</v>
      </c>
      <c r="S22" s="25">
        <v>295</v>
      </c>
      <c r="T22" s="25">
        <v>321.83999999999997</v>
      </c>
      <c r="U22" s="25">
        <f>'Algodao em Pluma'!E21</f>
        <v>398.52</v>
      </c>
      <c r="V22" s="25">
        <v>360.72</v>
      </c>
      <c r="W22" s="108">
        <f>'Algodao em Pluma'!F21</f>
        <v>437.76</v>
      </c>
      <c r="X22" s="97">
        <f t="shared" si="4"/>
        <v>21.4</v>
      </c>
      <c r="Y22" s="97">
        <f t="shared" si="5"/>
        <v>9.8000000000000007</v>
      </c>
      <c r="Z22" s="109"/>
      <c r="AA22" s="67" t="s">
        <v>89</v>
      </c>
      <c r="AB22" s="8">
        <v>0</v>
      </c>
      <c r="AC22" s="8">
        <v>0.1</v>
      </c>
      <c r="AD22" s="97">
        <v>0</v>
      </c>
      <c r="AE22" s="8">
        <v>0.1</v>
      </c>
      <c r="AF22" s="8">
        <v>0.2</v>
      </c>
      <c r="AG22" s="8">
        <f>'Algodao em Pluma'!H21</f>
        <v>0.6</v>
      </c>
      <c r="AH22" s="8">
        <v>0.7</v>
      </c>
      <c r="AI22" s="97">
        <f>'Algodao em Pluma'!I21</f>
        <v>0.7</v>
      </c>
      <c r="AJ22" s="97">
        <f t="shared" si="6"/>
        <v>0</v>
      </c>
      <c r="AK22" s="97">
        <f t="shared" si="7"/>
        <v>16.7</v>
      </c>
      <c r="AL22" s="97">
        <f t="shared" si="8"/>
        <v>0</v>
      </c>
      <c r="AM22" s="97">
        <f t="shared" si="9"/>
        <v>9.9999999999999978E-2</v>
      </c>
      <c r="AN22" s="23"/>
    </row>
    <row r="23" spans="1:40" ht="15.6" customHeight="1" x14ac:dyDescent="0.2">
      <c r="A23" s="67" t="s">
        <v>90</v>
      </c>
      <c r="B23" s="8">
        <v>0.3</v>
      </c>
      <c r="C23" s="8">
        <v>0.1</v>
      </c>
      <c r="D23" s="97">
        <v>0</v>
      </c>
      <c r="E23" s="8">
        <v>0</v>
      </c>
      <c r="F23" s="8">
        <v>0</v>
      </c>
      <c r="G23" s="8">
        <f>'Algodao em Pluma'!B22</f>
        <v>0</v>
      </c>
      <c r="H23" s="8">
        <v>0</v>
      </c>
      <c r="I23" s="97">
        <f>'Algodao em Pluma'!C22</f>
        <v>0</v>
      </c>
      <c r="J23" s="97">
        <f t="shared" si="0"/>
        <v>0</v>
      </c>
      <c r="K23" s="97">
        <f t="shared" si="1"/>
        <v>0</v>
      </c>
      <c r="L23" s="97">
        <f t="shared" si="2"/>
        <v>0</v>
      </c>
      <c r="M23" s="97">
        <f t="shared" si="3"/>
        <v>0</v>
      </c>
      <c r="N23" s="110"/>
      <c r="O23" s="67" t="s">
        <v>90</v>
      </c>
      <c r="P23" s="25">
        <v>189</v>
      </c>
      <c r="Q23" s="25">
        <v>179</v>
      </c>
      <c r="R23" s="108">
        <v>0</v>
      </c>
      <c r="S23" s="25">
        <v>0</v>
      </c>
      <c r="T23" s="25">
        <v>0</v>
      </c>
      <c r="U23" s="25">
        <f>'Algodao em Pluma'!E22</f>
        <v>0</v>
      </c>
      <c r="V23" s="25">
        <v>0</v>
      </c>
      <c r="W23" s="108">
        <f>'Algodao em Pluma'!F22</f>
        <v>0</v>
      </c>
      <c r="X23" s="97">
        <f t="shared" si="4"/>
        <v>0</v>
      </c>
      <c r="Y23" s="97">
        <f t="shared" si="5"/>
        <v>0</v>
      </c>
      <c r="Z23" s="109"/>
      <c r="AA23" s="67" t="s">
        <v>90</v>
      </c>
      <c r="AB23" s="8">
        <v>0.1</v>
      </c>
      <c r="AC23" s="8">
        <v>0</v>
      </c>
      <c r="AD23" s="97">
        <v>0</v>
      </c>
      <c r="AE23" s="8">
        <v>0</v>
      </c>
      <c r="AF23" s="8">
        <v>0</v>
      </c>
      <c r="AG23" s="8">
        <f>'Algodao em Pluma'!H22</f>
        <v>0</v>
      </c>
      <c r="AH23" s="8">
        <v>0</v>
      </c>
      <c r="AI23" s="97">
        <f>'Algodao em Pluma'!I22</f>
        <v>0</v>
      </c>
      <c r="AJ23" s="97">
        <f t="shared" si="6"/>
        <v>0</v>
      </c>
      <c r="AK23" s="97">
        <f t="shared" si="7"/>
        <v>0</v>
      </c>
      <c r="AL23" s="97">
        <f t="shared" si="8"/>
        <v>0</v>
      </c>
      <c r="AM23" s="97">
        <f t="shared" si="9"/>
        <v>0</v>
      </c>
      <c r="AN23" s="23"/>
    </row>
    <row r="24" spans="1:40" ht="15.6" customHeight="1" x14ac:dyDescent="0.2">
      <c r="A24" s="67" t="s">
        <v>91</v>
      </c>
      <c r="B24" s="8">
        <v>0.1</v>
      </c>
      <c r="C24" s="8">
        <v>0.1</v>
      </c>
      <c r="D24" s="97">
        <v>0</v>
      </c>
      <c r="E24" s="8">
        <v>0</v>
      </c>
      <c r="F24" s="8">
        <v>0</v>
      </c>
      <c r="G24" s="8">
        <f>'Algodao em Pluma'!B23</f>
        <v>1</v>
      </c>
      <c r="H24" s="8">
        <v>0.5</v>
      </c>
      <c r="I24" s="97">
        <f>'Algodao em Pluma'!C23</f>
        <v>1</v>
      </c>
      <c r="J24" s="97">
        <f t="shared" si="0"/>
        <v>100</v>
      </c>
      <c r="K24" s="97">
        <f t="shared" si="1"/>
        <v>0</v>
      </c>
      <c r="L24" s="97">
        <f t="shared" si="2"/>
        <v>0.5</v>
      </c>
      <c r="M24" s="97">
        <f t="shared" si="3"/>
        <v>0</v>
      </c>
      <c r="N24" s="110"/>
      <c r="O24" s="67" t="s">
        <v>91</v>
      </c>
      <c r="P24" s="25">
        <v>168</v>
      </c>
      <c r="Q24" s="25">
        <v>172</v>
      </c>
      <c r="R24" s="108">
        <v>0</v>
      </c>
      <c r="S24" s="25">
        <v>0</v>
      </c>
      <c r="T24" s="25">
        <v>0</v>
      </c>
      <c r="U24" s="25">
        <f>'Algodao em Pluma'!E23</f>
        <v>793</v>
      </c>
      <c r="V24" s="25">
        <v>1313</v>
      </c>
      <c r="W24" s="108">
        <f>'Algodao em Pluma'!F23</f>
        <v>793</v>
      </c>
      <c r="X24" s="97">
        <f t="shared" si="4"/>
        <v>-39.6</v>
      </c>
      <c r="Y24" s="97">
        <f t="shared" si="5"/>
        <v>0</v>
      </c>
      <c r="Z24" s="109"/>
      <c r="AA24" s="67" t="s">
        <v>91</v>
      </c>
      <c r="AB24" s="8">
        <v>0</v>
      </c>
      <c r="AC24" s="8">
        <v>0</v>
      </c>
      <c r="AD24" s="97">
        <v>0</v>
      </c>
      <c r="AE24" s="8">
        <v>0</v>
      </c>
      <c r="AF24" s="8">
        <v>0</v>
      </c>
      <c r="AG24" s="8">
        <f>'Algodao em Pluma'!H23</f>
        <v>0.8</v>
      </c>
      <c r="AH24" s="8">
        <v>0.7</v>
      </c>
      <c r="AI24" s="97">
        <f>'Algodao em Pluma'!I23</f>
        <v>0.8</v>
      </c>
      <c r="AJ24" s="97">
        <f t="shared" si="6"/>
        <v>14.3</v>
      </c>
      <c r="AK24" s="97">
        <f t="shared" si="7"/>
        <v>0</v>
      </c>
      <c r="AL24" s="97">
        <f t="shared" si="8"/>
        <v>0.10000000000000009</v>
      </c>
      <c r="AM24" s="97">
        <f t="shared" si="9"/>
        <v>0</v>
      </c>
      <c r="AN24" s="23"/>
    </row>
    <row r="25" spans="1:40" ht="15.6" customHeight="1" x14ac:dyDescent="0.2">
      <c r="A25" s="67" t="s">
        <v>92</v>
      </c>
      <c r="B25" s="8">
        <v>0</v>
      </c>
      <c r="C25" s="8">
        <v>0</v>
      </c>
      <c r="D25" s="97">
        <v>0</v>
      </c>
      <c r="E25" s="8">
        <v>0</v>
      </c>
      <c r="F25" s="8">
        <v>0</v>
      </c>
      <c r="G25" s="8">
        <f>'Algodao em Pluma'!B24</f>
        <v>0</v>
      </c>
      <c r="H25" s="8">
        <v>0</v>
      </c>
      <c r="I25" s="97">
        <f>'Algodao em Pluma'!C24</f>
        <v>0</v>
      </c>
      <c r="J25" s="97">
        <f t="shared" si="0"/>
        <v>0</v>
      </c>
      <c r="K25" s="97">
        <f t="shared" si="1"/>
        <v>0</v>
      </c>
      <c r="L25" s="97">
        <f t="shared" si="2"/>
        <v>0</v>
      </c>
      <c r="M25" s="97">
        <f t="shared" si="3"/>
        <v>0</v>
      </c>
      <c r="N25" s="110"/>
      <c r="O25" s="67" t="s">
        <v>92</v>
      </c>
      <c r="P25" s="25">
        <v>0</v>
      </c>
      <c r="Q25" s="25">
        <v>0</v>
      </c>
      <c r="R25" s="108">
        <v>0</v>
      </c>
      <c r="S25" s="25">
        <v>0</v>
      </c>
      <c r="T25" s="25">
        <v>0</v>
      </c>
      <c r="U25" s="25">
        <f>'Algodao em Pluma'!E24</f>
        <v>0</v>
      </c>
      <c r="V25" s="25">
        <v>0</v>
      </c>
      <c r="W25" s="108">
        <f>'Algodao em Pluma'!F24</f>
        <v>0</v>
      </c>
      <c r="X25" s="97">
        <f t="shared" si="4"/>
        <v>0</v>
      </c>
      <c r="Y25" s="97">
        <f t="shared" si="5"/>
        <v>0</v>
      </c>
      <c r="Z25" s="109"/>
      <c r="AA25" s="67" t="s">
        <v>92</v>
      </c>
      <c r="AB25" s="8">
        <v>0</v>
      </c>
      <c r="AC25" s="8">
        <v>0</v>
      </c>
      <c r="AD25" s="97">
        <v>0</v>
      </c>
      <c r="AE25" s="8">
        <v>0</v>
      </c>
      <c r="AF25" s="8">
        <v>0</v>
      </c>
      <c r="AG25" s="8">
        <f>'Algodao em Pluma'!H24</f>
        <v>0</v>
      </c>
      <c r="AH25" s="8">
        <v>0</v>
      </c>
      <c r="AI25" s="97">
        <f>'Algodao em Pluma'!I24</f>
        <v>0</v>
      </c>
      <c r="AJ25" s="97">
        <f t="shared" si="6"/>
        <v>0</v>
      </c>
      <c r="AK25" s="97">
        <f t="shared" si="7"/>
        <v>0</v>
      </c>
      <c r="AL25" s="97">
        <f t="shared" si="8"/>
        <v>0</v>
      </c>
      <c r="AM25" s="97">
        <f t="shared" si="9"/>
        <v>0</v>
      </c>
      <c r="AN25" s="23"/>
    </row>
    <row r="26" spans="1:40" ht="15.6" customHeight="1" x14ac:dyDescent="0.2">
      <c r="A26" s="67" t="s">
        <v>93</v>
      </c>
      <c r="B26" s="8">
        <v>319.39999999999998</v>
      </c>
      <c r="C26" s="8">
        <v>281.10000000000002</v>
      </c>
      <c r="D26" s="97">
        <v>235.2</v>
      </c>
      <c r="E26" s="8">
        <v>201.6</v>
      </c>
      <c r="F26" s="8">
        <v>263.7</v>
      </c>
      <c r="G26" s="8">
        <f>'Algodao em Pluma'!B25</f>
        <v>266.60000000000002</v>
      </c>
      <c r="H26" s="8">
        <v>251</v>
      </c>
      <c r="I26" s="97">
        <f>'Algodao em Pluma'!C25</f>
        <v>290.10000000000002</v>
      </c>
      <c r="J26" s="97">
        <f t="shared" si="0"/>
        <v>15.6</v>
      </c>
      <c r="K26" s="97">
        <f t="shared" si="1"/>
        <v>8.8000000000000007</v>
      </c>
      <c r="L26" s="97">
        <f t="shared" si="2"/>
        <v>39.100000000000023</v>
      </c>
      <c r="M26" s="97">
        <f t="shared" si="3"/>
        <v>23.5</v>
      </c>
      <c r="N26" s="110"/>
      <c r="O26" s="67" t="s">
        <v>93</v>
      </c>
      <c r="P26" s="25">
        <v>1513</v>
      </c>
      <c r="Q26" s="25">
        <v>1546</v>
      </c>
      <c r="R26" s="108">
        <v>1052</v>
      </c>
      <c r="S26" s="25">
        <v>1717</v>
      </c>
      <c r="T26" s="25">
        <v>1890</v>
      </c>
      <c r="U26" s="25">
        <f>'Algodao em Pluma'!E25</f>
        <v>1900</v>
      </c>
      <c r="V26" s="25">
        <v>1814</v>
      </c>
      <c r="W26" s="108">
        <f>'Algodao em Pluma'!F25</f>
        <v>1911</v>
      </c>
      <c r="X26" s="97">
        <f t="shared" si="4"/>
        <v>5.3</v>
      </c>
      <c r="Y26" s="97">
        <f t="shared" si="5"/>
        <v>0.6</v>
      </c>
      <c r="Z26" s="109"/>
      <c r="AA26" s="67" t="s">
        <v>93</v>
      </c>
      <c r="AB26" s="8">
        <v>483.3</v>
      </c>
      <c r="AC26" s="8">
        <v>434.6</v>
      </c>
      <c r="AD26" s="97">
        <v>247.3</v>
      </c>
      <c r="AE26" s="8">
        <v>346.2</v>
      </c>
      <c r="AF26" s="8">
        <v>498.4</v>
      </c>
      <c r="AG26" s="8">
        <f>'Algodao em Pluma'!H25</f>
        <v>506.6</v>
      </c>
      <c r="AH26" s="8">
        <v>455.3</v>
      </c>
      <c r="AI26" s="97">
        <f>'Algodao em Pluma'!I25</f>
        <v>554.29999999999995</v>
      </c>
      <c r="AJ26" s="97">
        <f t="shared" si="6"/>
        <v>21.7</v>
      </c>
      <c r="AK26" s="97">
        <f t="shared" si="7"/>
        <v>9.4</v>
      </c>
      <c r="AL26" s="97">
        <f t="shared" si="8"/>
        <v>98.999999999999943</v>
      </c>
      <c r="AM26" s="97">
        <f t="shared" si="9"/>
        <v>47.699999999999932</v>
      </c>
      <c r="AN26" s="23"/>
    </row>
    <row r="27" spans="1:40" ht="15.6" customHeight="1" x14ac:dyDescent="0.2">
      <c r="A27" s="62" t="s">
        <v>94</v>
      </c>
      <c r="B27" s="95">
        <v>734.2</v>
      </c>
      <c r="C27" s="95">
        <v>627.6</v>
      </c>
      <c r="D27" s="95">
        <v>660.4</v>
      </c>
      <c r="E27" s="95">
        <v>682.6</v>
      </c>
      <c r="F27" s="95">
        <v>841.2</v>
      </c>
      <c r="G27" s="95">
        <f>'Algodao em Pluma'!B26</f>
        <v>1011.1</v>
      </c>
      <c r="H27" s="95">
        <v>1212.7</v>
      </c>
      <c r="I27" s="95">
        <f>'Algodao em Pluma'!C26</f>
        <v>1120.9000000000001</v>
      </c>
      <c r="J27" s="95">
        <f t="shared" si="0"/>
        <v>-7.6</v>
      </c>
      <c r="K27" s="95">
        <f t="shared" si="1"/>
        <v>10.9</v>
      </c>
      <c r="L27" s="95">
        <f t="shared" si="2"/>
        <v>-91.799999999999955</v>
      </c>
      <c r="M27" s="95">
        <f t="shared" si="3"/>
        <v>109.80000000000007</v>
      </c>
      <c r="N27" s="104"/>
      <c r="O27" s="62" t="s">
        <v>94</v>
      </c>
      <c r="P27" s="105">
        <v>1569</v>
      </c>
      <c r="Q27" s="105">
        <v>1640</v>
      </c>
      <c r="R27" s="105">
        <v>1460</v>
      </c>
      <c r="S27" s="105">
        <v>1615</v>
      </c>
      <c r="T27" s="105">
        <v>1663.8264859999999</v>
      </c>
      <c r="U27" s="105">
        <f>'Algodao em Pluma'!E26</f>
        <v>1686.047581</v>
      </c>
      <c r="V27" s="105">
        <v>1747.6641500000001</v>
      </c>
      <c r="W27" s="105">
        <f>'Algodao em Pluma'!F26</f>
        <v>1716.1989450000001</v>
      </c>
      <c r="X27" s="95">
        <f t="shared" si="4"/>
        <v>-1.8</v>
      </c>
      <c r="Y27" s="95">
        <f t="shared" si="5"/>
        <v>1.8</v>
      </c>
      <c r="Z27" s="106"/>
      <c r="AA27" s="62" t="s">
        <v>94</v>
      </c>
      <c r="AB27" s="95">
        <v>1152.2</v>
      </c>
      <c r="AC27" s="95">
        <v>1029.2</v>
      </c>
      <c r="AD27" s="95">
        <v>963.9</v>
      </c>
      <c r="AE27" s="95">
        <v>1102.3</v>
      </c>
      <c r="AF27" s="95">
        <v>1399.6</v>
      </c>
      <c r="AG27" s="95">
        <f>'Algodao em Pluma'!H26</f>
        <v>1704.8</v>
      </c>
      <c r="AH27" s="95">
        <v>2119.4</v>
      </c>
      <c r="AI27" s="95">
        <f>'Algodao em Pluma'!I26</f>
        <v>1923.7</v>
      </c>
      <c r="AJ27" s="95">
        <f t="shared" si="6"/>
        <v>-9.1999999999999993</v>
      </c>
      <c r="AK27" s="95">
        <f t="shared" si="7"/>
        <v>12.8</v>
      </c>
      <c r="AL27" s="95">
        <f t="shared" si="8"/>
        <v>-195.70000000000005</v>
      </c>
      <c r="AM27" s="95">
        <f t="shared" si="9"/>
        <v>218.90000000000009</v>
      </c>
      <c r="AN27" s="23"/>
    </row>
    <row r="28" spans="1:40" ht="15.6" customHeight="1" x14ac:dyDescent="0.2">
      <c r="A28" s="67" t="s">
        <v>95</v>
      </c>
      <c r="B28" s="8">
        <v>643.1</v>
      </c>
      <c r="C28" s="8">
        <v>562.70000000000005</v>
      </c>
      <c r="D28" s="97">
        <v>600.79999999999995</v>
      </c>
      <c r="E28" s="8">
        <v>627.79999999999995</v>
      </c>
      <c r="F28" s="8">
        <v>777.8</v>
      </c>
      <c r="G28" s="8">
        <f>'Algodao em Pluma'!B27</f>
        <v>961.3</v>
      </c>
      <c r="H28" s="8">
        <v>1149.7</v>
      </c>
      <c r="I28" s="97">
        <f>'Algodao em Pluma'!C27</f>
        <v>1065.4000000000001</v>
      </c>
      <c r="J28" s="97">
        <f t="shared" si="0"/>
        <v>-7.3</v>
      </c>
      <c r="K28" s="97">
        <f t="shared" si="1"/>
        <v>10.8</v>
      </c>
      <c r="L28" s="97">
        <f t="shared" si="2"/>
        <v>-84.299999999999955</v>
      </c>
      <c r="M28" s="97">
        <f t="shared" si="3"/>
        <v>104.10000000000014</v>
      </c>
      <c r="N28" s="107"/>
      <c r="O28" s="67" t="s">
        <v>95</v>
      </c>
      <c r="P28" s="25">
        <v>1564</v>
      </c>
      <c r="Q28" s="25">
        <v>1638</v>
      </c>
      <c r="R28" s="108">
        <v>1466</v>
      </c>
      <c r="S28" s="25">
        <v>1611</v>
      </c>
      <c r="T28" s="25">
        <v>1658.8</v>
      </c>
      <c r="U28" s="25">
        <f>'Algodao em Pluma'!E27</f>
        <v>1682.23</v>
      </c>
      <c r="V28" s="25">
        <v>1749.88</v>
      </c>
      <c r="W28" s="108">
        <f>'Algodao em Pluma'!F27</f>
        <v>1714.21</v>
      </c>
      <c r="X28" s="97">
        <f t="shared" si="4"/>
        <v>-2</v>
      </c>
      <c r="Y28" s="97">
        <f t="shared" si="5"/>
        <v>1.9</v>
      </c>
      <c r="Z28" s="109"/>
      <c r="AA28" s="67" t="s">
        <v>95</v>
      </c>
      <c r="AB28" s="8">
        <v>1005.9</v>
      </c>
      <c r="AC28" s="8">
        <v>921.7</v>
      </c>
      <c r="AD28" s="97">
        <v>880.5</v>
      </c>
      <c r="AE28" s="8">
        <v>1011.3</v>
      </c>
      <c r="AF28" s="8">
        <v>1290.2</v>
      </c>
      <c r="AG28" s="8">
        <f>'Algodao em Pluma'!H27</f>
        <v>1617.1</v>
      </c>
      <c r="AH28" s="8">
        <v>2011.8</v>
      </c>
      <c r="AI28" s="97">
        <f>'Algodao em Pluma'!I27</f>
        <v>1826.3</v>
      </c>
      <c r="AJ28" s="97">
        <f t="shared" si="6"/>
        <v>-9.1999999999999993</v>
      </c>
      <c r="AK28" s="97">
        <f t="shared" si="7"/>
        <v>12.9</v>
      </c>
      <c r="AL28" s="97">
        <f t="shared" si="8"/>
        <v>-185.5</v>
      </c>
      <c r="AM28" s="97">
        <f t="shared" si="9"/>
        <v>209.20000000000005</v>
      </c>
      <c r="AN28" s="23"/>
    </row>
    <row r="29" spans="1:40" ht="15.6" customHeight="1" x14ac:dyDescent="0.2">
      <c r="A29" s="67" t="s">
        <v>96</v>
      </c>
      <c r="B29" s="8">
        <v>37.5</v>
      </c>
      <c r="C29" s="8">
        <v>31.1</v>
      </c>
      <c r="D29" s="97">
        <v>29.9</v>
      </c>
      <c r="E29" s="8">
        <v>28.6</v>
      </c>
      <c r="F29" s="8">
        <v>30.4</v>
      </c>
      <c r="G29" s="8">
        <f>'Algodao em Pluma'!B28</f>
        <v>22.5</v>
      </c>
      <c r="H29" s="8">
        <v>27.5</v>
      </c>
      <c r="I29" s="97">
        <f>'Algodao em Pluma'!C28</f>
        <v>22.5</v>
      </c>
      <c r="J29" s="97">
        <f t="shared" si="0"/>
        <v>-18.2</v>
      </c>
      <c r="K29" s="97">
        <f t="shared" si="1"/>
        <v>0</v>
      </c>
      <c r="L29" s="97">
        <f t="shared" si="2"/>
        <v>-5</v>
      </c>
      <c r="M29" s="97">
        <f t="shared" si="3"/>
        <v>0</v>
      </c>
      <c r="N29" s="107"/>
      <c r="O29" s="67" t="s">
        <v>96</v>
      </c>
      <c r="P29" s="25">
        <v>1689</v>
      </c>
      <c r="Q29" s="25">
        <v>1778</v>
      </c>
      <c r="R29" s="108">
        <v>1616</v>
      </c>
      <c r="S29" s="25">
        <v>1784</v>
      </c>
      <c r="T29" s="25">
        <v>1845</v>
      </c>
      <c r="U29" s="25">
        <f>'Algodao em Pluma'!E28</f>
        <v>1839.26</v>
      </c>
      <c r="V29" s="25">
        <v>1817.12</v>
      </c>
      <c r="W29" s="108">
        <f>'Algodao em Pluma'!F28</f>
        <v>1802.77</v>
      </c>
      <c r="X29" s="97">
        <f t="shared" si="4"/>
        <v>-0.8</v>
      </c>
      <c r="Y29" s="97">
        <f t="shared" si="5"/>
        <v>-2</v>
      </c>
      <c r="Z29" s="109"/>
      <c r="AA29" s="67" t="s">
        <v>96</v>
      </c>
      <c r="AB29" s="8">
        <v>63.3</v>
      </c>
      <c r="AC29" s="8">
        <v>55.3</v>
      </c>
      <c r="AD29" s="97">
        <v>48.3</v>
      </c>
      <c r="AE29" s="8">
        <v>49.1</v>
      </c>
      <c r="AF29" s="8">
        <v>56.1</v>
      </c>
      <c r="AG29" s="8">
        <f>'Algodao em Pluma'!H28</f>
        <v>41.4</v>
      </c>
      <c r="AH29" s="8">
        <v>50</v>
      </c>
      <c r="AI29" s="97">
        <f>'Algodao em Pluma'!I28</f>
        <v>40.6</v>
      </c>
      <c r="AJ29" s="97">
        <f t="shared" si="6"/>
        <v>-18.8</v>
      </c>
      <c r="AK29" s="97">
        <f t="shared" si="7"/>
        <v>-1.9</v>
      </c>
      <c r="AL29" s="97">
        <f t="shared" si="8"/>
        <v>-9.3999999999999986</v>
      </c>
      <c r="AM29" s="97">
        <f t="shared" si="9"/>
        <v>-0.79999999999999716</v>
      </c>
      <c r="AN29" s="23"/>
    </row>
    <row r="30" spans="1:40" ht="15.6" customHeight="1" x14ac:dyDescent="0.2">
      <c r="A30" s="67" t="s">
        <v>97</v>
      </c>
      <c r="B30" s="8">
        <v>53.6</v>
      </c>
      <c r="C30" s="8">
        <v>33.799999999999997</v>
      </c>
      <c r="D30" s="97">
        <v>29.7</v>
      </c>
      <c r="E30" s="8">
        <v>26.2</v>
      </c>
      <c r="F30" s="8">
        <v>33</v>
      </c>
      <c r="G30" s="8">
        <f>'Algodao em Pluma'!B29</f>
        <v>27.3</v>
      </c>
      <c r="H30" s="8">
        <v>35.5</v>
      </c>
      <c r="I30" s="97">
        <f>'Algodao em Pluma'!C29</f>
        <v>33</v>
      </c>
      <c r="J30" s="97">
        <f t="shared" si="0"/>
        <v>-7</v>
      </c>
      <c r="K30" s="97">
        <f t="shared" si="1"/>
        <v>20.9</v>
      </c>
      <c r="L30" s="97">
        <f t="shared" si="2"/>
        <v>-2.5</v>
      </c>
      <c r="M30" s="97">
        <f t="shared" si="3"/>
        <v>5.6999999999999993</v>
      </c>
      <c r="N30" s="107"/>
      <c r="O30" s="67" t="s">
        <v>97</v>
      </c>
      <c r="P30" s="25">
        <v>1548</v>
      </c>
      <c r="Q30" s="25">
        <v>1544</v>
      </c>
      <c r="R30" s="108">
        <v>1182</v>
      </c>
      <c r="S30" s="25">
        <v>1598</v>
      </c>
      <c r="T30" s="25">
        <v>1615.4</v>
      </c>
      <c r="U30" s="25">
        <f>'Algodao em Pluma'!E29</f>
        <v>1694.2</v>
      </c>
      <c r="V30" s="25">
        <v>1622.098</v>
      </c>
      <c r="W30" s="108">
        <f>'Algodao em Pluma'!F29</f>
        <v>1721.386</v>
      </c>
      <c r="X30" s="97">
        <f t="shared" si="4"/>
        <v>6.1</v>
      </c>
      <c r="Y30" s="97">
        <f t="shared" si="5"/>
        <v>1.6</v>
      </c>
      <c r="Z30" s="109"/>
      <c r="AA30" s="67" t="s">
        <v>97</v>
      </c>
      <c r="AB30" s="8">
        <v>83</v>
      </c>
      <c r="AC30" s="8">
        <v>52.2</v>
      </c>
      <c r="AD30" s="97">
        <v>35.1</v>
      </c>
      <c r="AE30" s="8">
        <v>41.9</v>
      </c>
      <c r="AF30" s="8">
        <v>53.3</v>
      </c>
      <c r="AG30" s="8">
        <f>'Algodao em Pluma'!H29</f>
        <v>46.3</v>
      </c>
      <c r="AH30" s="8">
        <v>57.6</v>
      </c>
      <c r="AI30" s="97">
        <f>'Algodao em Pluma'!I29</f>
        <v>56.8</v>
      </c>
      <c r="AJ30" s="97">
        <f t="shared" si="6"/>
        <v>-1.4</v>
      </c>
      <c r="AK30" s="97">
        <f t="shared" si="7"/>
        <v>22.7</v>
      </c>
      <c r="AL30" s="97">
        <f t="shared" si="8"/>
        <v>-0.80000000000000426</v>
      </c>
      <c r="AM30" s="97">
        <f t="shared" si="9"/>
        <v>10.5</v>
      </c>
      <c r="AN30" s="23"/>
    </row>
    <row r="31" spans="1:40" ht="15.6" hidden="1" customHeight="1" x14ac:dyDescent="0.2">
      <c r="A31" s="67" t="s">
        <v>98</v>
      </c>
      <c r="B31" s="8">
        <v>0</v>
      </c>
      <c r="C31" s="8">
        <v>0</v>
      </c>
      <c r="D31" s="97">
        <v>0</v>
      </c>
      <c r="E31" s="8">
        <v>0</v>
      </c>
      <c r="F31" s="8">
        <v>0</v>
      </c>
      <c r="G31" s="8">
        <f>'Algodao em Pluma'!B30</f>
        <v>0</v>
      </c>
      <c r="H31" s="8">
        <v>0</v>
      </c>
      <c r="I31" s="97">
        <f>'Algodao em Pluma'!C30</f>
        <v>0</v>
      </c>
      <c r="J31" s="97">
        <f t="shared" si="0"/>
        <v>0</v>
      </c>
      <c r="K31" s="97">
        <f t="shared" si="1"/>
        <v>0</v>
      </c>
      <c r="L31" s="97">
        <f t="shared" si="2"/>
        <v>0</v>
      </c>
      <c r="M31" s="97">
        <f t="shared" si="3"/>
        <v>0</v>
      </c>
      <c r="N31" s="107"/>
      <c r="O31" s="67" t="s">
        <v>98</v>
      </c>
      <c r="P31" s="25">
        <v>0</v>
      </c>
      <c r="Q31" s="25">
        <v>0</v>
      </c>
      <c r="R31" s="108">
        <v>0</v>
      </c>
      <c r="S31" s="25">
        <v>0</v>
      </c>
      <c r="T31" s="25">
        <v>0</v>
      </c>
      <c r="U31" s="25">
        <f>'Algodao em Pluma'!E30</f>
        <v>0</v>
      </c>
      <c r="V31" s="25">
        <v>0</v>
      </c>
      <c r="W31" s="108">
        <f>'Algodao em Pluma'!F30</f>
        <v>0</v>
      </c>
      <c r="X31" s="97">
        <f t="shared" si="4"/>
        <v>0</v>
      </c>
      <c r="Y31" s="97">
        <f t="shared" si="5"/>
        <v>0</v>
      </c>
      <c r="Z31" s="109"/>
      <c r="AA31" s="67" t="s">
        <v>98</v>
      </c>
      <c r="AB31" s="8">
        <v>0</v>
      </c>
      <c r="AC31" s="8">
        <v>0</v>
      </c>
      <c r="AD31" s="97">
        <v>0</v>
      </c>
      <c r="AE31" s="8">
        <v>0</v>
      </c>
      <c r="AF31" s="8">
        <v>0</v>
      </c>
      <c r="AG31" s="8">
        <f>'Algodao em Pluma'!H30</f>
        <v>0</v>
      </c>
      <c r="AH31" s="8">
        <v>0</v>
      </c>
      <c r="AI31" s="97">
        <f>'Algodao em Pluma'!I30</f>
        <v>0</v>
      </c>
      <c r="AJ31" s="97">
        <f t="shared" si="6"/>
        <v>0</v>
      </c>
      <c r="AK31" s="97">
        <f t="shared" si="7"/>
        <v>0</v>
      </c>
      <c r="AL31" s="97">
        <f t="shared" si="8"/>
        <v>0</v>
      </c>
      <c r="AM31" s="97">
        <f t="shared" si="9"/>
        <v>0</v>
      </c>
      <c r="AN31" s="23"/>
    </row>
    <row r="32" spans="1:40" ht="15.6" customHeight="1" x14ac:dyDescent="0.2">
      <c r="A32" s="62" t="s">
        <v>99</v>
      </c>
      <c r="B32" s="95">
        <v>28.9</v>
      </c>
      <c r="C32" s="95">
        <v>22.2</v>
      </c>
      <c r="D32" s="95">
        <v>23.8</v>
      </c>
      <c r="E32" s="95">
        <v>18.399999999999999</v>
      </c>
      <c r="F32" s="95">
        <v>30.7</v>
      </c>
      <c r="G32" s="95">
        <f>'Algodao em Pluma'!B31</f>
        <v>36.5</v>
      </c>
      <c r="H32" s="95">
        <v>45.6</v>
      </c>
      <c r="I32" s="95">
        <f>'Algodao em Pluma'!C31</f>
        <v>38.700000000000003</v>
      </c>
      <c r="J32" s="95">
        <f t="shared" si="0"/>
        <v>-15.1</v>
      </c>
      <c r="K32" s="95">
        <f t="shared" si="1"/>
        <v>6</v>
      </c>
      <c r="L32" s="95">
        <f t="shared" si="2"/>
        <v>-6.8999999999999986</v>
      </c>
      <c r="M32" s="95">
        <f t="shared" si="3"/>
        <v>2.2000000000000028</v>
      </c>
      <c r="N32" s="104"/>
      <c r="O32" s="62" t="s">
        <v>99</v>
      </c>
      <c r="P32" s="105">
        <v>1349</v>
      </c>
      <c r="Q32" s="105">
        <v>1428</v>
      </c>
      <c r="R32" s="105">
        <v>1357</v>
      </c>
      <c r="S32" s="105">
        <v>1435</v>
      </c>
      <c r="T32" s="105">
        <v>1567.0886969999999</v>
      </c>
      <c r="U32" s="105">
        <f>'Algodao em Pluma'!E31</f>
        <v>1497.3123290000001</v>
      </c>
      <c r="V32" s="105">
        <v>1632.8042760000001</v>
      </c>
      <c r="W32" s="105">
        <f>'Algodao em Pluma'!F31</f>
        <v>1617.70093</v>
      </c>
      <c r="X32" s="95">
        <f t="shared" si="4"/>
        <v>-0.9</v>
      </c>
      <c r="Y32" s="95">
        <f t="shared" si="5"/>
        <v>8</v>
      </c>
      <c r="Z32" s="106"/>
      <c r="AA32" s="62" t="s">
        <v>99</v>
      </c>
      <c r="AB32" s="95">
        <v>39</v>
      </c>
      <c r="AC32" s="95">
        <v>31.7</v>
      </c>
      <c r="AD32" s="95">
        <v>32.299999999999997</v>
      </c>
      <c r="AE32" s="95">
        <v>26.4</v>
      </c>
      <c r="AF32" s="95">
        <v>48.1</v>
      </c>
      <c r="AG32" s="95">
        <f>'Algodao em Pluma'!H31</f>
        <v>54.7</v>
      </c>
      <c r="AH32" s="95">
        <v>74.5</v>
      </c>
      <c r="AI32" s="95">
        <f>'Algodao em Pluma'!I31</f>
        <v>62.7</v>
      </c>
      <c r="AJ32" s="95">
        <f t="shared" si="6"/>
        <v>-15.8</v>
      </c>
      <c r="AK32" s="95">
        <f t="shared" si="7"/>
        <v>14.6</v>
      </c>
      <c r="AL32" s="95">
        <f t="shared" si="8"/>
        <v>-11.799999999999997</v>
      </c>
      <c r="AM32" s="95">
        <f t="shared" si="9"/>
        <v>8</v>
      </c>
      <c r="AN32" s="23"/>
    </row>
    <row r="33" spans="1:40" ht="15.6" customHeight="1" x14ac:dyDescent="0.2">
      <c r="A33" s="67" t="s">
        <v>100</v>
      </c>
      <c r="B33" s="8">
        <v>20.9</v>
      </c>
      <c r="C33" s="8">
        <v>18.8</v>
      </c>
      <c r="D33" s="97">
        <v>19.600000000000001</v>
      </c>
      <c r="E33" s="8">
        <v>15.6</v>
      </c>
      <c r="F33" s="8">
        <v>25</v>
      </c>
      <c r="G33" s="8">
        <f>'Algodao em Pluma'!B32</f>
        <v>31.8</v>
      </c>
      <c r="H33" s="8">
        <v>35.1</v>
      </c>
      <c r="I33" s="97">
        <f>'Algodao em Pluma'!C32</f>
        <v>33.299999999999997</v>
      </c>
      <c r="J33" s="97">
        <f t="shared" si="0"/>
        <v>-5.0999999999999996</v>
      </c>
      <c r="K33" s="97">
        <f t="shared" si="1"/>
        <v>4.7</v>
      </c>
      <c r="L33" s="97">
        <f t="shared" si="2"/>
        <v>-1.8000000000000043</v>
      </c>
      <c r="M33" s="97">
        <f t="shared" si="3"/>
        <v>1.4999999999999964</v>
      </c>
      <c r="N33" s="107"/>
      <c r="O33" s="67" t="s">
        <v>100</v>
      </c>
      <c r="P33" s="25">
        <v>1353</v>
      </c>
      <c r="Q33" s="25">
        <v>1440</v>
      </c>
      <c r="R33" s="108">
        <v>1368</v>
      </c>
      <c r="S33" s="25">
        <v>1496</v>
      </c>
      <c r="T33" s="25">
        <v>1586.4</v>
      </c>
      <c r="U33" s="25">
        <f>'Algodao em Pluma'!E32</f>
        <v>1489.2</v>
      </c>
      <c r="V33" s="25">
        <v>1637.2</v>
      </c>
      <c r="W33" s="108">
        <f>'Algodao em Pluma'!F32</f>
        <v>1623.2</v>
      </c>
      <c r="X33" s="97">
        <f t="shared" si="4"/>
        <v>-0.9</v>
      </c>
      <c r="Y33" s="97">
        <f t="shared" si="5"/>
        <v>9</v>
      </c>
      <c r="Z33" s="109"/>
      <c r="AA33" s="67" t="s">
        <v>100</v>
      </c>
      <c r="AB33" s="8">
        <v>28.3</v>
      </c>
      <c r="AC33" s="8">
        <v>27.1</v>
      </c>
      <c r="AD33" s="97">
        <v>26.8</v>
      </c>
      <c r="AE33" s="8">
        <v>22.7</v>
      </c>
      <c r="AF33" s="8">
        <v>39.700000000000003</v>
      </c>
      <c r="AG33" s="8">
        <f>'Algodao em Pluma'!H32</f>
        <v>47.4</v>
      </c>
      <c r="AH33" s="8">
        <v>57.5</v>
      </c>
      <c r="AI33" s="97">
        <f>'Algodao em Pluma'!I32</f>
        <v>54.1</v>
      </c>
      <c r="AJ33" s="97">
        <f t="shared" si="6"/>
        <v>-5.9</v>
      </c>
      <c r="AK33" s="97">
        <f t="shared" si="7"/>
        <v>14.1</v>
      </c>
      <c r="AL33" s="97">
        <f t="shared" si="8"/>
        <v>-3.3999999999999986</v>
      </c>
      <c r="AM33" s="97">
        <f t="shared" si="9"/>
        <v>6.7000000000000028</v>
      </c>
      <c r="AN33" s="23"/>
    </row>
    <row r="34" spans="1:40" ht="15.6" hidden="1" customHeight="1" x14ac:dyDescent="0.2">
      <c r="A34" s="67" t="s">
        <v>101</v>
      </c>
      <c r="B34" s="8">
        <v>0</v>
      </c>
      <c r="C34" s="8">
        <v>0</v>
      </c>
      <c r="D34" s="97">
        <v>0</v>
      </c>
      <c r="E34" s="8">
        <v>0</v>
      </c>
      <c r="F34" s="8">
        <v>0</v>
      </c>
      <c r="G34" s="8">
        <f>'Algodao em Pluma'!B33</f>
        <v>0</v>
      </c>
      <c r="H34" s="8">
        <v>0</v>
      </c>
      <c r="I34" s="97">
        <f>'Algodao em Pluma'!C33</f>
        <v>0</v>
      </c>
      <c r="J34" s="97">
        <f t="shared" si="0"/>
        <v>0</v>
      </c>
      <c r="K34" s="97">
        <f t="shared" si="1"/>
        <v>0</v>
      </c>
      <c r="L34" s="97">
        <f t="shared" si="2"/>
        <v>0</v>
      </c>
      <c r="M34" s="97">
        <f t="shared" si="3"/>
        <v>0</v>
      </c>
      <c r="N34" s="107"/>
      <c r="O34" s="67" t="s">
        <v>101</v>
      </c>
      <c r="P34" s="25">
        <v>0</v>
      </c>
      <c r="Q34" s="25">
        <v>0</v>
      </c>
      <c r="R34" s="108">
        <v>0</v>
      </c>
      <c r="S34" s="25">
        <v>0</v>
      </c>
      <c r="T34" s="25">
        <v>0</v>
      </c>
      <c r="U34" s="25">
        <f>'Algodao em Pluma'!E33</f>
        <v>0</v>
      </c>
      <c r="V34" s="25">
        <v>0</v>
      </c>
      <c r="W34" s="108">
        <f>'Algodao em Pluma'!F33</f>
        <v>0</v>
      </c>
      <c r="X34" s="97">
        <f t="shared" si="4"/>
        <v>0</v>
      </c>
      <c r="Y34" s="97">
        <f t="shared" si="5"/>
        <v>0</v>
      </c>
      <c r="Z34" s="109"/>
      <c r="AA34" s="67" t="s">
        <v>101</v>
      </c>
      <c r="AB34" s="8">
        <v>0</v>
      </c>
      <c r="AC34" s="8">
        <v>0</v>
      </c>
      <c r="AD34" s="97">
        <v>0</v>
      </c>
      <c r="AE34" s="8">
        <v>0</v>
      </c>
      <c r="AF34" s="8">
        <v>0</v>
      </c>
      <c r="AG34" s="8">
        <f>'Algodao em Pluma'!H33</f>
        <v>0</v>
      </c>
      <c r="AH34" s="8">
        <v>0</v>
      </c>
      <c r="AI34" s="97">
        <f>'Algodao em Pluma'!I33</f>
        <v>0</v>
      </c>
      <c r="AJ34" s="97">
        <f t="shared" si="6"/>
        <v>0</v>
      </c>
      <c r="AK34" s="97">
        <f t="shared" si="7"/>
        <v>0</v>
      </c>
      <c r="AL34" s="97">
        <f t="shared" si="8"/>
        <v>0</v>
      </c>
      <c r="AM34" s="97">
        <f t="shared" si="9"/>
        <v>0</v>
      </c>
      <c r="AN34" s="23"/>
    </row>
    <row r="35" spans="1:40" ht="15.6" hidden="1" customHeight="1" x14ac:dyDescent="0.2">
      <c r="A35" s="67" t="s">
        <v>102</v>
      </c>
      <c r="B35" s="8">
        <v>0</v>
      </c>
      <c r="C35" s="8">
        <v>0</v>
      </c>
      <c r="D35" s="97">
        <v>0</v>
      </c>
      <c r="E35" s="8">
        <v>0</v>
      </c>
      <c r="F35" s="8">
        <v>0</v>
      </c>
      <c r="G35" s="8">
        <f>'Algodao em Pluma'!B34</f>
        <v>0</v>
      </c>
      <c r="H35" s="8">
        <v>0</v>
      </c>
      <c r="I35" s="97">
        <f>'Algodao em Pluma'!C34</f>
        <v>0</v>
      </c>
      <c r="J35" s="97">
        <f t="shared" si="0"/>
        <v>0</v>
      </c>
      <c r="K35" s="97">
        <f t="shared" si="1"/>
        <v>0</v>
      </c>
      <c r="L35" s="97">
        <f t="shared" si="2"/>
        <v>0</v>
      </c>
      <c r="M35" s="97">
        <f t="shared" si="3"/>
        <v>0</v>
      </c>
      <c r="N35" s="107"/>
      <c r="O35" s="67" t="s">
        <v>102</v>
      </c>
      <c r="P35" s="25">
        <v>0</v>
      </c>
      <c r="Q35" s="25">
        <v>0</v>
      </c>
      <c r="R35" s="108">
        <v>0</v>
      </c>
      <c r="S35" s="25">
        <v>0</v>
      </c>
      <c r="T35" s="25">
        <v>0</v>
      </c>
      <c r="U35" s="25">
        <f>'Algodao em Pluma'!E34</f>
        <v>0</v>
      </c>
      <c r="V35" s="25">
        <v>0</v>
      </c>
      <c r="W35" s="108">
        <f>'Algodao em Pluma'!F34</f>
        <v>0</v>
      </c>
      <c r="X35" s="97">
        <f t="shared" si="4"/>
        <v>0</v>
      </c>
      <c r="Y35" s="97">
        <f t="shared" si="5"/>
        <v>0</v>
      </c>
      <c r="Z35" s="109"/>
      <c r="AA35" s="67" t="s">
        <v>102</v>
      </c>
      <c r="AB35" s="8">
        <v>0</v>
      </c>
      <c r="AC35" s="8">
        <v>0</v>
      </c>
      <c r="AD35" s="97">
        <v>0</v>
      </c>
      <c r="AE35" s="8">
        <v>0</v>
      </c>
      <c r="AF35" s="8">
        <v>0</v>
      </c>
      <c r="AG35" s="8">
        <f>'Algodao em Pluma'!H34</f>
        <v>0</v>
      </c>
      <c r="AH35" s="8">
        <v>0</v>
      </c>
      <c r="AI35" s="97">
        <f>'Algodao em Pluma'!I34</f>
        <v>0</v>
      </c>
      <c r="AJ35" s="97">
        <f t="shared" si="6"/>
        <v>0</v>
      </c>
      <c r="AK35" s="97">
        <f t="shared" si="7"/>
        <v>0</v>
      </c>
      <c r="AL35" s="97">
        <f t="shared" si="8"/>
        <v>0</v>
      </c>
      <c r="AM35" s="97">
        <f t="shared" si="9"/>
        <v>0</v>
      </c>
      <c r="AN35" s="23"/>
    </row>
    <row r="36" spans="1:40" ht="15.6" customHeight="1" x14ac:dyDescent="0.2">
      <c r="A36" s="67" t="s">
        <v>103</v>
      </c>
      <c r="B36" s="8">
        <v>8</v>
      </c>
      <c r="C36" s="8">
        <v>3.4</v>
      </c>
      <c r="D36" s="97">
        <v>4.2</v>
      </c>
      <c r="E36" s="8">
        <v>2.8</v>
      </c>
      <c r="F36" s="8">
        <v>5.7</v>
      </c>
      <c r="G36" s="8">
        <f>'Algodao em Pluma'!B35</f>
        <v>4.7</v>
      </c>
      <c r="H36" s="8">
        <v>10.5</v>
      </c>
      <c r="I36" s="97">
        <f>'Algodao em Pluma'!C35</f>
        <v>5.4</v>
      </c>
      <c r="J36" s="97">
        <f t="shared" si="0"/>
        <v>-48.6</v>
      </c>
      <c r="K36" s="97">
        <f t="shared" si="1"/>
        <v>14.9</v>
      </c>
      <c r="L36" s="97">
        <f t="shared" si="2"/>
        <v>-5.0999999999999996</v>
      </c>
      <c r="M36" s="97">
        <f t="shared" si="3"/>
        <v>0.70000000000000018</v>
      </c>
      <c r="N36" s="107"/>
      <c r="O36" s="67" t="s">
        <v>103</v>
      </c>
      <c r="P36" s="25">
        <v>1333</v>
      </c>
      <c r="Q36" s="25">
        <v>1356</v>
      </c>
      <c r="R36" s="108">
        <v>1305</v>
      </c>
      <c r="S36" s="25">
        <v>1317</v>
      </c>
      <c r="T36" s="25">
        <v>1482.39</v>
      </c>
      <c r="U36" s="25">
        <f>'Algodao em Pluma'!E35</f>
        <v>1552.2</v>
      </c>
      <c r="V36" s="25">
        <v>1618.11</v>
      </c>
      <c r="W36" s="108">
        <f>'Algodao em Pluma'!F35</f>
        <v>1583.79</v>
      </c>
      <c r="X36" s="97">
        <f t="shared" si="4"/>
        <v>-2.1</v>
      </c>
      <c r="Y36" s="97">
        <f t="shared" si="5"/>
        <v>2</v>
      </c>
      <c r="Z36" s="109"/>
      <c r="AA36" s="67" t="s">
        <v>103</v>
      </c>
      <c r="AB36" s="8">
        <v>10.7</v>
      </c>
      <c r="AC36" s="8">
        <v>4.5999999999999996</v>
      </c>
      <c r="AD36" s="97">
        <v>5.5</v>
      </c>
      <c r="AE36" s="8">
        <v>3.7</v>
      </c>
      <c r="AF36" s="8">
        <v>8.4</v>
      </c>
      <c r="AG36" s="8">
        <f>'Algodao em Pluma'!H35</f>
        <v>7.3</v>
      </c>
      <c r="AH36" s="8">
        <v>17</v>
      </c>
      <c r="AI36" s="97">
        <f>'Algodao em Pluma'!I35</f>
        <v>8.6</v>
      </c>
      <c r="AJ36" s="97">
        <f t="shared" si="6"/>
        <v>-49.4</v>
      </c>
      <c r="AK36" s="97">
        <f t="shared" si="7"/>
        <v>17.8</v>
      </c>
      <c r="AL36" s="97">
        <f t="shared" si="8"/>
        <v>-8.4</v>
      </c>
      <c r="AM36" s="97">
        <f t="shared" si="9"/>
        <v>1.2999999999999998</v>
      </c>
      <c r="AN36" s="23"/>
    </row>
    <row r="37" spans="1:40" ht="15.6" customHeight="1" x14ac:dyDescent="0.2">
      <c r="A37" s="62" t="s">
        <v>104</v>
      </c>
      <c r="B37" s="95">
        <v>0.9</v>
      </c>
      <c r="C37" s="95">
        <v>0.9</v>
      </c>
      <c r="D37" s="95">
        <v>0.9</v>
      </c>
      <c r="E37" s="95">
        <v>0</v>
      </c>
      <c r="F37" s="95">
        <v>0</v>
      </c>
      <c r="G37" s="95">
        <f>'Algodao em Pluma'!B36</f>
        <v>0.8</v>
      </c>
      <c r="H37" s="95">
        <v>1.1000000000000001</v>
      </c>
      <c r="I37" s="95">
        <f>'Algodao em Pluma'!C36</f>
        <v>1.2</v>
      </c>
      <c r="J37" s="95">
        <f t="shared" si="0"/>
        <v>9.1</v>
      </c>
      <c r="K37" s="95">
        <f t="shared" si="1"/>
        <v>50</v>
      </c>
      <c r="L37" s="95">
        <f t="shared" si="2"/>
        <v>9.9999999999999867E-2</v>
      </c>
      <c r="M37" s="95">
        <f t="shared" si="3"/>
        <v>0.39999999999999991</v>
      </c>
      <c r="N37" s="104"/>
      <c r="O37" s="111" t="s">
        <v>104</v>
      </c>
      <c r="P37" s="112">
        <v>889</v>
      </c>
      <c r="Q37" s="112">
        <v>778</v>
      </c>
      <c r="R37" s="112">
        <v>778</v>
      </c>
      <c r="S37" s="112">
        <v>0</v>
      </c>
      <c r="T37" s="112">
        <v>0</v>
      </c>
      <c r="U37" s="112">
        <f>'Algodao em Pluma'!E36</f>
        <v>1170</v>
      </c>
      <c r="V37" s="112">
        <v>1099.02</v>
      </c>
      <c r="W37" s="112">
        <f>'Algodao em Pluma'!F36</f>
        <v>1132.56</v>
      </c>
      <c r="X37" s="113">
        <f t="shared" si="4"/>
        <v>3.1</v>
      </c>
      <c r="Y37" s="113">
        <f t="shared" si="5"/>
        <v>-3.2</v>
      </c>
      <c r="Z37" s="106"/>
      <c r="AA37" s="62" t="s">
        <v>104</v>
      </c>
      <c r="AB37" s="95">
        <v>0.8</v>
      </c>
      <c r="AC37" s="95">
        <v>0.7</v>
      </c>
      <c r="AD37" s="95">
        <v>0.7</v>
      </c>
      <c r="AE37" s="95">
        <v>0</v>
      </c>
      <c r="AF37" s="95">
        <v>0</v>
      </c>
      <c r="AG37" s="95">
        <f>'Algodao em Pluma'!H36</f>
        <v>0.9</v>
      </c>
      <c r="AH37" s="95">
        <v>1.2</v>
      </c>
      <c r="AI37" s="95">
        <f>'Algodao em Pluma'!I36</f>
        <v>1.4</v>
      </c>
      <c r="AJ37" s="95">
        <f t="shared" si="6"/>
        <v>16.7</v>
      </c>
      <c r="AK37" s="95">
        <f t="shared" si="7"/>
        <v>55.6</v>
      </c>
      <c r="AL37" s="95">
        <f t="shared" si="8"/>
        <v>0.19999999999999996</v>
      </c>
      <c r="AM37" s="95">
        <f t="shared" si="9"/>
        <v>0.49999999999999989</v>
      </c>
      <c r="AN37" s="23"/>
    </row>
    <row r="38" spans="1:40" ht="15.6" customHeight="1" x14ac:dyDescent="0.2">
      <c r="A38" s="67" t="s">
        <v>105</v>
      </c>
      <c r="B38" s="8">
        <v>0.9</v>
      </c>
      <c r="C38" s="8">
        <v>0.9</v>
      </c>
      <c r="D38" s="97">
        <v>0.9</v>
      </c>
      <c r="E38" s="8">
        <v>0</v>
      </c>
      <c r="F38" s="8">
        <v>0</v>
      </c>
      <c r="G38" s="8">
        <f>'Algodao em Pluma'!B37</f>
        <v>0.8</v>
      </c>
      <c r="H38" s="8">
        <v>1.1000000000000001</v>
      </c>
      <c r="I38" s="97">
        <f>'Algodao em Pluma'!C37</f>
        <v>1.2</v>
      </c>
      <c r="J38" s="97">
        <f t="shared" si="0"/>
        <v>9.1</v>
      </c>
      <c r="K38" s="97">
        <f t="shared" si="1"/>
        <v>50</v>
      </c>
      <c r="L38" s="97">
        <f t="shared" si="2"/>
        <v>9.9999999999999867E-2</v>
      </c>
      <c r="M38" s="97">
        <f t="shared" si="3"/>
        <v>0.39999999999999991</v>
      </c>
      <c r="N38" s="107"/>
      <c r="O38" s="67" t="s">
        <v>105</v>
      </c>
      <c r="P38" s="25">
        <v>903</v>
      </c>
      <c r="Q38" s="25">
        <v>828</v>
      </c>
      <c r="R38" s="108">
        <v>828</v>
      </c>
      <c r="S38" s="25">
        <v>0</v>
      </c>
      <c r="T38" s="25">
        <v>0</v>
      </c>
      <c r="U38" s="25">
        <f>'Algodao em Pluma'!E37</f>
        <v>1170</v>
      </c>
      <c r="V38" s="25">
        <v>1099.02</v>
      </c>
      <c r="W38" s="108">
        <f>'Algodao em Pluma'!F37</f>
        <v>1132.56</v>
      </c>
      <c r="X38" s="97">
        <f t="shared" si="4"/>
        <v>3.1</v>
      </c>
      <c r="Y38" s="97">
        <f t="shared" si="5"/>
        <v>-3.2</v>
      </c>
      <c r="Z38" s="109"/>
      <c r="AA38" s="67" t="s">
        <v>105</v>
      </c>
      <c r="AB38" s="8">
        <v>0.8</v>
      </c>
      <c r="AC38" s="8">
        <v>0.7</v>
      </c>
      <c r="AD38" s="97">
        <v>0.7</v>
      </c>
      <c r="AE38" s="8">
        <v>0</v>
      </c>
      <c r="AF38" s="8">
        <v>0</v>
      </c>
      <c r="AG38" s="8">
        <f>'Algodao em Pluma'!H37</f>
        <v>0.9</v>
      </c>
      <c r="AH38" s="8">
        <v>1.2</v>
      </c>
      <c r="AI38" s="97">
        <f>'Algodao em Pluma'!I37</f>
        <v>1.4</v>
      </c>
      <c r="AJ38" s="97">
        <f t="shared" si="6"/>
        <v>16.7</v>
      </c>
      <c r="AK38" s="97">
        <f t="shared" si="7"/>
        <v>55.6</v>
      </c>
      <c r="AL38" s="97">
        <f t="shared" si="8"/>
        <v>0.19999999999999996</v>
      </c>
      <c r="AM38" s="97">
        <f t="shared" si="9"/>
        <v>0.49999999999999989</v>
      </c>
      <c r="AN38" s="23"/>
    </row>
    <row r="39" spans="1:40" ht="15.6" hidden="1" customHeight="1" x14ac:dyDescent="0.2">
      <c r="A39" s="67" t="s">
        <v>106</v>
      </c>
      <c r="B39" s="8">
        <v>0</v>
      </c>
      <c r="C39" s="8">
        <v>0</v>
      </c>
      <c r="D39" s="97">
        <v>0</v>
      </c>
      <c r="E39" s="8">
        <v>0</v>
      </c>
      <c r="F39" s="8">
        <v>0</v>
      </c>
      <c r="G39" s="8">
        <f>'Algodao em Pluma'!B38</f>
        <v>0</v>
      </c>
      <c r="H39" s="8">
        <v>0</v>
      </c>
      <c r="I39" s="97">
        <f>'Algodao em Pluma'!C38</f>
        <v>0</v>
      </c>
      <c r="J39" s="97">
        <f t="shared" si="0"/>
        <v>0</v>
      </c>
      <c r="K39" s="97">
        <f t="shared" si="1"/>
        <v>0</v>
      </c>
      <c r="L39" s="97">
        <f t="shared" si="2"/>
        <v>0</v>
      </c>
      <c r="M39" s="97">
        <f t="shared" si="3"/>
        <v>0</v>
      </c>
      <c r="N39" s="107"/>
      <c r="O39" s="67" t="s">
        <v>106</v>
      </c>
      <c r="P39" s="25">
        <v>0</v>
      </c>
      <c r="Q39" s="25">
        <v>0</v>
      </c>
      <c r="R39" s="108">
        <v>0</v>
      </c>
      <c r="S39" s="25">
        <v>0</v>
      </c>
      <c r="T39" s="25">
        <v>0</v>
      </c>
      <c r="U39" s="25">
        <f>'Algodao em Pluma'!E38</f>
        <v>0</v>
      </c>
      <c r="V39" s="25">
        <v>0</v>
      </c>
      <c r="W39" s="108">
        <f>'Algodao em Pluma'!F38</f>
        <v>0</v>
      </c>
      <c r="X39" s="97">
        <f t="shared" si="4"/>
        <v>0</v>
      </c>
      <c r="Y39" s="97">
        <f t="shared" si="5"/>
        <v>0</v>
      </c>
      <c r="Z39" s="109"/>
      <c r="AA39" s="67" t="s">
        <v>106</v>
      </c>
      <c r="AB39" s="8">
        <v>0</v>
      </c>
      <c r="AC39" s="8">
        <v>0</v>
      </c>
      <c r="AD39" s="97">
        <v>0</v>
      </c>
      <c r="AE39" s="8">
        <v>0</v>
      </c>
      <c r="AF39" s="8">
        <v>0</v>
      </c>
      <c r="AG39" s="8">
        <f>'Algodao em Pluma'!H38</f>
        <v>0</v>
      </c>
      <c r="AH39" s="8">
        <v>0</v>
      </c>
      <c r="AI39" s="97">
        <f>'Algodao em Pluma'!I38</f>
        <v>0</v>
      </c>
      <c r="AJ39" s="97">
        <f t="shared" si="6"/>
        <v>0</v>
      </c>
      <c r="AK39" s="97">
        <f t="shared" si="7"/>
        <v>0</v>
      </c>
      <c r="AL39" s="97">
        <f t="shared" si="8"/>
        <v>0</v>
      </c>
      <c r="AM39" s="97">
        <f t="shared" si="9"/>
        <v>0</v>
      </c>
      <c r="AN39" s="23"/>
    </row>
    <row r="40" spans="1:40" ht="15.6" hidden="1" customHeight="1" x14ac:dyDescent="0.2">
      <c r="A40" s="67" t="s">
        <v>107</v>
      </c>
      <c r="B40" s="8">
        <v>0</v>
      </c>
      <c r="C40" s="8">
        <v>0</v>
      </c>
      <c r="D40" s="97">
        <v>0</v>
      </c>
      <c r="E40" s="8">
        <v>0</v>
      </c>
      <c r="F40" s="8">
        <v>0</v>
      </c>
      <c r="G40" s="8">
        <f>'Algodao em Pluma'!B39</f>
        <v>0</v>
      </c>
      <c r="H40" s="8">
        <v>0</v>
      </c>
      <c r="I40" s="97">
        <f>'Algodao em Pluma'!C39</f>
        <v>0</v>
      </c>
      <c r="J40" s="97">
        <f t="shared" si="0"/>
        <v>0</v>
      </c>
      <c r="K40" s="97">
        <f t="shared" si="1"/>
        <v>0</v>
      </c>
      <c r="L40" s="97">
        <f t="shared" si="2"/>
        <v>0</v>
      </c>
      <c r="M40" s="97">
        <f t="shared" si="3"/>
        <v>0</v>
      </c>
      <c r="N40" s="107"/>
      <c r="O40" s="67" t="s">
        <v>107</v>
      </c>
      <c r="P40" s="25">
        <v>0</v>
      </c>
      <c r="Q40" s="25">
        <v>0</v>
      </c>
      <c r="R40" s="108">
        <v>0</v>
      </c>
      <c r="S40" s="25">
        <v>0</v>
      </c>
      <c r="T40" s="25">
        <v>0</v>
      </c>
      <c r="U40" s="25">
        <f>'Algodao em Pluma'!E39</f>
        <v>0</v>
      </c>
      <c r="V40" s="25">
        <v>0</v>
      </c>
      <c r="W40" s="108">
        <f>'Algodao em Pluma'!F39</f>
        <v>0</v>
      </c>
      <c r="X40" s="97">
        <f t="shared" si="4"/>
        <v>0</v>
      </c>
      <c r="Y40" s="97">
        <f t="shared" si="5"/>
        <v>0</v>
      </c>
      <c r="Z40" s="109"/>
      <c r="AA40" s="67" t="s">
        <v>107</v>
      </c>
      <c r="AB40" s="8">
        <v>0</v>
      </c>
      <c r="AC40" s="8">
        <v>0</v>
      </c>
      <c r="AD40" s="97">
        <v>0</v>
      </c>
      <c r="AE40" s="8">
        <v>0</v>
      </c>
      <c r="AF40" s="8">
        <v>0</v>
      </c>
      <c r="AG40" s="8">
        <f>'Algodao em Pluma'!H39</f>
        <v>0</v>
      </c>
      <c r="AH40" s="8">
        <v>0</v>
      </c>
      <c r="AI40" s="97">
        <f>'Algodao em Pluma'!I39</f>
        <v>0</v>
      </c>
      <c r="AJ40" s="97">
        <f t="shared" si="6"/>
        <v>0</v>
      </c>
      <c r="AK40" s="97">
        <f t="shared" si="7"/>
        <v>0</v>
      </c>
      <c r="AL40" s="97">
        <f t="shared" si="8"/>
        <v>0</v>
      </c>
      <c r="AM40" s="97">
        <f t="shared" si="9"/>
        <v>0</v>
      </c>
      <c r="AN40" s="23"/>
    </row>
    <row r="41" spans="1:40" ht="15.6" customHeight="1" x14ac:dyDescent="0.2">
      <c r="A41" s="62" t="s">
        <v>108</v>
      </c>
      <c r="B41" s="95">
        <v>357.6</v>
      </c>
      <c r="C41" s="95">
        <v>325.5</v>
      </c>
      <c r="D41" s="95">
        <v>270.10000000000002</v>
      </c>
      <c r="E41" s="95">
        <v>238.1</v>
      </c>
      <c r="F41" s="95">
        <v>302.8</v>
      </c>
      <c r="G41" s="95">
        <f>'Algodao em Pluma'!B40</f>
        <v>322.2</v>
      </c>
      <c r="H41" s="95">
        <v>310.2</v>
      </c>
      <c r="I41" s="95">
        <f>'Algodao em Pluma'!C40</f>
        <v>350.1</v>
      </c>
      <c r="J41" s="95">
        <f t="shared" si="0"/>
        <v>12.9</v>
      </c>
      <c r="K41" s="95">
        <f t="shared" si="1"/>
        <v>8.6999999999999993</v>
      </c>
      <c r="L41" s="95">
        <f t="shared" si="2"/>
        <v>39.900000000000034</v>
      </c>
      <c r="M41" s="95">
        <f t="shared" si="3"/>
        <v>27.900000000000034</v>
      </c>
      <c r="N41" s="104"/>
      <c r="O41" s="62" t="s">
        <v>108</v>
      </c>
      <c r="P41" s="105">
        <v>1516</v>
      </c>
      <c r="Q41" s="105">
        <v>1540</v>
      </c>
      <c r="R41" s="105">
        <v>1082</v>
      </c>
      <c r="S41" s="105">
        <v>1683</v>
      </c>
      <c r="T41" s="105">
        <v>1843.0976680000001</v>
      </c>
      <c r="U41" s="105">
        <f>'Algodao em Pluma'!E40</f>
        <v>1847.906729</v>
      </c>
      <c r="V41" s="105">
        <v>1749.6333589999999</v>
      </c>
      <c r="W41" s="105">
        <f>'Algodao em Pluma'!F40</f>
        <v>1971.4093519999999</v>
      </c>
      <c r="X41" s="95">
        <f t="shared" si="4"/>
        <v>12.7</v>
      </c>
      <c r="Y41" s="95">
        <f t="shared" si="5"/>
        <v>6.7</v>
      </c>
      <c r="Z41" s="106"/>
      <c r="AA41" s="62" t="s">
        <v>108</v>
      </c>
      <c r="AB41" s="95">
        <v>542</v>
      </c>
      <c r="AC41" s="95">
        <v>501.2</v>
      </c>
      <c r="AD41" s="95">
        <v>292.3</v>
      </c>
      <c r="AE41" s="95">
        <v>400.8</v>
      </c>
      <c r="AF41" s="95">
        <v>558.1</v>
      </c>
      <c r="AG41" s="95">
        <f>'Algodao em Pluma'!H40</f>
        <v>595.29999999999995</v>
      </c>
      <c r="AH41" s="95">
        <v>542.79999999999995</v>
      </c>
      <c r="AI41" s="95">
        <f>'Algodao em Pluma'!I40</f>
        <v>690.2</v>
      </c>
      <c r="AJ41" s="95">
        <f t="shared" si="6"/>
        <v>27.2</v>
      </c>
      <c r="AK41" s="95">
        <f t="shared" si="7"/>
        <v>15.9</v>
      </c>
      <c r="AL41" s="95">
        <f t="shared" si="8"/>
        <v>147.40000000000009</v>
      </c>
      <c r="AM41" s="95">
        <f t="shared" si="9"/>
        <v>94.900000000000091</v>
      </c>
      <c r="AN41" s="23"/>
    </row>
    <row r="42" spans="1:40" ht="15.6" customHeight="1" x14ac:dyDescent="0.2">
      <c r="A42" s="114" t="s">
        <v>109</v>
      </c>
      <c r="B42" s="115">
        <v>764</v>
      </c>
      <c r="C42" s="115">
        <v>650.70000000000005</v>
      </c>
      <c r="D42" s="115">
        <v>685.1</v>
      </c>
      <c r="E42" s="115">
        <v>701</v>
      </c>
      <c r="F42" s="115">
        <v>871.9</v>
      </c>
      <c r="G42" s="115">
        <f>'Algodao em Pluma'!B41</f>
        <v>1048.4000000000001</v>
      </c>
      <c r="H42" s="115">
        <v>1259.4000000000001</v>
      </c>
      <c r="I42" s="115">
        <f>'Algodao em Pluma'!C41</f>
        <v>1160.8</v>
      </c>
      <c r="J42" s="115">
        <f t="shared" si="0"/>
        <v>-7.8</v>
      </c>
      <c r="K42" s="115">
        <f t="shared" si="1"/>
        <v>10.7</v>
      </c>
      <c r="L42" s="115">
        <f t="shared" si="2"/>
        <v>-98.600000000000136</v>
      </c>
      <c r="M42" s="115">
        <f t="shared" si="3"/>
        <v>112.39999999999986</v>
      </c>
      <c r="N42" s="104"/>
      <c r="O42" s="114" t="s">
        <v>109</v>
      </c>
      <c r="P42" s="116">
        <v>1560</v>
      </c>
      <c r="Q42" s="116">
        <v>1631</v>
      </c>
      <c r="R42" s="116">
        <v>1455</v>
      </c>
      <c r="S42" s="116">
        <v>1610</v>
      </c>
      <c r="T42" s="116">
        <v>1660.420304</v>
      </c>
      <c r="U42" s="116">
        <f>'Algodao em Pluma'!E41</f>
        <v>1679.0829920000001</v>
      </c>
      <c r="V42" s="116">
        <v>1742.9387899999999</v>
      </c>
      <c r="W42" s="116">
        <f>'Algodao em Pluma'!F41</f>
        <v>1712.3117629999999</v>
      </c>
      <c r="X42" s="115">
        <f t="shared" si="4"/>
        <v>-1.8</v>
      </c>
      <c r="Y42" s="115">
        <f t="shared" si="5"/>
        <v>2</v>
      </c>
      <c r="Z42" s="106"/>
      <c r="AA42" s="114" t="s">
        <v>109</v>
      </c>
      <c r="AB42" s="115">
        <v>1192</v>
      </c>
      <c r="AC42" s="115">
        <v>1061.5999999999999</v>
      </c>
      <c r="AD42" s="115">
        <v>996.9</v>
      </c>
      <c r="AE42" s="115">
        <v>1128.7</v>
      </c>
      <c r="AF42" s="115">
        <v>1447.7</v>
      </c>
      <c r="AG42" s="115">
        <f>'Algodao em Pluma'!H41</f>
        <v>1760.4</v>
      </c>
      <c r="AH42" s="115">
        <v>2195.1</v>
      </c>
      <c r="AI42" s="115">
        <f>'Algodao em Pluma'!I41</f>
        <v>1987.8</v>
      </c>
      <c r="AJ42" s="115">
        <f t="shared" si="6"/>
        <v>-9.4</v>
      </c>
      <c r="AK42" s="115">
        <f t="shared" si="7"/>
        <v>12.9</v>
      </c>
      <c r="AL42" s="115">
        <f t="shared" si="8"/>
        <v>-207.29999999999995</v>
      </c>
      <c r="AM42" s="115">
        <f t="shared" si="9"/>
        <v>227.39999999999986</v>
      </c>
      <c r="AN42" s="23"/>
    </row>
    <row r="43" spans="1:40" ht="15.6" customHeight="1" x14ac:dyDescent="0.2">
      <c r="A43" s="117" t="s">
        <v>51</v>
      </c>
      <c r="B43" s="87">
        <v>1121.5999999999999</v>
      </c>
      <c r="C43" s="87">
        <v>976.2</v>
      </c>
      <c r="D43" s="87">
        <v>955.2</v>
      </c>
      <c r="E43" s="87">
        <v>939.1</v>
      </c>
      <c r="F43" s="87">
        <v>1174.7</v>
      </c>
      <c r="G43" s="87">
        <f>'Algodao em Pluma'!B42</f>
        <v>1370.6</v>
      </c>
      <c r="H43" s="87">
        <v>1569.6</v>
      </c>
      <c r="I43" s="87">
        <f>'Algodao em Pluma'!C42</f>
        <v>1510.9</v>
      </c>
      <c r="J43" s="87">
        <f t="shared" si="0"/>
        <v>-3.7</v>
      </c>
      <c r="K43" s="87">
        <f t="shared" si="1"/>
        <v>10.199999999999999</v>
      </c>
      <c r="L43" s="87">
        <f t="shared" si="2"/>
        <v>-58.699999999999818</v>
      </c>
      <c r="M43" s="87">
        <f t="shared" si="3"/>
        <v>140.30000000000018</v>
      </c>
      <c r="N43" s="104"/>
      <c r="O43" s="117" t="s">
        <v>51</v>
      </c>
      <c r="P43" s="118">
        <v>1546</v>
      </c>
      <c r="Q43" s="118">
        <v>1601</v>
      </c>
      <c r="R43" s="118">
        <v>1350</v>
      </c>
      <c r="S43" s="118">
        <v>1629</v>
      </c>
      <c r="T43" s="118">
        <v>1707.5086719999999</v>
      </c>
      <c r="U43" s="118">
        <f>'Algodao em Pluma'!E42</f>
        <v>1718.769996</v>
      </c>
      <c r="V43" s="118">
        <v>1744.261837</v>
      </c>
      <c r="W43" s="118">
        <f>'Algodao em Pluma'!F42</f>
        <v>1772.3488709999999</v>
      </c>
      <c r="X43" s="87">
        <f t="shared" si="4"/>
        <v>1.6</v>
      </c>
      <c r="Y43" s="87">
        <f t="shared" si="5"/>
        <v>3.1</v>
      </c>
      <c r="Z43" s="106"/>
      <c r="AA43" s="117" t="s">
        <v>51</v>
      </c>
      <c r="AB43" s="87">
        <v>1734</v>
      </c>
      <c r="AC43" s="87">
        <v>1562.8</v>
      </c>
      <c r="AD43" s="87">
        <v>1289.2</v>
      </c>
      <c r="AE43" s="87">
        <v>1529.5</v>
      </c>
      <c r="AF43" s="87">
        <v>2005.8</v>
      </c>
      <c r="AG43" s="87">
        <f>'Algodao em Pluma'!H42</f>
        <v>2355.6999999999998</v>
      </c>
      <c r="AH43" s="87">
        <v>2737.9</v>
      </c>
      <c r="AI43" s="87">
        <f>'Algodao em Pluma'!I42</f>
        <v>2678</v>
      </c>
      <c r="AJ43" s="87">
        <f t="shared" si="6"/>
        <v>-2.2000000000000002</v>
      </c>
      <c r="AK43" s="87">
        <f t="shared" si="7"/>
        <v>13.7</v>
      </c>
      <c r="AL43" s="87">
        <f t="shared" si="8"/>
        <v>-59.900000000000091</v>
      </c>
      <c r="AM43" s="87">
        <f t="shared" si="9"/>
        <v>322.30000000000018</v>
      </c>
      <c r="AN43" s="23"/>
    </row>
    <row r="44" spans="1:40" ht="15.6" customHeight="1" x14ac:dyDescent="0.2">
      <c r="A44" s="17">
        <f>$A$8</f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 t="s">
        <v>52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 t="s">
        <v>52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5.6" customHeight="1" x14ac:dyDescent="0.2">
      <c r="A45" s="17" t="str">
        <f>$A$9</f>
        <v>NORTE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7" t="str">
        <f>$A$9</f>
        <v>NORTE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7" t="str">
        <f>$A$9</f>
        <v>NORTE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20.1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20.10000000000000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20.100000000000001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20.10000000000000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20.10000000000000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40" ht="20.100000000000001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40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40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40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40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40" ht="19.5" customHeight="1" x14ac:dyDescent="0.2">
      <c r="N57" s="23"/>
    </row>
    <row r="58" spans="1:40" ht="19.5" customHeight="1" x14ac:dyDescent="0.2"/>
    <row r="59" spans="1:40" ht="19.5" customHeight="1" x14ac:dyDescent="0.2"/>
    <row r="60" spans="1:40" ht="15" customHeight="1" x14ac:dyDescent="0.2"/>
    <row r="61" spans="1:40" ht="15" customHeight="1" x14ac:dyDescent="0.2"/>
    <row r="62" spans="1:40" ht="15" customHeight="1" x14ac:dyDescent="0.2"/>
    <row r="63" spans="1:40" ht="15" customHeight="1" x14ac:dyDescent="0.2"/>
    <row r="64" spans="1:4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L7:AM7"/>
    <mergeCell ref="S7:S8"/>
    <mergeCell ref="T7:T8"/>
    <mergeCell ref="U7:U8"/>
    <mergeCell ref="X7:Y7"/>
    <mergeCell ref="AB7:AB8"/>
    <mergeCell ref="AC7:AC8"/>
    <mergeCell ref="AD7:AD8"/>
    <mergeCell ref="AE7:AE8"/>
    <mergeCell ref="AF7:AF8"/>
    <mergeCell ref="AG7:AG8"/>
    <mergeCell ref="AJ7:AK7"/>
    <mergeCell ref="G7:G8"/>
    <mergeCell ref="J7:K7"/>
    <mergeCell ref="L7:M7"/>
    <mergeCell ref="P7:P8"/>
    <mergeCell ref="Q7:Q8"/>
    <mergeCell ref="R7:R8"/>
    <mergeCell ref="J6:M6"/>
    <mergeCell ref="V6:W6"/>
    <mergeCell ref="X6:Y6"/>
    <mergeCell ref="AH6:AI6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AJ6:AM6"/>
    <mergeCell ref="B7:B8"/>
    <mergeCell ref="C7:C8"/>
    <mergeCell ref="D7:D8"/>
    <mergeCell ref="E7:E8"/>
    <mergeCell ref="F7:F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62</vt:i4>
      </vt:variant>
      <vt:variant>
        <vt:lpstr>Intervalos nomeados</vt:lpstr>
      </vt:variant>
      <vt:variant>
        <vt:i4>61</vt:i4>
      </vt:variant>
    </vt:vector>
  </HeadingPairs>
  <TitlesOfParts>
    <vt:vector size="123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em Caroço</vt:lpstr>
      <vt:lpstr>Algodao em Pluma</vt:lpstr>
      <vt:lpstr>Algodao em Pluma (série)</vt:lpstr>
      <vt:lpstr>Caroço de Algodão</vt:lpstr>
      <vt:lpstr>Caroço de Algodão (série)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Arroz (série)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Feijão Total (séries)</vt:lpstr>
      <vt:lpstr>Gergelim</vt:lpstr>
      <vt:lpstr>Girassol</vt:lpstr>
      <vt:lpstr>Mamona</vt:lpstr>
      <vt:lpstr>Milho 1a</vt:lpstr>
      <vt:lpstr>Milho 1a (séries)</vt:lpstr>
      <vt:lpstr>Milho 2a</vt:lpstr>
      <vt:lpstr>Milho 2a (séries)</vt:lpstr>
      <vt:lpstr>Milho 3a</vt:lpstr>
      <vt:lpstr>Milho Total</vt:lpstr>
      <vt:lpstr>Milho Total (séries)</vt:lpstr>
      <vt:lpstr>Soja</vt:lpstr>
      <vt:lpstr>Soja (série)</vt:lpstr>
      <vt:lpstr>Sorgo</vt:lpstr>
      <vt:lpstr>Aveia 2021</vt:lpstr>
      <vt:lpstr>Canola 2021</vt:lpstr>
      <vt:lpstr>Centeio 2021</vt:lpstr>
      <vt:lpstr>Cevada 2021</vt:lpstr>
      <vt:lpstr>Trigo 2021</vt:lpstr>
      <vt:lpstr>Triticale 2021</vt:lpstr>
      <vt:lpstr>Aveia 2020</vt:lpstr>
      <vt:lpstr>Canola 2020</vt:lpstr>
      <vt:lpstr>Centeio 2020</vt:lpstr>
      <vt:lpstr>Cevada 2020</vt:lpstr>
      <vt:lpstr>Trigo 2020</vt:lpstr>
      <vt:lpstr>Triticale 2020</vt:lpstr>
      <vt:lpstr>Suprimento</vt:lpstr>
      <vt:lpstr>'Algodao em Caroço'!Area_de_impressao</vt:lpstr>
      <vt:lpstr>'Algodao em Pluma'!Area_de_impressao</vt:lpstr>
      <vt:lpstr>'Algodao em Pluma (série)'!Area_de_impressao</vt:lpstr>
      <vt:lpstr>'Algodão Rendimento'!Area_de_impressao</vt:lpstr>
      <vt:lpstr>'Amendoim 1a'!Area_de_impressao</vt:lpstr>
      <vt:lpstr>'Amendoim 2a'!Area_de_impressao</vt:lpstr>
      <vt:lpstr>'Amendoim Total'!Area_de_impressao</vt:lpstr>
      <vt:lpstr>Área_Brasil!Area_de_impressao</vt:lpstr>
      <vt:lpstr>'Arroz (série)'!Area_de_impressao</vt:lpstr>
      <vt:lpstr>'Arroz Irrigado'!Area_de_impressao</vt:lpstr>
      <vt:lpstr>'Arroz Sequeiro'!Area_de_impressao</vt:lpstr>
      <vt:lpstr>'Arroz Total'!Area_de_impressao</vt:lpstr>
      <vt:lpstr>'Aveia 2020'!Area_de_impressao</vt:lpstr>
      <vt:lpstr>'Aveia 2021'!Area_de_impressao</vt:lpstr>
      <vt:lpstr>'Brasil - Total por Produto'!Area_de_impressao</vt:lpstr>
      <vt:lpstr>'Brasil total por UF'!Area_de_impressao</vt:lpstr>
      <vt:lpstr>'Canola 2020'!Area_de_impressao</vt:lpstr>
      <vt:lpstr>'Canola 2021'!Area_de_impressao</vt:lpstr>
      <vt:lpstr>'Caroço de Algodão'!Area_de_impressao</vt:lpstr>
      <vt:lpstr>'Caroço de Algodão (série)'!Area_de_impressao</vt:lpstr>
      <vt:lpstr>'Centeio 2020'!Area_de_impressao</vt:lpstr>
      <vt:lpstr>'Centeio 2021'!Area_de_impressao</vt:lpstr>
      <vt:lpstr>'Cevada 2020'!Area_de_impressao</vt:lpstr>
      <vt:lpstr>'Cevada 2021'!Area_de_impressao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'Feijão Total (séries)'!Area_de_impressao</vt:lpstr>
      <vt:lpstr>Gergelim!Area_de_impressao</vt:lpstr>
      <vt:lpstr>Girassol!Area_de_impressao</vt:lpstr>
      <vt:lpstr>Mamona!Area_de_impressao</vt:lpstr>
      <vt:lpstr>'Milho 1a'!Area_de_impressao</vt:lpstr>
      <vt:lpstr>'Milho 1a (séries)'!Area_de_impressao</vt:lpstr>
      <vt:lpstr>'Milho 2a'!Area_de_impressao</vt:lpstr>
      <vt:lpstr>'Milho 2a (séries)'!Area_de_impressao</vt:lpstr>
      <vt:lpstr>'Milho 3a'!Area_de_impressao</vt:lpstr>
      <vt:lpstr>'Milho Total'!Area_de_impressao</vt:lpstr>
      <vt:lpstr>'Milho Total (séries)'!Area_de_impressao</vt:lpstr>
      <vt:lpstr>Produção_Brasil!Area_de_impressao</vt:lpstr>
      <vt:lpstr>Produtividade_Brasil!Area_de_impressao</vt:lpstr>
      <vt:lpstr>Soja!Area_de_impressao</vt:lpstr>
      <vt:lpstr>'Soja (série)'!Area_de_impressao</vt:lpstr>
      <vt:lpstr>Sorgo!Area_de_impressao</vt:lpstr>
      <vt:lpstr>Suprimento!Area_de_impressao</vt:lpstr>
      <vt:lpstr>'Trigo 2020'!Area_de_impressao</vt:lpstr>
      <vt:lpstr>'Trigo 2021'!Area_de_impressao</vt:lpstr>
      <vt:lpstr>'Triticale 2020'!Area_de_impressao</vt:lpstr>
      <vt:lpstr>'Triticale 2021'!Area_de_impressao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MAURICIO FERREIRA LOPES</cp:lastModifiedBy>
  <cp:revision>2</cp:revision>
  <dcterms:created xsi:type="dcterms:W3CDTF">2021-10-06T22:49:24Z</dcterms:created>
  <dcterms:modified xsi:type="dcterms:W3CDTF">2021-10-08T13:44:32Z</dcterms:modified>
</cp:coreProperties>
</file>