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ITE - CE" sheetId="1" r:id="rId1"/>
    <sheet name="LEITE - GO" sheetId="2" r:id="rId2"/>
    <sheet name="LEITE - MG" sheetId="3" r:id="rId3"/>
    <sheet name="LEITE - MG 1" sheetId="4" r:id="rId4"/>
    <sheet name="LEITE - MG 2" sheetId="5" r:id="rId5"/>
    <sheet name="LEITE - MG 3" sheetId="6" r:id="rId6"/>
    <sheet name="LEITE - MG 4" sheetId="7" r:id="rId7"/>
    <sheet name="LEITE - MG 5" sheetId="8" r:id="rId8"/>
    <sheet name="LEITE - MG 6" sheetId="9" r:id="rId9"/>
    <sheet name="LEITE - PR" sheetId="10" r:id="rId10"/>
    <sheet name="LEITE - PR 1" sheetId="11" r:id="rId11"/>
    <sheet name="LEITE - RO" sheetId="12" r:id="rId12"/>
    <sheet name="LEITE - RS" sheetId="13" r:id="rId13"/>
    <sheet name="LEITE - RS 1" sheetId="14" r:id="rId14"/>
    <sheet name="LEITE - SP" sheetId="15" r:id="rId15"/>
    <sheet name="LEITE - SC" sheetId="16" r:id="rId16"/>
    <sheet name="LEITE - SP 1" sheetId="17" r:id="rId17"/>
    <sheet name="LEITE - RS 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7">#REF!</definedName>
    <definedName name="\a" localSheetId="14">#REF!</definedName>
    <definedName name="\a">#REF!</definedName>
    <definedName name="Área_Cultivada" localSheetId="0">'[18]Custeio'!$E$10</definedName>
    <definedName name="Área_Cultivada" localSheetId="2">'[13]Custeio'!$E$10</definedName>
    <definedName name="Área_Cultivada" localSheetId="4">'[13]Custeio'!$E$10</definedName>
    <definedName name="Área_Cultivada" localSheetId="7">'[13]Custeio'!$E$10</definedName>
    <definedName name="Área_Cultivada" localSheetId="8">'[13]Custeio'!$E$10</definedName>
    <definedName name="Área_Cultivada">'[2]Custeio'!$E$10</definedName>
    <definedName name="_xlnm.Print_Area" localSheetId="0">'LEITE - CE'!$A$1:$D$49</definedName>
    <definedName name="_xlnm.Print_Area" localSheetId="1">'LEITE - GO'!$A$1:$D$49</definedName>
    <definedName name="_xlnm.Print_Area" localSheetId="2">'LEITE - MG'!$A$1:$D$49</definedName>
    <definedName name="_xlnm.Print_Area" localSheetId="3">'LEITE - MG 1'!$A$1:$D$49</definedName>
    <definedName name="_xlnm.Print_Area" localSheetId="4">'LEITE - MG 2'!$A$1:$D$49</definedName>
    <definedName name="_xlnm.Print_Area" localSheetId="5">'LEITE - MG 3'!$A$1:$D$49</definedName>
    <definedName name="_xlnm.Print_Area" localSheetId="6">'LEITE - MG 4'!$A$1:$D$49</definedName>
    <definedName name="_xlnm.Print_Area" localSheetId="7">'LEITE - MG 5'!$A$1:$D$49</definedName>
    <definedName name="_xlnm.Print_Area" localSheetId="8">'LEITE - MG 6'!$A$1:$D$49</definedName>
    <definedName name="_xlnm.Print_Area" localSheetId="10">'LEITE - PR 1'!$A$1:$D$49</definedName>
    <definedName name="_xlnm.Print_Area" localSheetId="11">'LEITE - RO'!$A$1:$D$49</definedName>
    <definedName name="_xlnm.Print_Area" localSheetId="12">'LEITE - RS'!$A$1:$D$49</definedName>
    <definedName name="_xlnm.Print_Area" localSheetId="13">'LEITE - RS 1'!$A$1:$D$49</definedName>
    <definedName name="_xlnm.Print_Area" localSheetId="17">'LEITE - RS 2'!$A$1:$D$49</definedName>
    <definedName name="_xlnm.Print_Area" localSheetId="14">'LEITE - SP'!$A$1:$D$49</definedName>
    <definedName name="_xlnm.Print_Area" localSheetId="16">'LEITE - SP 1'!$A$1:$D$49</definedName>
    <definedName name="Custeio" localSheetId="0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7">#REF!</definedName>
    <definedName name="Custeio" localSheetId="14">#REF!</definedName>
    <definedName name="Custeio">#REF!</definedName>
    <definedName name="NOTA_EXPLICATIV" localSheetId="0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7">#REF!</definedName>
    <definedName name="NOTA_EXPLICATIV" localSheetId="14">#REF!</definedName>
    <definedName name="NOTA_EXPLICATIV">#REF!</definedName>
    <definedName name="Preço_da_terra" localSheetId="0">'[18]Custeio'!$D$3</definedName>
    <definedName name="Preço_da_terra" localSheetId="2">'[13]Custeio'!$D$3</definedName>
    <definedName name="Preço_da_terra" localSheetId="4">'[13]Custeio'!$D$3</definedName>
    <definedName name="Preço_da_terra" localSheetId="7">'[13]Custeio'!$D$3</definedName>
    <definedName name="Preço_da_terra" localSheetId="8">'[13]Custeio'!$D$3</definedName>
    <definedName name="Preço_da_terra">'[2]Custeio'!$D$3</definedName>
    <definedName name="Produtividade_Media">'[3]Custeio'!$E$9</definedName>
    <definedName name="Saca">'[3]Entrada'!$B$1</definedName>
    <definedName name="TABELA_1" localSheetId="0">#REF!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7">#REF!</definedName>
    <definedName name="TABELA_1" localSheetId="14">#REF!</definedName>
    <definedName name="TABELA_1">#REF!</definedName>
    <definedName name="TABELA_2" localSheetId="0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7">#REF!</definedName>
    <definedName name="TABELA_2" localSheetId="14">#REF!</definedName>
    <definedName name="TABELA_2">#REF!</definedName>
    <definedName name="Vida_útil_do_pomar" localSheetId="0">'[18]Entrada'!$B$10</definedName>
    <definedName name="Vida_útil_do_pomar" localSheetId="2">'[13]Entrada'!$B$10</definedName>
    <definedName name="Vida_útil_do_pomar" localSheetId="4">'[13]Entrada'!$B$10</definedName>
    <definedName name="Vida_útil_do_pomar" localSheetId="7">'[13]Entrada'!$B$10</definedName>
    <definedName name="Vida_útil_do_pomar" localSheetId="8">'[13]Entrada'!$B$10</definedName>
    <definedName name="Vida_útil_do_pomar">'[2]Entrada'!$B$10</definedName>
    <definedName name="Z_7F82B2E0_4580_11D5_873D_00105A060375_.wvu.PrintArea" localSheetId="0" hidden="1">'LEITE - CE'!$A$1:$D$49</definedName>
    <definedName name="Z_7F82B2E0_4580_11D5_873D_00105A060375_.wvu.PrintArea" localSheetId="1" hidden="1">'LEITE - GO'!$A$1:$D$49</definedName>
    <definedName name="Z_7F82B2E0_4580_11D5_873D_00105A060375_.wvu.PrintArea" localSheetId="2" hidden="1">'LEITE - MG'!$A$1:$D$49</definedName>
    <definedName name="Z_7F82B2E0_4580_11D5_873D_00105A060375_.wvu.PrintArea" localSheetId="3" hidden="1">'LEITE - MG 1'!$A$1:$D$49</definedName>
    <definedName name="Z_7F82B2E0_4580_11D5_873D_00105A060375_.wvu.PrintArea" localSheetId="4" hidden="1">'LEITE - MG 2'!$A$1:$D$49</definedName>
    <definedName name="Z_7F82B2E0_4580_11D5_873D_00105A060375_.wvu.PrintArea" localSheetId="5" hidden="1">'LEITE - MG 3'!$A$1:$D$49</definedName>
    <definedName name="Z_7F82B2E0_4580_11D5_873D_00105A060375_.wvu.PrintArea" localSheetId="6" hidden="1">'LEITE - MG 4'!$A$1:$D$49</definedName>
    <definedName name="Z_7F82B2E0_4580_11D5_873D_00105A060375_.wvu.PrintArea" localSheetId="7" hidden="1">'LEITE - MG 5'!$A$1:$D$49</definedName>
    <definedName name="Z_7F82B2E0_4580_11D5_873D_00105A060375_.wvu.PrintArea" localSheetId="8" hidden="1">'LEITE - MG 6'!$A$1:$D$49</definedName>
    <definedName name="Z_7F82B2E0_4580_11D5_873D_00105A060375_.wvu.PrintArea" localSheetId="10" hidden="1">'LEITE - PR 1'!$A$1:$D$49</definedName>
    <definedName name="Z_7F82B2E0_4580_11D5_873D_00105A060375_.wvu.PrintArea" localSheetId="11" hidden="1">'LEITE - RO'!$A$1:$D$49</definedName>
    <definedName name="Z_7F82B2E0_4580_11D5_873D_00105A060375_.wvu.PrintArea" localSheetId="12" hidden="1">'LEITE - RS'!$A$1:$D$49</definedName>
    <definedName name="Z_7F82B2E0_4580_11D5_873D_00105A060375_.wvu.PrintArea" localSheetId="13" hidden="1">'LEITE - RS 1'!$A$1:$D$49</definedName>
    <definedName name="Z_7F82B2E0_4580_11D5_873D_00105A060375_.wvu.PrintArea" localSheetId="17" hidden="1">'LEITE - RS 2'!$A$1:$D$49</definedName>
    <definedName name="Z_7F82B2E0_4580_11D5_873D_00105A060375_.wvu.PrintArea" localSheetId="14" hidden="1">'LEITE - SP'!$A$1:$D$49</definedName>
    <definedName name="Z_7F82B2E0_4580_11D5_873D_00105A060375_.wvu.PrintArea" localSheetId="16" hidden="1">'LEITE - SP 1'!$A$1:$D$49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0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1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2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Considerando que apenas as máquinas e implementos são segurados, e não as benfeirorias.</t>
        </r>
      </text>
    </comment>
  </commentList>
</comments>
</file>

<file path=xl/comments13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4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5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6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7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18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Considerando que apenas as máquinas e implementos são segurados, e não as benfeirorias.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3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4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Considerando que apenas as máquinas e implementos são segurados, e não as benfeirorias.</t>
        </r>
      </text>
    </comment>
  </commentList>
</comments>
</file>

<file path=xl/comments7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Considerando que apenas as máquinas e implementos são segurados, e não as benfeirorias.</t>
        </r>
      </text>
    </comment>
  </commentList>
</comments>
</file>

<file path=xl/comments9.xml><?xml version="1.0" encoding="utf-8"?>
<comments xmlns="http://schemas.openxmlformats.org/spreadsheetml/2006/main">
  <authors>
    <author>XXX</author>
  </authors>
  <commentList>
    <comment ref="B46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Considerando que apenas as máquinas e implementos são segurados, e não as benfeirorias.</t>
        </r>
      </text>
    </comment>
  </commentList>
</comments>
</file>

<file path=xl/sharedStrings.xml><?xml version="1.0" encoding="utf-8"?>
<sst xmlns="http://schemas.openxmlformats.org/spreadsheetml/2006/main" count="1167" uniqueCount="95">
  <si>
    <t>CUSTO DE PRODUÇÃO ESTIMADO</t>
  </si>
  <si>
    <t>LEITE - agricultura familiar</t>
  </si>
  <si>
    <t>2020/2021</t>
  </si>
  <si>
    <t>MUNICÍPIO: SÃO JOSÉ DO RIO PRETO</t>
  </si>
  <si>
    <t>UF: SP</t>
  </si>
  <si>
    <t>A preços de:</t>
  </si>
  <si>
    <t>MAR/2020</t>
  </si>
  <si>
    <t xml:space="preserve">Produção de leite </t>
  </si>
  <si>
    <t>l/dia</t>
  </si>
  <si>
    <t>Atividade</t>
  </si>
  <si>
    <t>Leite</t>
  </si>
  <si>
    <t>Participação</t>
  </si>
  <si>
    <t>DISCRIMINAÇÃO</t>
  </si>
  <si>
    <t>Leiteira</t>
  </si>
  <si>
    <t>Atividade leit.</t>
  </si>
  <si>
    <t>R$/l</t>
  </si>
  <si>
    <t>(%)</t>
  </si>
  <si>
    <t>C.Variável (%)</t>
  </si>
  <si>
    <t>I - DESPESAS DE CUSTEIO DA ATIVIDADE (A)</t>
  </si>
  <si>
    <t>Mão-de-obra para manejo do rebanho</t>
  </si>
  <si>
    <t>Serviços especializados</t>
  </si>
  <si>
    <t>Manutenção de pastagens</t>
  </si>
  <si>
    <t>Manutenção de capineira</t>
  </si>
  <si>
    <t>Manutenção de canavial</t>
  </si>
  <si>
    <t>Silagem</t>
  </si>
  <si>
    <t>Concentrados</t>
  </si>
  <si>
    <t>Leite para bezerro</t>
  </si>
  <si>
    <t>Sal mineral</t>
  </si>
  <si>
    <t>Medicamentos</t>
  </si>
  <si>
    <t>Hormônios</t>
  </si>
  <si>
    <t>Material de ordenha</t>
  </si>
  <si>
    <t>Transporte do leite</t>
  </si>
  <si>
    <t>Energia e combustível</t>
  </si>
  <si>
    <t>Inseminação artificial</t>
  </si>
  <si>
    <t>Impostos e taxas</t>
  </si>
  <si>
    <t>Reparos de benfeitorias</t>
  </si>
  <si>
    <t>Reparos de máquinas</t>
  </si>
  <si>
    <t>Outros gastos de custeio</t>
  </si>
  <si>
    <t>Despesas administrativas (5% do custeio)</t>
  </si>
  <si>
    <t>Total das Despesas de custeio (A)</t>
  </si>
  <si>
    <t>II - DESPESAS FINANCEIRAS (B)</t>
  </si>
  <si>
    <t xml:space="preserve">  1 - Juros</t>
  </si>
  <si>
    <t>Total das Despesas Financeiras  (B)</t>
  </si>
  <si>
    <t>CUSTO VARIÁVEL  (A+B =C)</t>
  </si>
  <si>
    <t xml:space="preserve">III - DEPRECIAÇÕES                  </t>
  </si>
  <si>
    <t xml:space="preserve">  1 - Depreciação de benfeitorias/instalações</t>
  </si>
  <si>
    <t xml:space="preserve">  2 - Depreciação de máquinas e implementos</t>
  </si>
  <si>
    <t xml:space="preserve">  3 - Depreciação de animais de serviço</t>
  </si>
  <si>
    <t xml:space="preserve">  4 - Depreciação de forrageiras não anuais</t>
  </si>
  <si>
    <t>Total de Depreciações (D)</t>
  </si>
  <si>
    <t xml:space="preserve">IV - OUTROS CUSTOS FIXOS           </t>
  </si>
  <si>
    <t xml:space="preserve">  1 - Capatazia</t>
  </si>
  <si>
    <t xml:space="preserve">  2 - Encargos sociais</t>
  </si>
  <si>
    <t xml:space="preserve">  3 - Seguro do capital fixo</t>
  </si>
  <si>
    <t>Total de Outros Custos Fixos (E)</t>
  </si>
  <si>
    <t>Custo Fixo  (D+E = F)</t>
  </si>
  <si>
    <t xml:space="preserve">CUSTO OPERACIONAL  (C+F = G) </t>
  </si>
  <si>
    <t>V - RENDA DE FATORES</t>
  </si>
  <si>
    <t xml:space="preserve">   1 - Remuneração esperada sobre capital fixo</t>
  </si>
  <si>
    <t xml:space="preserve">   2 - Terra</t>
  </si>
  <si>
    <t>Total de Renda de Fatores (H)</t>
  </si>
  <si>
    <t>CUSTO TOTAL  (G+H = I)</t>
  </si>
  <si>
    <t>Elaboração: CONAB/DIGEM/SUINF/GECUP</t>
  </si>
  <si>
    <t>LEITE</t>
  </si>
  <si>
    <t>MUNICÍPIO: ITAPETININGA</t>
  </si>
  <si>
    <t>Mão-de-obra contratada para manejo do rebanho</t>
  </si>
  <si>
    <t>MUNICÍPIO: TEUTÔNIA</t>
  </si>
  <si>
    <t>UF: RS</t>
  </si>
  <si>
    <t>MUNICÍPIO: IJUÍ</t>
  </si>
  <si>
    <t>MUNICÍPIO: JARU (RO)</t>
  </si>
  <si>
    <t>UF: RO</t>
  </si>
  <si>
    <t>R$/ano</t>
  </si>
  <si>
    <t>Despesas administrativas (3% do custeio)</t>
  </si>
  <si>
    <t>Elaboração: CONAB/DIPAI/SUINF/GECUP</t>
  </si>
  <si>
    <t>CUSTO DE PRODUÇÃO ESTIMADO - AGRICULTURA FAMILIAR</t>
  </si>
  <si>
    <t>PRODUTO: LEITE BOVINO</t>
  </si>
  <si>
    <t>MUNICÍPIO: UNAÍ</t>
  </si>
  <si>
    <t>Área de abrangência: Unaí, Buritis, Cabeceira Grande, Cabeceiras de Goiás, Uruana de Minas, Arinos, Natalândia, Dom Bosco, Bonfinópolis de Minas, Brasilândia de Minas e Riachinho.</t>
  </si>
  <si>
    <t>UF: MG</t>
  </si>
  <si>
    <t>Mã de obra para manejo do rebanho bovino leiteiro</t>
  </si>
  <si>
    <t xml:space="preserve">  1 - Mão de obra familiar/Capatazia</t>
  </si>
  <si>
    <t>MUNICÍPIO: PORTEIRINHA</t>
  </si>
  <si>
    <t>MUNICÍPIO: PATOS DE MINAS</t>
  </si>
  <si>
    <t xml:space="preserve">MUNICÍPIO: MURIAÉ </t>
  </si>
  <si>
    <t>03/2020</t>
  </si>
  <si>
    <t>MUNICÍPIO: CALDAS</t>
  </si>
  <si>
    <t>MUNICÍPIO: ORIZONA</t>
  </si>
  <si>
    <t>UF: GO</t>
  </si>
  <si>
    <t xml:space="preserve">  1 - Capatazia (mão-de-obra fixa)</t>
  </si>
  <si>
    <t>MUNICÍPIO: Morada Nova</t>
  </si>
  <si>
    <t>UF: CEARÁ</t>
  </si>
  <si>
    <t>R$</t>
  </si>
  <si>
    <t>UF: PR</t>
  </si>
  <si>
    <t>MUNICÍPIO: CASTRO</t>
  </si>
  <si>
    <t>MUNICÍPIO: PRATA-MG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</si>
</sst>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dd\-mmm\-yy"/>
    <numFmt numFmtId="166" formatCode="0.000"/>
    <numFmt numFmtId="167" formatCode="#,##0.000_);\(#,##0.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39" fontId="2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9" fontId="3" fillId="0" borderId="0" xfId="49" applyFont="1" applyAlignment="1" applyProtection="1">
      <alignment horizontal="left" vertical="center"/>
      <protection/>
    </xf>
    <xf numFmtId="39" fontId="3" fillId="0" borderId="0" xfId="49" applyFont="1" applyAlignment="1">
      <alignment horizontal="centerContinuous" vertical="center"/>
      <protection/>
    </xf>
    <xf numFmtId="39" fontId="4" fillId="0" borderId="0" xfId="49" applyFont="1" applyAlignment="1">
      <alignment vertical="center"/>
      <protection/>
    </xf>
    <xf numFmtId="39" fontId="3" fillId="0" borderId="0" xfId="49" applyFont="1" applyAlignment="1">
      <alignment horizontal="left" vertical="center"/>
      <protection/>
    </xf>
    <xf numFmtId="39" fontId="5" fillId="0" borderId="0" xfId="49" applyFont="1" applyAlignment="1">
      <alignment horizontal="right" vertical="center"/>
      <protection/>
    </xf>
    <xf numFmtId="164" fontId="5" fillId="0" borderId="0" xfId="49" applyNumberFormat="1" applyFont="1" applyAlignment="1">
      <alignment vertical="center"/>
      <protection/>
    </xf>
    <xf numFmtId="39" fontId="4" fillId="0" borderId="0" xfId="49" applyFont="1" applyAlignment="1">
      <alignment horizontal="right" vertical="center"/>
      <protection/>
    </xf>
    <xf numFmtId="37" fontId="5" fillId="0" borderId="0" xfId="49" applyNumberFormat="1" applyFont="1" applyAlignment="1" applyProtection="1">
      <alignment vertical="center"/>
      <protection/>
    </xf>
    <xf numFmtId="39" fontId="5" fillId="0" borderId="0" xfId="49" applyFont="1" applyAlignment="1" applyProtection="1">
      <alignment horizontal="center" vertical="center"/>
      <protection/>
    </xf>
    <xf numFmtId="39" fontId="4" fillId="0" borderId="10" xfId="49" applyFont="1" applyBorder="1" applyAlignment="1">
      <alignment vertical="center"/>
      <protection/>
    </xf>
    <xf numFmtId="39" fontId="5" fillId="0" borderId="10" xfId="49" applyFont="1" applyBorder="1" applyAlignment="1" applyProtection="1">
      <alignment horizontal="center" vertical="center"/>
      <protection/>
    </xf>
    <xf numFmtId="39" fontId="5" fillId="0" borderId="10" xfId="49" applyNumberFormat="1" applyFont="1" applyBorder="1" applyAlignment="1" applyProtection="1">
      <alignment horizontal="center" vertical="center"/>
      <protection/>
    </xf>
    <xf numFmtId="39" fontId="5" fillId="0" borderId="0" xfId="49" applyFont="1" applyAlignment="1" applyProtection="1">
      <alignment horizontal="left" vertical="center"/>
      <protection/>
    </xf>
    <xf numFmtId="39" fontId="5" fillId="0" borderId="0" xfId="49" applyFont="1" applyAlignment="1">
      <alignment horizontal="center" vertical="center"/>
      <protection/>
    </xf>
    <xf numFmtId="39" fontId="5" fillId="0" borderId="0" xfId="49" applyNumberFormat="1" applyFont="1" applyAlignment="1" applyProtection="1">
      <alignment horizontal="center" vertical="center"/>
      <protection/>
    </xf>
    <xf numFmtId="39" fontId="4" fillId="0" borderId="11" xfId="49" applyFont="1" applyBorder="1" applyAlignment="1">
      <alignment vertical="center"/>
      <protection/>
    </xf>
    <xf numFmtId="39" fontId="5" fillId="0" borderId="11" xfId="49" applyFont="1" applyBorder="1" applyAlignment="1" applyProtection="1">
      <alignment horizontal="center" vertical="center"/>
      <protection/>
    </xf>
    <xf numFmtId="39" fontId="5" fillId="0" borderId="11" xfId="49" applyNumberFormat="1" applyFont="1" applyBorder="1" applyAlignment="1" applyProtection="1">
      <alignment horizontal="center" vertical="center"/>
      <protection/>
    </xf>
    <xf numFmtId="39" fontId="4" fillId="0" borderId="0" xfId="49" applyFont="1" applyAlignment="1" applyProtection="1">
      <alignment horizontal="left" vertical="center"/>
      <protection/>
    </xf>
    <xf numFmtId="39" fontId="4" fillId="0" borderId="0" xfId="49" applyFont="1" applyAlignment="1" applyProtection="1">
      <alignment horizontal="right" vertical="center"/>
      <protection/>
    </xf>
    <xf numFmtId="166" fontId="4" fillId="0" borderId="0" xfId="49" applyNumberFormat="1" applyFont="1" applyAlignment="1" applyProtection="1">
      <alignment horizontal="right" vertical="center"/>
      <protection/>
    </xf>
    <xf numFmtId="10" fontId="4" fillId="0" borderId="0" xfId="51" applyNumberFormat="1" applyFont="1" applyAlignment="1" applyProtection="1">
      <alignment horizontal="right" vertical="center"/>
      <protection/>
    </xf>
    <xf numFmtId="39" fontId="4" fillId="0" borderId="0" xfId="49" applyFont="1" applyBorder="1" applyAlignment="1">
      <alignment vertical="center"/>
      <protection/>
    </xf>
    <xf numFmtId="39" fontId="5" fillId="0" borderId="0" xfId="49" applyFont="1" applyBorder="1" applyAlignment="1">
      <alignment vertical="center"/>
      <protection/>
    </xf>
    <xf numFmtId="39" fontId="4" fillId="0" borderId="0" xfId="49" applyFont="1" applyBorder="1" applyAlignment="1" applyProtection="1">
      <alignment horizontal="left" vertical="center"/>
      <protection/>
    </xf>
    <xf numFmtId="39" fontId="6" fillId="0" borderId="12" xfId="49" applyFont="1" applyBorder="1" applyAlignment="1" applyProtection="1">
      <alignment horizontal="left" vertical="center"/>
      <protection/>
    </xf>
    <xf numFmtId="39" fontId="6" fillId="0" borderId="12" xfId="49" applyFont="1" applyBorder="1" applyAlignment="1" applyProtection="1">
      <alignment horizontal="right" vertical="center"/>
      <protection/>
    </xf>
    <xf numFmtId="39" fontId="6" fillId="0" borderId="12" xfId="49" applyNumberFormat="1" applyFont="1" applyBorder="1" applyAlignment="1" applyProtection="1">
      <alignment horizontal="right" vertical="center"/>
      <protection/>
    </xf>
    <xf numFmtId="10" fontId="6" fillId="0" borderId="12" xfId="51" applyNumberFormat="1" applyFont="1" applyBorder="1" applyAlignment="1" applyProtection="1">
      <alignment horizontal="right" vertical="center"/>
      <protection/>
    </xf>
    <xf numFmtId="10" fontId="5" fillId="0" borderId="12" xfId="51" applyNumberFormat="1" applyFont="1" applyBorder="1" applyAlignment="1" applyProtection="1">
      <alignment horizontal="right" vertical="center"/>
      <protection/>
    </xf>
    <xf numFmtId="39" fontId="5" fillId="0" borderId="0" xfId="49" applyFont="1" applyAlignment="1" applyProtection="1">
      <alignment horizontal="right" vertical="center"/>
      <protection/>
    </xf>
    <xf numFmtId="10" fontId="5" fillId="0" borderId="0" xfId="51" applyNumberFormat="1" applyFont="1" applyAlignment="1" applyProtection="1">
      <alignment horizontal="right" vertical="center"/>
      <protection/>
    </xf>
    <xf numFmtId="39" fontId="4" fillId="0" borderId="0" xfId="49" applyFont="1" applyAlignment="1" applyProtection="1" quotePrefix="1">
      <alignment horizontal="left" vertical="center"/>
      <protection/>
    </xf>
    <xf numFmtId="39" fontId="4" fillId="0" borderId="0" xfId="49" applyFont="1" applyAlignment="1" applyProtection="1" quotePrefix="1">
      <alignment horizontal="right" vertical="center"/>
      <protection/>
    </xf>
    <xf numFmtId="10" fontId="4" fillId="0" borderId="0" xfId="51" applyNumberFormat="1" applyFont="1" applyAlignment="1" applyProtection="1" quotePrefix="1">
      <alignment horizontal="right" vertical="center"/>
      <protection/>
    </xf>
    <xf numFmtId="39" fontId="6" fillId="0" borderId="13" xfId="49" applyFont="1" applyBorder="1" applyAlignment="1" applyProtection="1">
      <alignment horizontal="left" vertical="center"/>
      <protection/>
    </xf>
    <xf numFmtId="39" fontId="6" fillId="0" borderId="13" xfId="49" applyFont="1" applyBorder="1" applyAlignment="1" applyProtection="1">
      <alignment horizontal="right" vertical="center"/>
      <protection/>
    </xf>
    <xf numFmtId="10" fontId="6" fillId="0" borderId="13" xfId="51" applyNumberFormat="1" applyFont="1" applyBorder="1" applyAlignment="1" applyProtection="1">
      <alignment horizontal="right" vertical="center"/>
      <protection/>
    </xf>
    <xf numFmtId="10" fontId="5" fillId="0" borderId="13" xfId="51" applyNumberFormat="1" applyFont="1" applyBorder="1" applyAlignment="1" applyProtection="1">
      <alignment horizontal="right" vertical="center"/>
      <protection/>
    </xf>
    <xf numFmtId="39" fontId="4" fillId="0" borderId="0" xfId="49" applyFont="1" applyBorder="1" applyAlignment="1" applyProtection="1">
      <alignment vertical="center"/>
      <protection/>
    </xf>
    <xf numFmtId="10" fontId="4" fillId="0" borderId="0" xfId="51" applyNumberFormat="1" applyFont="1" applyBorder="1" applyAlignment="1" applyProtection="1">
      <alignment vertical="center"/>
      <protection/>
    </xf>
    <xf numFmtId="39" fontId="5" fillId="0" borderId="14" xfId="49" applyFont="1" applyBorder="1" applyAlignment="1" applyProtection="1">
      <alignment horizontal="left" vertical="center"/>
      <protection/>
    </xf>
    <xf numFmtId="39" fontId="5" fillId="0" borderId="14" xfId="49" applyFont="1" applyBorder="1" applyAlignment="1" applyProtection="1">
      <alignment horizontal="right" vertical="center"/>
      <protection/>
    </xf>
    <xf numFmtId="4" fontId="5" fillId="0" borderId="14" xfId="49" applyNumberFormat="1" applyFont="1" applyBorder="1" applyAlignment="1" applyProtection="1">
      <alignment horizontal="right" vertical="center"/>
      <protection/>
    </xf>
    <xf numFmtId="10" fontId="5" fillId="0" borderId="14" xfId="51" applyNumberFormat="1" applyFont="1" applyBorder="1" applyAlignment="1" applyProtection="1">
      <alignment horizontal="right" vertical="center"/>
      <protection/>
    </xf>
    <xf numFmtId="49" fontId="4" fillId="0" borderId="0" xfId="49" applyNumberFormat="1" applyFont="1" applyFill="1" applyAlignment="1" applyProtection="1">
      <alignment horizontal="left" vertical="center"/>
      <protection/>
    </xf>
    <xf numFmtId="39" fontId="4" fillId="0" borderId="0" xfId="49" applyFont="1" applyFill="1" applyAlignment="1" applyProtection="1" quotePrefix="1">
      <alignment horizontal="right" vertical="center"/>
      <protection/>
    </xf>
    <xf numFmtId="10" fontId="4" fillId="0" borderId="0" xfId="51" applyNumberFormat="1" applyFont="1" applyFill="1" applyAlignment="1" applyProtection="1" quotePrefix="1">
      <alignment horizontal="right" vertical="center"/>
      <protection/>
    </xf>
    <xf numFmtId="39" fontId="4" fillId="0" borderId="0" xfId="49" applyFont="1" applyBorder="1" applyAlignment="1">
      <alignment horizontal="right" vertical="center"/>
      <protection/>
    </xf>
    <xf numFmtId="39" fontId="7" fillId="0" borderId="0" xfId="49" applyFont="1" applyBorder="1" applyAlignment="1" applyProtection="1">
      <alignment vertical="center"/>
      <protection/>
    </xf>
    <xf numFmtId="10" fontId="7" fillId="0" borderId="0" xfId="51" applyNumberFormat="1" applyFont="1" applyBorder="1" applyAlignment="1" applyProtection="1">
      <alignment vertical="center"/>
      <protection/>
    </xf>
    <xf numFmtId="39" fontId="7" fillId="0" borderId="0" xfId="49" applyFont="1" applyBorder="1" applyAlignment="1" applyProtection="1">
      <alignment horizontal="left" vertical="center"/>
      <protection/>
    </xf>
    <xf numFmtId="39" fontId="7" fillId="0" borderId="0" xfId="49" applyFont="1" applyBorder="1" applyAlignment="1">
      <alignment vertical="center"/>
      <protection/>
    </xf>
    <xf numFmtId="10" fontId="5" fillId="0" borderId="0" xfId="49" applyNumberFormat="1" applyFont="1" applyAlignment="1">
      <alignment vertical="center"/>
      <protection/>
    </xf>
    <xf numFmtId="39" fontId="5" fillId="0" borderId="0" xfId="49" applyFont="1" applyAlignment="1">
      <alignment vertical="center"/>
      <protection/>
    </xf>
    <xf numFmtId="39" fontId="5" fillId="0" borderId="15" xfId="49" applyFont="1" applyBorder="1" applyAlignment="1">
      <alignment vertical="center"/>
      <protection/>
    </xf>
    <xf numFmtId="39" fontId="5" fillId="0" borderId="15" xfId="49" applyFont="1" applyBorder="1" applyAlignment="1" applyProtection="1">
      <alignment horizontal="right" vertical="center"/>
      <protection/>
    </xf>
    <xf numFmtId="39" fontId="5" fillId="0" borderId="15" xfId="49" applyFont="1" applyBorder="1" applyAlignment="1" applyProtection="1" quotePrefix="1">
      <alignment horizontal="right" vertical="center"/>
      <protection/>
    </xf>
    <xf numFmtId="10" fontId="5" fillId="0" borderId="15" xfId="51" applyNumberFormat="1" applyFont="1" applyBorder="1" applyAlignment="1" applyProtection="1" quotePrefix="1">
      <alignment horizontal="right" vertical="center"/>
      <protection/>
    </xf>
    <xf numFmtId="39" fontId="8" fillId="0" borderId="0" xfId="49" applyFont="1" applyBorder="1" applyAlignment="1" applyProtection="1" quotePrefix="1">
      <alignment horizontal="left" vertical="center"/>
      <protection/>
    </xf>
    <xf numFmtId="10" fontId="4" fillId="0" borderId="0" xfId="52" applyNumberFormat="1" applyFont="1" applyAlignment="1" applyProtection="1">
      <alignment horizontal="right" vertical="center"/>
      <protection/>
    </xf>
    <xf numFmtId="167" fontId="4" fillId="0" borderId="0" xfId="49" applyNumberFormat="1" applyFont="1" applyAlignment="1" applyProtection="1">
      <alignment horizontal="right" vertical="center"/>
      <protection/>
    </xf>
    <xf numFmtId="10" fontId="6" fillId="0" borderId="12" xfId="52" applyNumberFormat="1" applyFont="1" applyBorder="1" applyAlignment="1" applyProtection="1">
      <alignment horizontal="right" vertical="center"/>
      <protection/>
    </xf>
    <xf numFmtId="10" fontId="5" fillId="0" borderId="12" xfId="52" applyNumberFormat="1" applyFont="1" applyBorder="1" applyAlignment="1" applyProtection="1">
      <alignment horizontal="right" vertical="center"/>
      <protection/>
    </xf>
    <xf numFmtId="10" fontId="5" fillId="0" borderId="0" xfId="52" applyNumberFormat="1" applyFont="1" applyAlignment="1" applyProtection="1">
      <alignment horizontal="right" vertical="center"/>
      <protection/>
    </xf>
    <xf numFmtId="167" fontId="4" fillId="0" borderId="0" xfId="49" applyNumberFormat="1" applyFont="1" applyAlignment="1" applyProtection="1" quotePrefix="1">
      <alignment horizontal="right" vertical="center"/>
      <protection/>
    </xf>
    <xf numFmtId="10" fontId="4" fillId="0" borderId="0" xfId="52" applyNumberFormat="1" applyFont="1" applyAlignment="1" applyProtection="1" quotePrefix="1">
      <alignment horizontal="right" vertical="center"/>
      <protection/>
    </xf>
    <xf numFmtId="10" fontId="6" fillId="0" borderId="13" xfId="52" applyNumberFormat="1" applyFont="1" applyBorder="1" applyAlignment="1" applyProtection="1">
      <alignment horizontal="right" vertical="center"/>
      <protection/>
    </xf>
    <xf numFmtId="10" fontId="5" fillId="0" borderId="13" xfId="52" applyNumberFormat="1" applyFont="1" applyBorder="1" applyAlignment="1" applyProtection="1">
      <alignment horizontal="right" vertical="center"/>
      <protection/>
    </xf>
    <xf numFmtId="10" fontId="4" fillId="0" borderId="0" xfId="52" applyNumberFormat="1" applyFont="1" applyBorder="1" applyAlignment="1" applyProtection="1">
      <alignment vertical="center"/>
      <protection/>
    </xf>
    <xf numFmtId="10" fontId="5" fillId="0" borderId="14" xfId="52" applyNumberFormat="1" applyFont="1" applyBorder="1" applyAlignment="1" applyProtection="1">
      <alignment horizontal="right" vertical="center"/>
      <protection/>
    </xf>
    <xf numFmtId="10" fontId="4" fillId="0" borderId="0" xfId="52" applyNumberFormat="1" applyFont="1" applyFill="1" applyAlignment="1" applyProtection="1" quotePrefix="1">
      <alignment horizontal="right" vertical="center"/>
      <protection/>
    </xf>
    <xf numFmtId="10" fontId="7" fillId="0" borderId="0" xfId="52" applyNumberFormat="1" applyFont="1" applyBorder="1" applyAlignment="1" applyProtection="1">
      <alignment vertical="center"/>
      <protection/>
    </xf>
    <xf numFmtId="10" fontId="5" fillId="0" borderId="0" xfId="52" applyNumberFormat="1" applyFont="1" applyAlignment="1" applyProtection="1" quotePrefix="1">
      <alignment horizontal="right" vertical="center"/>
      <protection/>
    </xf>
    <xf numFmtId="10" fontId="5" fillId="0" borderId="15" xfId="52" applyNumberFormat="1" applyFont="1" applyBorder="1" applyAlignment="1" applyProtection="1" quotePrefix="1">
      <alignment horizontal="right" vertical="center"/>
      <protection/>
    </xf>
    <xf numFmtId="10" fontId="5" fillId="0" borderId="0" xfId="51" applyNumberFormat="1" applyFont="1" applyFill="1" applyAlignment="1" applyProtection="1" quotePrefix="1">
      <alignment horizontal="right" vertical="center"/>
      <protection/>
    </xf>
    <xf numFmtId="167" fontId="5" fillId="0" borderId="0" xfId="49" applyNumberFormat="1" applyFont="1" applyAlignment="1" applyProtection="1">
      <alignment horizontal="left" vertical="center"/>
      <protection/>
    </xf>
    <xf numFmtId="167" fontId="6" fillId="0" borderId="12" xfId="49" applyNumberFormat="1" applyFont="1" applyBorder="1" applyAlignment="1" applyProtection="1">
      <alignment horizontal="right" vertical="center"/>
      <protection/>
    </xf>
    <xf numFmtId="167" fontId="5" fillId="0" borderId="0" xfId="49" applyNumberFormat="1" applyFont="1" applyAlignment="1" applyProtection="1">
      <alignment horizontal="right" vertical="center"/>
      <protection/>
    </xf>
    <xf numFmtId="167" fontId="6" fillId="0" borderId="13" xfId="49" applyNumberFormat="1" applyFont="1" applyBorder="1" applyAlignment="1" applyProtection="1">
      <alignment horizontal="right" vertical="center"/>
      <protection/>
    </xf>
    <xf numFmtId="39" fontId="5" fillId="0" borderId="14" xfId="49" applyNumberFormat="1" applyFont="1" applyBorder="1" applyAlignment="1" applyProtection="1">
      <alignment horizontal="right" vertical="center"/>
      <protection/>
    </xf>
    <xf numFmtId="39" fontId="3" fillId="0" borderId="0" xfId="49" applyFont="1" applyAlignment="1" applyProtection="1">
      <alignment horizontal="left" vertical="center"/>
      <protection/>
    </xf>
    <xf numFmtId="165" fontId="5" fillId="0" borderId="10" xfId="49" applyNumberFormat="1" applyFont="1" applyBorder="1" applyAlignment="1">
      <alignment horizontal="center" vertical="center"/>
      <protection/>
    </xf>
    <xf numFmtId="165" fontId="5" fillId="0" borderId="0" xfId="49" applyNumberFormat="1" applyFont="1" applyBorder="1" applyAlignment="1">
      <alignment horizontal="center" vertical="center"/>
      <protection/>
    </xf>
    <xf numFmtId="0" fontId="3" fillId="0" borderId="0" xfId="49" applyNumberFormat="1" applyFont="1" applyAlignment="1" applyProtection="1">
      <alignment horizontal="left" vertical="center"/>
      <protection/>
    </xf>
    <xf numFmtId="14" fontId="3" fillId="0" borderId="0" xfId="49" applyNumberFormat="1" applyFont="1" applyAlignment="1" applyProtection="1">
      <alignment horizontal="left" vertical="center"/>
      <protection/>
    </xf>
    <xf numFmtId="0" fontId="11" fillId="0" borderId="16" xfId="48" applyNumberFormat="1" applyFont="1" applyFill="1" applyBorder="1" applyAlignment="1" applyProtection="1" quotePrefix="1">
      <alignment horizontal="left" vertical="center"/>
      <protection/>
    </xf>
    <xf numFmtId="0" fontId="11" fillId="0" borderId="17" xfId="48" applyNumberFormat="1" applyFont="1" applyFill="1" applyBorder="1" applyAlignment="1" applyProtection="1" quotePrefix="1">
      <alignment horizontal="left" vertical="center"/>
      <protection/>
    </xf>
    <xf numFmtId="39" fontId="4" fillId="0" borderId="0" xfId="49" applyNumberFormat="1" applyFont="1" applyAlignment="1" applyProtection="1" quotePrefix="1">
      <alignment horizontal="righ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SOJA - PADF -JUL 2007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SP-S&#227;o%20Jos&#233;%20do%20Rio%20Preto-FAMILIAR-MAR-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MG-Una&#237;-FAMILIAR-MAR-2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MG-Porteirinha-FAMILIAR-MAR-2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MG-Patos%20de%20Minas-FAMILIAR-MAR-2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ownCloud\DF-GECUP\PLANILHAS%20MODELO\PLANILHAS%20MODELO%20-%20METODOLOGIA%20%202010\Planilha%20Modelo%20-%20Sociobiodiversidade-Abr_201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MG-Muria&#233;-FAMILIAR-MAR-20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MG-Caldas-FAMILIAR-MAR-20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GO-Orizona-FAMILIAR-MAR-20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CE-Morada%20Nova-FAMILIAR-MAR-20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asa099622\Desktop\Planilha%20Modelo%20-%20Sociobiodiversidade-Abr_20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LEITE-RS-PASSO%20FUNDO-EMPRESARIAL-MAR-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Planilha%20Modelo%20-%20Sociobiodiversidade-Abr_201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LEITE-PR-CASTRO-EMPRESARIAL-MAR-20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LEITE-MG-PRATA-EMPRESARIAL-MAR-20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LEITE-MG-POMP&#201;U-EMPRESARIAL-MAR-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17\gecup\Documents%20and%20Settings\stelito.neto\Meus%20documentos\Stelito\Conab\Leite\Custo%20Produ&#231;&#227;o%20Leite%20_Em%20Bran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SP-Itapetininga-FAMILIAR-MAR-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CONFERENCIA%20DE%20PRECOS%20-MAR-2020\SAO%20MIGUEL%20DO%20OESTE-SC\LEITE-SC-S&#227;o%20Miguel%20do%20Oeste-Agricultura%20Familiar-MAR-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RS-Teut&#244;nia-FAMILIAR-MAR-2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RS-Iju&#237;-FAMILIAR-MAR-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RO-Jaru-FAMILIAR-MAR-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e.melo\ownCloud\DF-GECUP\CUSTO%20DE%20PRODU&#199;&#195;O%20POR%20PRODUTO\Pecu&#225;ria%20Leiteira\Familiar\2020\03.2020\LEITE-PR-Marechal%20C&#226;ndido%20Rondon-FAMILIAR-MA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Fatores Contextuais"/>
      <sheetName val="ATUALIZAÇÃO"/>
      <sheetName val="ÁREA"/>
      <sheetName val="REBANHO "/>
      <sheetName val="BENF."/>
      <sheetName val="MAQ. "/>
      <sheetName val="PASTO"/>
      <sheetName val="CAPINEIRA"/>
      <sheetName val="CANA-DE-AÇÚCAR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AFICO 1-ATIVIDADE LEITEIRA"/>
      <sheetName val="Gráfico 2_Leite"/>
      <sheetName val="GRÁFICO 2-LEI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0">
          <cell r="B10">
            <v>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 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0">
          <cell r="B10">
            <v>20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tas da Versão"/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  <sheetDataSet>
      <sheetData sheetId="2">
        <row r="1">
          <cell r="A1" t="str">
            <v>UF: RS</v>
          </cell>
        </row>
        <row r="2">
          <cell r="A2" t="str">
            <v>MUNICÍPIO: Passo Fundo</v>
          </cell>
        </row>
        <row r="10">
          <cell r="C10">
            <v>43891</v>
          </cell>
        </row>
        <row r="11">
          <cell r="C11">
            <v>2020</v>
          </cell>
        </row>
        <row r="130">
          <cell r="C130">
            <v>0.08</v>
          </cell>
        </row>
      </sheetData>
      <sheetData sheetId="4">
        <row r="45">
          <cell r="E45">
            <v>465</v>
          </cell>
        </row>
      </sheetData>
      <sheetData sheetId="6">
        <row r="29">
          <cell r="B29">
            <v>930.3826049999999</v>
          </cell>
        </row>
      </sheetData>
      <sheetData sheetId="13">
        <row r="20">
          <cell r="E20">
            <v>14797.199999999999</v>
          </cell>
        </row>
        <row r="62">
          <cell r="E62">
            <v>4523.2300000000005</v>
          </cell>
        </row>
        <row r="64">
          <cell r="E64">
            <v>3721.5304199999996</v>
          </cell>
        </row>
      </sheetData>
      <sheetData sheetId="14">
        <row r="6">
          <cell r="C6">
            <v>169725</v>
          </cell>
        </row>
      </sheetData>
      <sheetData sheetId="15">
        <row r="14">
          <cell r="C14">
            <v>83391</v>
          </cell>
        </row>
        <row r="15">
          <cell r="C15">
            <v>2400</v>
          </cell>
        </row>
        <row r="16">
          <cell r="C16">
            <v>3270.1800000000003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2457.6000000000004</v>
          </cell>
        </row>
        <row r="20">
          <cell r="C20">
            <v>50064</v>
          </cell>
        </row>
        <row r="21">
          <cell r="C21">
            <v>0</v>
          </cell>
        </row>
        <row r="22">
          <cell r="C22">
            <v>3189.375000000001</v>
          </cell>
        </row>
        <row r="23">
          <cell r="C23">
            <v>2648.7000000000003</v>
          </cell>
        </row>
        <row r="24">
          <cell r="C24">
            <v>160.2</v>
          </cell>
        </row>
        <row r="25">
          <cell r="C25">
            <v>994.7439999999999</v>
          </cell>
        </row>
        <row r="26">
          <cell r="C26">
            <v>16972.5</v>
          </cell>
        </row>
        <row r="27">
          <cell r="C27">
            <v>246</v>
          </cell>
        </row>
        <row r="28">
          <cell r="C28">
            <v>7800</v>
          </cell>
        </row>
        <row r="29">
          <cell r="C29">
            <v>3413.96125</v>
          </cell>
        </row>
        <row r="32">
          <cell r="C32">
            <v>9262.651033500002</v>
          </cell>
        </row>
        <row r="33">
          <cell r="C33">
            <v>0</v>
          </cell>
        </row>
        <row r="37">
          <cell r="C37">
            <v>6270</v>
          </cell>
        </row>
        <row r="38">
          <cell r="C38">
            <v>8865.348000000002</v>
          </cell>
        </row>
        <row r="39">
          <cell r="C39">
            <v>7166.84848</v>
          </cell>
        </row>
        <row r="40">
          <cell r="C40">
            <v>0</v>
          </cell>
        </row>
        <row r="41">
          <cell r="C41">
            <v>0</v>
          </cell>
        </row>
        <row r="45">
          <cell r="C45">
            <v>3555.25878</v>
          </cell>
        </row>
        <row r="46">
          <cell r="C46">
            <v>1950.08194008</v>
          </cell>
        </row>
        <row r="47">
          <cell r="C47">
            <v>5432.570000000001</v>
          </cell>
        </row>
        <row r="48">
          <cell r="C48">
            <v>26100</v>
          </cell>
        </row>
        <row r="51">
          <cell r="C51">
            <v>0.85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3">
        <row r="10">
          <cell r="B10">
            <v>20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  <sheetDataSet>
      <sheetData sheetId="1">
        <row r="1">
          <cell r="A1" t="str">
            <v>UF: MG</v>
          </cell>
        </row>
        <row r="2">
          <cell r="A2" t="str">
            <v>MUNICÍPIO: POMPÉU</v>
          </cell>
        </row>
        <row r="10">
          <cell r="C10" t="str">
            <v>MAR/2020</v>
          </cell>
        </row>
        <row r="11">
          <cell r="C11" t="str">
            <v>2020/2021</v>
          </cell>
        </row>
        <row r="152">
          <cell r="C152">
            <v>0.08</v>
          </cell>
        </row>
      </sheetData>
      <sheetData sheetId="3">
        <row r="45">
          <cell r="E45">
            <v>1532.5</v>
          </cell>
        </row>
      </sheetData>
      <sheetData sheetId="5">
        <row r="29">
          <cell r="B29">
            <v>2171.6882250000003</v>
          </cell>
        </row>
      </sheetData>
      <sheetData sheetId="12">
        <row r="20">
          <cell r="E20">
            <v>42322.5</v>
          </cell>
        </row>
        <row r="62">
          <cell r="E62">
            <v>7192.3</v>
          </cell>
        </row>
        <row r="64">
          <cell r="E64">
            <v>8686.752900000001</v>
          </cell>
        </row>
      </sheetData>
      <sheetData sheetId="13">
        <row r="6">
          <cell r="C6">
            <v>559362.5</v>
          </cell>
        </row>
      </sheetData>
      <sheetData sheetId="14">
        <row r="14">
          <cell r="C14">
            <v>94050</v>
          </cell>
        </row>
        <row r="15">
          <cell r="C15">
            <v>3612</v>
          </cell>
        </row>
        <row r="16">
          <cell r="C16">
            <v>12000</v>
          </cell>
        </row>
        <row r="17">
          <cell r="C17">
            <v>0</v>
          </cell>
        </row>
        <row r="18">
          <cell r="C18">
            <v>1600</v>
          </cell>
        </row>
        <row r="19">
          <cell r="C19">
            <v>52000</v>
          </cell>
        </row>
        <row r="20">
          <cell r="C20">
            <v>307239.3</v>
          </cell>
        </row>
        <row r="21">
          <cell r="C21">
            <v>27000</v>
          </cell>
        </row>
        <row r="22">
          <cell r="C22">
            <v>19802.925</v>
          </cell>
        </row>
        <row r="23">
          <cell r="C23">
            <v>17276.837741666666</v>
          </cell>
        </row>
        <row r="24">
          <cell r="C24">
            <v>20491.808</v>
          </cell>
        </row>
        <row r="25">
          <cell r="C25">
            <v>7506.2</v>
          </cell>
        </row>
        <row r="26">
          <cell r="C26">
            <v>0</v>
          </cell>
        </row>
        <row r="27">
          <cell r="C27">
            <v>17600</v>
          </cell>
        </row>
        <row r="28">
          <cell r="C28">
            <v>0</v>
          </cell>
        </row>
        <row r="29">
          <cell r="C29">
            <v>14909.05859375</v>
          </cell>
        </row>
        <row r="32">
          <cell r="C32">
            <v>30548.35911177083</v>
          </cell>
        </row>
        <row r="33">
          <cell r="C33">
            <v>0</v>
          </cell>
        </row>
        <row r="37">
          <cell r="C37">
            <v>0</v>
          </cell>
        </row>
        <row r="38">
          <cell r="C38">
            <v>12745.199999999999</v>
          </cell>
        </row>
        <row r="39">
          <cell r="C39">
            <v>18637.0656</v>
          </cell>
        </row>
        <row r="40">
          <cell r="C40">
            <v>2400</v>
          </cell>
        </row>
        <row r="41">
          <cell r="C41">
            <v>12480</v>
          </cell>
        </row>
        <row r="45">
          <cell r="C45">
            <v>5663.93625</v>
          </cell>
        </row>
        <row r="46">
          <cell r="C46">
            <v>4560.5452725000005</v>
          </cell>
        </row>
        <row r="47">
          <cell r="C47">
            <v>25575.375</v>
          </cell>
        </row>
        <row r="48">
          <cell r="C48">
            <v>29400</v>
          </cell>
        </row>
        <row r="51">
          <cell r="C51">
            <v>0.9076279773905326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 Produção Leite _Em Branco"/>
      <sheetName val="Custeio"/>
      <sheetName val="Entra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REBANHO "/>
      <sheetName val="ÁREA"/>
      <sheetName val="PASTO"/>
      <sheetName val="CAPINEIRA"/>
      <sheetName val="CANA"/>
      <sheetName val="SILAGEM"/>
      <sheetName val="ALIMENTAÇÃO - CONCENTRADO"/>
      <sheetName val="SANIDADE"/>
      <sheetName val="BENF."/>
      <sheetName val="MAQ. 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  <sheetDataSet>
      <sheetData sheetId="1">
        <row r="1">
          <cell r="A1" t="str">
            <v>UF: SC</v>
          </cell>
        </row>
        <row r="2">
          <cell r="A2" t="str">
            <v>MUNICÍPIO: São Miguel do Oeste</v>
          </cell>
        </row>
        <row r="10">
          <cell r="C10" t="str">
            <v>MAR/2020</v>
          </cell>
        </row>
        <row r="11">
          <cell r="C11" t="str">
            <v>2020/2021</v>
          </cell>
        </row>
      </sheetData>
      <sheetData sheetId="2">
        <row r="45">
          <cell r="E45">
            <v>390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ATUALIZAÇÃO"/>
      <sheetName val="ÁREA"/>
      <sheetName val="REBANHO "/>
      <sheetName val="BENF."/>
      <sheetName val="MAQ. "/>
      <sheetName val="PASTO"/>
      <sheetName val="CAPINEIRA"/>
      <sheetName val="CANA"/>
      <sheetName val="SILAGEM"/>
      <sheetName val="ALIMENTAÇÃO - CONCENTRADO"/>
      <sheetName val="SANIDADE"/>
      <sheetName val="GERAL"/>
      <sheetName val="RENDA"/>
      <sheetName val="RESULTADO"/>
      <sheetName val="Resumo"/>
      <sheetName val="Compara Custo"/>
      <sheetName val="Resumo (MDA)"/>
      <sheetName val="Gráfico 1_Ativ."/>
      <sheetName val="Gráfico 2_Leite"/>
    </sheetNames>
    <sheetDataSet>
      <sheetData sheetId="1">
        <row r="1">
          <cell r="A1" t="str">
            <v>UF: PR</v>
          </cell>
        </row>
        <row r="2">
          <cell r="A2" t="str">
            <v>MUNICÍPIO: Marechal Cândido Rondon Familiar</v>
          </cell>
        </row>
        <row r="10">
          <cell r="C10" t="str">
            <v>MAR/2020</v>
          </cell>
        </row>
        <row r="11">
          <cell r="C11" t="str">
            <v>2020/2021</v>
          </cell>
        </row>
      </sheetData>
      <sheetData sheetId="3">
        <row r="45">
          <cell r="E45">
            <v>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5"/>
  <sheetViews>
    <sheetView tabSelected="1" zoomScale="80" zoomScaleNormal="80" zoomScalePageLayoutView="0" workbookViewId="0" topLeftCell="A1">
      <selection activeCell="A3" sqref="A3:B3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89</v>
      </c>
      <c r="B4" s="4"/>
      <c r="C4" s="4"/>
      <c r="D4" s="2"/>
    </row>
    <row r="5" spans="1:4" ht="15" customHeight="1">
      <c r="A5" s="1" t="s">
        <v>90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100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12540</v>
      </c>
      <c r="C12" s="21">
        <v>0.2233150684931507</v>
      </c>
      <c r="D12" s="22">
        <v>0.20187028840817572</v>
      </c>
      <c r="E12" s="22">
        <v>0.2709800839929674</v>
      </c>
    </row>
    <row r="13" spans="1:5" ht="15" customHeight="1">
      <c r="A13" s="19" t="s">
        <v>20</v>
      </c>
      <c r="B13" s="20">
        <v>0</v>
      </c>
      <c r="C13" s="21">
        <v>0</v>
      </c>
      <c r="D13" s="22">
        <v>0</v>
      </c>
      <c r="E13" s="22">
        <v>0</v>
      </c>
    </row>
    <row r="14" spans="1:5" ht="15" customHeight="1">
      <c r="A14" s="19" t="s">
        <v>21</v>
      </c>
      <c r="B14" s="20">
        <v>0</v>
      </c>
      <c r="C14" s="21">
        <v>0</v>
      </c>
      <c r="D14" s="22">
        <v>0</v>
      </c>
      <c r="E14" s="22">
        <v>0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11025</v>
      </c>
      <c r="C17" s="21">
        <v>0.19633561643835618</v>
      </c>
      <c r="D17" s="22">
        <v>0.17748165308613534</v>
      </c>
      <c r="E17" s="22">
        <v>0.23824205949142468</v>
      </c>
    </row>
    <row r="18" spans="1:5" ht="15" customHeight="1">
      <c r="A18" s="19" t="s">
        <v>25</v>
      </c>
      <c r="B18" s="20">
        <v>13992</v>
      </c>
      <c r="C18" s="21">
        <v>0.24917260273972605</v>
      </c>
      <c r="D18" s="22">
        <v>0.22524474285543816</v>
      </c>
      <c r="E18" s="22">
        <v>0.30235672529741625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998.4000000000001</v>
      </c>
      <c r="C20" s="21">
        <v>0.01777972602739726</v>
      </c>
      <c r="D20" s="22">
        <v>0.016072352148861456</v>
      </c>
      <c r="E20" s="22">
        <v>0.0215746822853731</v>
      </c>
    </row>
    <row r="21" spans="1:5" ht="15" customHeight="1">
      <c r="A21" s="19" t="s">
        <v>28</v>
      </c>
      <c r="B21" s="20">
        <v>1204.5</v>
      </c>
      <c r="C21" s="21">
        <v>0.02145</v>
      </c>
      <c r="D21" s="22">
        <v>0.019390172439206353</v>
      </c>
      <c r="E21" s="22">
        <v>0.02602835017300871</v>
      </c>
    </row>
    <row r="22" spans="1:5" ht="15" customHeight="1">
      <c r="A22" s="19" t="s">
        <v>29</v>
      </c>
      <c r="B22" s="20">
        <v>0</v>
      </c>
      <c r="C22" s="21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0</v>
      </c>
      <c r="C23" s="21">
        <v>0</v>
      </c>
      <c r="D23" s="22">
        <v>0</v>
      </c>
      <c r="E23" s="22">
        <v>0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0</v>
      </c>
      <c r="C25" s="21">
        <v>0</v>
      </c>
      <c r="D25" s="22">
        <v>0</v>
      </c>
      <c r="E25" s="22">
        <v>0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1008.1999999999999</v>
      </c>
      <c r="C27" s="21">
        <v>0.017954246575342465</v>
      </c>
      <c r="D27" s="22">
        <v>0.01623011361827135</v>
      </c>
      <c r="E27" s="22">
        <v>0.02178645300492103</v>
      </c>
    </row>
    <row r="28" spans="1:5" s="23" customFormat="1" ht="15" customHeight="1">
      <c r="A28" s="19" t="s">
        <v>35</v>
      </c>
      <c r="B28" s="20">
        <v>2198</v>
      </c>
      <c r="C28" s="21">
        <v>0.03914246575342466</v>
      </c>
      <c r="D28" s="22">
        <v>0.03538364385336286</v>
      </c>
      <c r="E28" s="22">
        <v>0.04749714709860784</v>
      </c>
    </row>
    <row r="29" spans="1:5" s="24" customFormat="1" ht="15" customHeight="1">
      <c r="A29" s="19" t="s">
        <v>36</v>
      </c>
      <c r="B29" s="20">
        <v>455.4</v>
      </c>
      <c r="C29" s="21">
        <v>0.00810986301369863</v>
      </c>
      <c r="D29" s="22">
        <v>0.007331078894823223</v>
      </c>
      <c r="E29" s="22">
        <v>0.009840855681849869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2171.0750000000003</v>
      </c>
      <c r="C31" s="21">
        <v>0.0386629794520548</v>
      </c>
      <c r="D31" s="22">
        <v>0.034950202265213726</v>
      </c>
      <c r="E31" s="22">
        <v>0.04691531785127845</v>
      </c>
    </row>
    <row r="32" spans="1:5" s="23" customFormat="1" ht="15" customHeight="1">
      <c r="A32" s="26" t="s">
        <v>39</v>
      </c>
      <c r="B32" s="27">
        <v>45592.575</v>
      </c>
      <c r="C32" s="28">
        <v>0.8119225684931507</v>
      </c>
      <c r="D32" s="29">
        <v>0.7339542475694882</v>
      </c>
      <c r="E32" s="30">
        <v>0.9852216748768473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683.8886249999999</v>
      </c>
      <c r="C34" s="34">
        <v>0.012178838527397259</v>
      </c>
      <c r="D34" s="35">
        <v>0.011009313713542322</v>
      </c>
      <c r="E34" s="22">
        <v>0.014778325123152709</v>
      </c>
    </row>
    <row r="35" spans="1:251" s="23" customFormat="1" ht="15" customHeight="1">
      <c r="A35" s="36" t="s">
        <v>42</v>
      </c>
      <c r="B35" s="37">
        <v>683.8886249999999</v>
      </c>
      <c r="C35" s="37">
        <v>0.012178838527397259</v>
      </c>
      <c r="D35" s="38">
        <v>0.011009313713542322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46276.463625</v>
      </c>
      <c r="C36" s="44">
        <v>0.8241014070205479</v>
      </c>
      <c r="D36" s="45">
        <v>0.7449635612830305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2919.2</v>
      </c>
      <c r="C38" s="20">
        <v>0.051985753424657534</v>
      </c>
      <c r="D38" s="22">
        <v>0.046993600153201476</v>
      </c>
    </row>
    <row r="39" spans="1:4" s="23" customFormat="1" ht="15" customHeight="1">
      <c r="A39" s="19" t="s">
        <v>46</v>
      </c>
      <c r="B39" s="20">
        <v>1123.7333333333333</v>
      </c>
      <c r="C39" s="20">
        <v>0.020011689497716898</v>
      </c>
      <c r="D39" s="22">
        <v>0.018089981825668313</v>
      </c>
    </row>
    <row r="40" spans="1:4" s="23" customFormat="1" ht="15" customHeight="1">
      <c r="A40" s="19" t="s">
        <v>47</v>
      </c>
      <c r="B40" s="20">
        <v>307.6923076923077</v>
      </c>
      <c r="C40" s="20">
        <v>0.005479452054794521</v>
      </c>
      <c r="D40" s="22">
        <v>0.004953264345679689</v>
      </c>
    </row>
    <row r="41" spans="1:4" s="23" customFormat="1" ht="15" customHeight="1">
      <c r="A41" s="19" t="s">
        <v>48</v>
      </c>
      <c r="B41" s="20">
        <v>0</v>
      </c>
      <c r="C41" s="20">
        <v>0</v>
      </c>
      <c r="D41" s="22">
        <v>0</v>
      </c>
    </row>
    <row r="42" spans="1:249" s="23" customFormat="1" ht="15" customHeight="1">
      <c r="A42" s="26" t="s">
        <v>49</v>
      </c>
      <c r="B42" s="27">
        <v>4350.625641025641</v>
      </c>
      <c r="C42" s="27">
        <v>0.07747689497716896</v>
      </c>
      <c r="D42" s="29">
        <v>0.07003684632454948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5643</v>
      </c>
      <c r="C45" s="34">
        <v>0.10049178082191781</v>
      </c>
      <c r="D45" s="35">
        <v>0.09084162978367907</v>
      </c>
    </row>
    <row r="46" spans="1:4" s="23" customFormat="1" ht="15" customHeight="1">
      <c r="A46" s="33" t="s">
        <v>53</v>
      </c>
      <c r="B46" s="49">
        <v>113.85</v>
      </c>
      <c r="C46" s="34">
        <v>0.0020274657534246573</v>
      </c>
      <c r="D46" s="35">
        <v>0.0018327697237058057</v>
      </c>
    </row>
    <row r="47" spans="1:251" s="53" customFormat="1" ht="15" customHeight="1">
      <c r="A47" s="26" t="s">
        <v>54</v>
      </c>
      <c r="B47" s="27">
        <v>5756.85</v>
      </c>
      <c r="C47" s="27">
        <v>0.10251924657534248</v>
      </c>
      <c r="D47" s="29">
        <v>0.09267439950738487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10107.475641025641</v>
      </c>
      <c r="C48" s="43">
        <v>0.17999614155251142</v>
      </c>
      <c r="D48" s="54">
        <v>0.16271124583193436</v>
      </c>
    </row>
    <row r="49" spans="1:4" ht="15" customHeight="1">
      <c r="A49" s="42" t="s">
        <v>56</v>
      </c>
      <c r="B49" s="43">
        <v>56383.93926602564</v>
      </c>
      <c r="C49" s="43">
        <v>1.0040975485730592</v>
      </c>
      <c r="D49" s="45">
        <v>0.907674807114965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4835.1576000000005</v>
      </c>
      <c r="C51" s="34">
        <v>0.08610554630136988</v>
      </c>
      <c r="D51" s="35">
        <v>0.07783689467392207</v>
      </c>
    </row>
    <row r="52" spans="1:4" ht="15" customHeight="1">
      <c r="A52" s="19" t="s">
        <v>59</v>
      </c>
      <c r="B52" s="20">
        <v>900</v>
      </c>
      <c r="C52" s="34">
        <v>0.01602739726027397</v>
      </c>
      <c r="D52" s="35">
        <v>0.014488298211113089</v>
      </c>
    </row>
    <row r="53" spans="1:4" ht="15" customHeight="1">
      <c r="A53" s="26" t="s">
        <v>60</v>
      </c>
      <c r="B53" s="27">
        <v>5735.1576000000005</v>
      </c>
      <c r="C53" s="27">
        <v>0.10213294356164385</v>
      </c>
      <c r="D53" s="29">
        <v>0.09232519288503516</v>
      </c>
    </row>
    <row r="54" spans="1:4" ht="15" customHeight="1" thickBot="1">
      <c r="A54" s="56" t="s">
        <v>61</v>
      </c>
      <c r="B54" s="57">
        <v>62119.09686602564</v>
      </c>
      <c r="C54" s="58">
        <v>1.106230492134703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="80" zoomScaleNormal="80" zoomScalePageLayoutView="0" workbookViewId="0" topLeftCell="A1">
      <selection activeCell="M11" sqref="M11"/>
    </sheetView>
  </sheetViews>
  <sheetFormatPr defaultColWidth="9.140625" defaultRowHeight="15"/>
  <cols>
    <col min="1" max="1" width="54.421875" style="0" bestFit="1" customWidth="1"/>
    <col min="2" max="2" width="10.140625" style="0" bestFit="1" customWidth="1"/>
    <col min="3" max="3" width="6.28125" style="0" bestFit="1" customWidth="1"/>
    <col min="4" max="5" width="13.7109375" style="0" bestFit="1" customWidth="1"/>
  </cols>
  <sheetData>
    <row r="1" spans="1:6" ht="15.75">
      <c r="A1" s="82" t="s">
        <v>0</v>
      </c>
      <c r="B1" s="82"/>
      <c r="C1" s="2"/>
      <c r="D1" s="2"/>
      <c r="E1" s="3"/>
      <c r="F1" s="3"/>
    </row>
    <row r="2" spans="1:6" ht="15.75">
      <c r="A2" s="82" t="s">
        <v>63</v>
      </c>
      <c r="B2" s="82"/>
      <c r="C2" s="2"/>
      <c r="D2" s="2"/>
      <c r="E2" s="3"/>
      <c r="F2" s="3"/>
    </row>
    <row r="3" spans="1:6" ht="15.75">
      <c r="A3" s="82" t="str">
        <f>'[9]ATUALIZAÇÃO'!C11</f>
        <v>2020/2021</v>
      </c>
      <c r="B3" s="82"/>
      <c r="C3" s="2"/>
      <c r="D3" s="2"/>
      <c r="E3" s="3"/>
      <c r="F3" s="3"/>
    </row>
    <row r="4" spans="1:6" ht="15.75">
      <c r="A4" s="1" t="str">
        <f>'[9]ATUALIZAÇÃO'!A2</f>
        <v>MUNICÍPIO: Marechal Cândido Rondon Familiar</v>
      </c>
      <c r="B4" s="4"/>
      <c r="C4" s="4"/>
      <c r="D4" s="2"/>
      <c r="E4" s="3"/>
      <c r="F4" s="3"/>
    </row>
    <row r="5" spans="1:6" ht="15.75">
      <c r="A5" s="1" t="str">
        <f>'[9]ATUALIZAÇÃO'!A1</f>
        <v>UF: PR</v>
      </c>
      <c r="B5" s="4"/>
      <c r="C5" s="4"/>
      <c r="D5" s="2"/>
      <c r="E5" s="3"/>
      <c r="F5" s="3"/>
    </row>
    <row r="6" spans="1:6" ht="15">
      <c r="A6" s="5" t="s">
        <v>5</v>
      </c>
      <c r="B6" s="6" t="str">
        <f>'[9]ATUALIZAÇÃO'!$C$10</f>
        <v>MAR/2020</v>
      </c>
      <c r="C6" s="3"/>
      <c r="D6" s="3"/>
      <c r="E6" s="7"/>
      <c r="F6" s="3"/>
    </row>
    <row r="7" spans="1:6" ht="16.5" thickBot="1">
      <c r="A7" s="5" t="s">
        <v>7</v>
      </c>
      <c r="B7" s="8">
        <f>'[9]REBANHO '!E45</f>
        <v>132</v>
      </c>
      <c r="C7" s="9" t="s">
        <v>8</v>
      </c>
      <c r="D7" s="2"/>
      <c r="E7" s="3"/>
      <c r="F7" s="3"/>
    </row>
    <row r="8" spans="1:6" ht="15">
      <c r="A8" s="10"/>
      <c r="B8" s="11" t="s">
        <v>9</v>
      </c>
      <c r="C8" s="83" t="s">
        <v>10</v>
      </c>
      <c r="D8" s="12" t="s">
        <v>11</v>
      </c>
      <c r="E8" s="12" t="s">
        <v>11</v>
      </c>
      <c r="F8" s="3"/>
    </row>
    <row r="9" spans="1:6" ht="15">
      <c r="A9" s="13" t="s">
        <v>12</v>
      </c>
      <c r="B9" s="14" t="s">
        <v>13</v>
      </c>
      <c r="C9" s="84"/>
      <c r="D9" s="15" t="s">
        <v>14</v>
      </c>
      <c r="E9" s="15" t="s">
        <v>14</v>
      </c>
      <c r="F9" s="3"/>
    </row>
    <row r="10" spans="1:6" ht="15.75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  <c r="F10" s="3"/>
    </row>
    <row r="11" spans="1:6" ht="15">
      <c r="A11" s="13" t="s">
        <v>18</v>
      </c>
      <c r="B11" s="13"/>
      <c r="C11" s="13"/>
      <c r="D11" s="13"/>
      <c r="E11" s="3"/>
      <c r="F11" s="3"/>
    </row>
    <row r="12" spans="1:6" ht="15">
      <c r="A12" s="19" t="s">
        <v>65</v>
      </c>
      <c r="B12" s="20">
        <v>16552.8</v>
      </c>
      <c r="C12" s="21">
        <v>0.27484931506849314</v>
      </c>
      <c r="D12" s="22">
        <v>0.15698070191897195</v>
      </c>
      <c r="E12" s="22">
        <v>0.25395490419404254</v>
      </c>
      <c r="F12" s="3"/>
    </row>
    <row r="13" spans="1:6" ht="15">
      <c r="A13" s="19" t="s">
        <v>20</v>
      </c>
      <c r="B13" s="20">
        <v>150</v>
      </c>
      <c r="C13" s="21">
        <v>0.0024906600249066002</v>
      </c>
      <c r="D13" s="22">
        <v>0.0014225451457062124</v>
      </c>
      <c r="E13" s="22">
        <v>0.002301316733670822</v>
      </c>
      <c r="F13" s="3"/>
    </row>
    <row r="14" spans="1:6" ht="15">
      <c r="A14" s="19" t="s">
        <v>21</v>
      </c>
      <c r="B14" s="20">
        <v>0</v>
      </c>
      <c r="C14" s="21">
        <v>0</v>
      </c>
      <c r="D14" s="22">
        <v>0</v>
      </c>
      <c r="E14" s="22">
        <v>0</v>
      </c>
      <c r="F14" s="3"/>
    </row>
    <row r="15" spans="1:6" ht="15">
      <c r="A15" s="19" t="s">
        <v>22</v>
      </c>
      <c r="B15" s="20">
        <v>0</v>
      </c>
      <c r="C15" s="21">
        <v>0</v>
      </c>
      <c r="D15" s="22">
        <v>0</v>
      </c>
      <c r="E15" s="22">
        <v>0</v>
      </c>
      <c r="F15" s="3"/>
    </row>
    <row r="16" spans="1:6" ht="15">
      <c r="A16" s="19" t="s">
        <v>23</v>
      </c>
      <c r="B16" s="20">
        <v>0</v>
      </c>
      <c r="C16" s="21">
        <v>0</v>
      </c>
      <c r="D16" s="22">
        <v>0</v>
      </c>
      <c r="E16" s="22">
        <v>0</v>
      </c>
      <c r="F16" s="3"/>
    </row>
    <row r="17" spans="1:6" ht="15">
      <c r="A17" s="19" t="s">
        <v>24</v>
      </c>
      <c r="B17" s="20">
        <v>4550</v>
      </c>
      <c r="C17" s="21">
        <v>0.07555002075550021</v>
      </c>
      <c r="D17" s="22">
        <v>0.043150536086421776</v>
      </c>
      <c r="E17" s="22">
        <v>0.06980660758801494</v>
      </c>
      <c r="F17" s="3"/>
    </row>
    <row r="18" spans="1:6" ht="15">
      <c r="A18" s="19" t="s">
        <v>25</v>
      </c>
      <c r="B18" s="20">
        <v>12247.2</v>
      </c>
      <c r="C18" s="21">
        <v>0.2033574097135741</v>
      </c>
      <c r="D18" s="22">
        <v>0.11614796605662084</v>
      </c>
      <c r="E18" s="22">
        <v>0.1878979086707553</v>
      </c>
      <c r="F18" s="3"/>
    </row>
    <row r="19" spans="1:6" ht="15">
      <c r="A19" s="19" t="s">
        <v>26</v>
      </c>
      <c r="B19" s="20">
        <v>296</v>
      </c>
      <c r="C19" s="21">
        <v>0.004914902449149025</v>
      </c>
      <c r="D19" s="22">
        <v>0.0028071557541935925</v>
      </c>
      <c r="E19" s="22">
        <v>0.004541265021110422</v>
      </c>
      <c r="F19" s="3"/>
    </row>
    <row r="20" spans="1:6" ht="15">
      <c r="A20" s="19" t="s">
        <v>27</v>
      </c>
      <c r="B20" s="20">
        <v>2007.3600000000004</v>
      </c>
      <c r="C20" s="21">
        <v>0.033331008717310096</v>
      </c>
      <c r="D20" s="22">
        <v>0.01903706815789882</v>
      </c>
      <c r="E20" s="22">
        <v>0.030797141056676414</v>
      </c>
      <c r="F20" s="3"/>
    </row>
    <row r="21" spans="1:6" ht="15">
      <c r="A21" s="19" t="s">
        <v>28</v>
      </c>
      <c r="B21" s="20">
        <v>5039.150025</v>
      </c>
      <c r="C21" s="21">
        <v>0.08367206351183064</v>
      </c>
      <c r="D21" s="22">
        <v>0.04778945604366059</v>
      </c>
      <c r="E21" s="22">
        <v>0.07731120184006827</v>
      </c>
      <c r="F21" s="3"/>
    </row>
    <row r="22" spans="1:6" ht="15">
      <c r="A22" s="19" t="s">
        <v>29</v>
      </c>
      <c r="B22" s="20">
        <v>99</v>
      </c>
      <c r="C22" s="21">
        <v>0.0016438356164383563</v>
      </c>
      <c r="D22" s="22">
        <v>0.0009388797961661002</v>
      </c>
      <c r="E22" s="22">
        <v>0.0015188690442227426</v>
      </c>
      <c r="F22" s="3"/>
    </row>
    <row r="23" spans="1:6" ht="15">
      <c r="A23" s="19" t="s">
        <v>30</v>
      </c>
      <c r="B23" s="20">
        <v>1217</v>
      </c>
      <c r="C23" s="21">
        <v>0.025259443752594438</v>
      </c>
      <c r="D23" s="22">
        <v>0.011541582948829737</v>
      </c>
      <c r="E23" s="22">
        <v>0.01867134976584927</v>
      </c>
      <c r="F23" s="3"/>
    </row>
    <row r="24" spans="1:6" ht="15">
      <c r="A24" s="19" t="s">
        <v>31</v>
      </c>
      <c r="B24" s="20">
        <v>4336.2</v>
      </c>
      <c r="C24" s="21">
        <v>0.09</v>
      </c>
      <c r="D24" s="22">
        <v>0.041122935072075185</v>
      </c>
      <c r="E24" s="22">
        <v>0.06652646413695612</v>
      </c>
      <c r="F24" s="3"/>
    </row>
    <row r="25" spans="1:6" ht="15">
      <c r="A25" s="19" t="s">
        <v>32</v>
      </c>
      <c r="B25" s="20">
        <v>5880</v>
      </c>
      <c r="C25" s="21">
        <v>0.12204234122042341</v>
      </c>
      <c r="D25" s="22">
        <v>0.05576376971168353</v>
      </c>
      <c r="E25" s="22">
        <v>0.09021161595989623</v>
      </c>
      <c r="F25" s="3"/>
    </row>
    <row r="26" spans="1:6" ht="15">
      <c r="A26" s="19" t="s">
        <v>33</v>
      </c>
      <c r="B26" s="20">
        <v>1926</v>
      </c>
      <c r="C26" s="21">
        <v>0.03198007471980075</v>
      </c>
      <c r="D26" s="22">
        <v>0.01826547967086777</v>
      </c>
      <c r="E26" s="22">
        <v>0.029548906860333353</v>
      </c>
      <c r="F26" s="23"/>
    </row>
    <row r="27" spans="1:6" ht="15">
      <c r="A27" s="19" t="s">
        <v>34</v>
      </c>
      <c r="B27" s="20">
        <v>1006.962</v>
      </c>
      <c r="C27" s="21">
        <v>0.016720000000000002</v>
      </c>
      <c r="D27" s="22">
        <v>0.00954965936673746</v>
      </c>
      <c r="E27" s="22">
        <v>0.015448923338470921</v>
      </c>
      <c r="F27" s="23"/>
    </row>
    <row r="28" spans="1:6" ht="15">
      <c r="A28" s="19" t="s">
        <v>35</v>
      </c>
      <c r="B28" s="20">
        <v>3486.7068</v>
      </c>
      <c r="C28" s="21">
        <v>0.05789467496886675</v>
      </c>
      <c r="D28" s="22">
        <v>0.033066652218938945</v>
      </c>
      <c r="E28" s="22">
        <v>0.05349344469495896</v>
      </c>
      <c r="F28" s="23"/>
    </row>
    <row r="29" spans="1:6" ht="15">
      <c r="A29" s="19" t="s">
        <v>36</v>
      </c>
      <c r="B29" s="20">
        <v>2364.5009999999997</v>
      </c>
      <c r="C29" s="21">
        <v>0.039261120797011204</v>
      </c>
      <c r="D29" s="22">
        <v>0.022424062797116565</v>
      </c>
      <c r="E29" s="22">
        <v>0.03627643812054261</v>
      </c>
      <c r="F29" s="24"/>
    </row>
    <row r="30" spans="1:6" ht="15">
      <c r="A30" s="19" t="s">
        <v>37</v>
      </c>
      <c r="B30" s="20">
        <v>0</v>
      </c>
      <c r="C30" s="21">
        <v>0</v>
      </c>
      <c r="D30" s="22">
        <v>0</v>
      </c>
      <c r="E30" s="22">
        <v>0</v>
      </c>
      <c r="F30" s="23"/>
    </row>
    <row r="31" spans="1:6" ht="15">
      <c r="A31" s="25" t="s">
        <v>38</v>
      </c>
      <c r="B31" s="20">
        <v>3057.94399125</v>
      </c>
      <c r="C31" s="21">
        <v>0.050775325716064766</v>
      </c>
      <c r="D31" s="22">
        <v>0.029000422537294457</v>
      </c>
      <c r="E31" s="22">
        <v>0.04691531785127845</v>
      </c>
      <c r="F31" s="23"/>
    </row>
    <row r="32" spans="1:6" ht="15">
      <c r="A32" s="26" t="s">
        <v>39</v>
      </c>
      <c r="B32" s="27">
        <v>64216.82381625</v>
      </c>
      <c r="C32" s="28">
        <v>1.1137421970319636</v>
      </c>
      <c r="D32" s="29">
        <v>0.6090088732831835</v>
      </c>
      <c r="E32" s="30">
        <v>0.9852216748768473</v>
      </c>
      <c r="F32" s="23"/>
    </row>
    <row r="33" spans="1:6" ht="15">
      <c r="A33" s="13" t="s">
        <v>40</v>
      </c>
      <c r="B33" s="31"/>
      <c r="C33" s="31"/>
      <c r="D33" s="32"/>
      <c r="E33" s="23"/>
      <c r="F33" s="23"/>
    </row>
    <row r="34" spans="1:6" ht="15">
      <c r="A34" s="33" t="s">
        <v>41</v>
      </c>
      <c r="B34" s="34">
        <v>963.2523572437499</v>
      </c>
      <c r="C34" s="34">
        <v>0.015994227600560396</v>
      </c>
      <c r="D34" s="35">
        <v>0.009135133099247753</v>
      </c>
      <c r="E34" s="22">
        <v>0.014778325123152709</v>
      </c>
      <c r="F34" s="23"/>
    </row>
    <row r="35" spans="1:6" ht="15">
      <c r="A35" s="36" t="s">
        <v>42</v>
      </c>
      <c r="B35" s="37">
        <v>963.2523572437499</v>
      </c>
      <c r="C35" s="37">
        <v>0.015994227600560396</v>
      </c>
      <c r="D35" s="38">
        <v>0.009135133099247753</v>
      </c>
      <c r="E35" s="39">
        <v>0.014778325123152709</v>
      </c>
      <c r="F35" s="40"/>
    </row>
    <row r="36" spans="1:6" ht="15">
      <c r="A36" s="42" t="s">
        <v>43</v>
      </c>
      <c r="B36" s="43">
        <v>65180.07617349375</v>
      </c>
      <c r="C36" s="44">
        <v>1.129736424632524</v>
      </c>
      <c r="D36" s="45">
        <v>0.6181440063824313</v>
      </c>
      <c r="E36" s="45">
        <v>1</v>
      </c>
      <c r="F36" s="23"/>
    </row>
    <row r="37" spans="1:6" ht="15">
      <c r="A37" s="13" t="s">
        <v>44</v>
      </c>
      <c r="B37" s="31"/>
      <c r="C37" s="31"/>
      <c r="D37" s="32"/>
      <c r="E37" s="23"/>
      <c r="F37" s="23"/>
    </row>
    <row r="38" spans="1:6" ht="15">
      <c r="A38" s="19" t="s">
        <v>45</v>
      </c>
      <c r="B38" s="20">
        <v>5454.666666666667</v>
      </c>
      <c r="C38" s="20">
        <v>0.09057146810571469</v>
      </c>
      <c r="D38" s="22">
        <v>0.05173006392074769</v>
      </c>
      <c r="E38" s="23"/>
      <c r="F38" s="23"/>
    </row>
    <row r="39" spans="1:6" ht="15">
      <c r="A39" s="19" t="s">
        <v>46</v>
      </c>
      <c r="B39" s="20">
        <v>6005.170666666668</v>
      </c>
      <c r="C39" s="20">
        <v>0.09971225681472258</v>
      </c>
      <c r="D39" s="22">
        <v>0.05695084254002672</v>
      </c>
      <c r="E39" s="23"/>
      <c r="F39" s="23"/>
    </row>
    <row r="40" spans="1:6" ht="15">
      <c r="A40" s="19" t="s">
        <v>47</v>
      </c>
      <c r="B40" s="20">
        <v>450</v>
      </c>
      <c r="C40" s="20">
        <v>0.007471980074719801</v>
      </c>
      <c r="D40" s="22">
        <v>0.004267635437118637</v>
      </c>
      <c r="E40" s="23"/>
      <c r="F40" s="23"/>
    </row>
    <row r="41" spans="1:6" ht="15">
      <c r="A41" s="19" t="s">
        <v>48</v>
      </c>
      <c r="B41" s="20">
        <v>271.81714285714287</v>
      </c>
      <c r="C41" s="20">
        <v>0.00451336061199075</v>
      </c>
      <c r="D41" s="22">
        <v>0.002577814380607738</v>
      </c>
      <c r="E41" s="23"/>
      <c r="F41" s="23"/>
    </row>
    <row r="42" spans="1:6" ht="15">
      <c r="A42" s="26" t="s">
        <v>49</v>
      </c>
      <c r="B42" s="27">
        <v>12181.654476190477</v>
      </c>
      <c r="C42" s="27">
        <v>0.20226906560714783</v>
      </c>
      <c r="D42" s="29">
        <v>0.11552635627850079</v>
      </c>
      <c r="E42" s="40"/>
      <c r="F42" s="25"/>
    </row>
    <row r="43" spans="1:6" ht="15">
      <c r="A43" s="13" t="s">
        <v>50</v>
      </c>
      <c r="B43" s="31"/>
      <c r="C43" s="31"/>
      <c r="D43" s="32"/>
      <c r="E43" s="24"/>
      <c r="F43" s="24"/>
    </row>
    <row r="44" spans="1:6" ht="15">
      <c r="A44" s="46" t="s">
        <v>51</v>
      </c>
      <c r="B44" s="47">
        <v>0</v>
      </c>
      <c r="C44" s="47">
        <v>0</v>
      </c>
      <c r="D44" s="48">
        <v>0</v>
      </c>
      <c r="E44" s="22"/>
      <c r="F44" s="23"/>
    </row>
    <row r="45" spans="1:6" ht="15">
      <c r="A45" s="33" t="s">
        <v>52</v>
      </c>
      <c r="B45" s="34">
        <v>5643</v>
      </c>
      <c r="C45" s="34">
        <v>0.09369863013698632</v>
      </c>
      <c r="D45" s="35">
        <v>0.05351614838146771</v>
      </c>
      <c r="E45" s="23"/>
      <c r="F45" s="23"/>
    </row>
    <row r="46" spans="1:6" ht="15">
      <c r="A46" s="33" t="s">
        <v>53</v>
      </c>
      <c r="B46" s="49">
        <v>591.1252499999999</v>
      </c>
      <c r="C46" s="34">
        <v>0.009815280199252801</v>
      </c>
      <c r="D46" s="35">
        <v>0.005606015699279141</v>
      </c>
      <c r="E46" s="23"/>
      <c r="F46" s="23"/>
    </row>
    <row r="47" spans="1:6" ht="15">
      <c r="A47" s="26" t="s">
        <v>54</v>
      </c>
      <c r="B47" s="27">
        <v>6234.12525</v>
      </c>
      <c r="C47" s="27">
        <v>0.10351391033623912</v>
      </c>
      <c r="D47" s="29">
        <v>0.05912216408074685</v>
      </c>
      <c r="E47" s="50"/>
      <c r="F47" s="50"/>
    </row>
    <row r="48" spans="1:6" ht="15">
      <c r="A48" s="42" t="s">
        <v>55</v>
      </c>
      <c r="B48" s="43">
        <v>18415.779726190478</v>
      </c>
      <c r="C48" s="43">
        <v>0.30578297594338694</v>
      </c>
      <c r="D48" s="54">
        <v>0.17464852035924763</v>
      </c>
      <c r="E48" s="55"/>
      <c r="F48" s="55"/>
    </row>
    <row r="49" spans="1:6" ht="15">
      <c r="A49" s="42" t="s">
        <v>56</v>
      </c>
      <c r="B49" s="43">
        <v>83595.85589968422</v>
      </c>
      <c r="C49" s="43">
        <v>1.435519400575911</v>
      </c>
      <c r="D49" s="45">
        <v>0.7927925267416789</v>
      </c>
      <c r="E49" s="3"/>
      <c r="F49" s="3"/>
    </row>
    <row r="50" spans="1:6" ht="15">
      <c r="A50" s="13" t="s">
        <v>57</v>
      </c>
      <c r="B50" s="31"/>
      <c r="C50" s="31"/>
      <c r="D50" s="32"/>
      <c r="E50" s="3"/>
      <c r="F50" s="3"/>
    </row>
    <row r="51" spans="1:6" ht="15">
      <c r="A51" s="19" t="s">
        <v>58</v>
      </c>
      <c r="B51" s="34">
        <v>6736.6022688</v>
      </c>
      <c r="C51" s="34">
        <v>0.11185723983063513</v>
      </c>
      <c r="D51" s="35">
        <v>0.06388747237356598</v>
      </c>
      <c r="E51" s="3"/>
      <c r="F51" s="3"/>
    </row>
    <row r="52" spans="1:6" ht="15">
      <c r="A52" s="19" t="s">
        <v>59</v>
      </c>
      <c r="B52" s="20">
        <v>15112.349999999999</v>
      </c>
      <c r="C52" s="34">
        <v>0.25093150684931503</v>
      </c>
      <c r="D52" s="35">
        <v>0.1433200008847552</v>
      </c>
      <c r="E52" s="3"/>
      <c r="F52" s="3"/>
    </row>
    <row r="53" spans="1:6" ht="15">
      <c r="A53" s="26" t="s">
        <v>60</v>
      </c>
      <c r="B53" s="27">
        <v>21848.9522688</v>
      </c>
      <c r="C53" s="27">
        <v>0.36278874667995015</v>
      </c>
      <c r="D53" s="29">
        <v>0.20720747325832117</v>
      </c>
      <c r="E53" s="3"/>
      <c r="F53" s="3"/>
    </row>
    <row r="54" spans="1:6" ht="15.75" thickBot="1">
      <c r="A54" s="56" t="s">
        <v>61</v>
      </c>
      <c r="B54" s="57">
        <v>105444.80816848422</v>
      </c>
      <c r="C54" s="58">
        <v>1.7983081472558613</v>
      </c>
      <c r="D54" s="59">
        <v>1</v>
      </c>
      <c r="E54" s="3"/>
      <c r="F54" s="3"/>
    </row>
    <row r="55" spans="1:6" ht="15">
      <c r="A55" s="60" t="s">
        <v>62</v>
      </c>
      <c r="B55" s="60"/>
      <c r="C55" s="60"/>
      <c r="D55" s="60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</sheetData>
  <sheetProtection/>
  <mergeCells count="4">
    <mergeCell ref="A1:B1"/>
    <mergeCell ref="A2:B2"/>
    <mergeCell ref="A3:B3"/>
    <mergeCell ref="C8:C9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I10" sqref="I10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93</v>
      </c>
      <c r="B4" s="4"/>
      <c r="C4" s="4"/>
      <c r="D4" s="2"/>
    </row>
    <row r="5" spans="1:4" ht="15" customHeight="1">
      <c r="A5" s="1" t="s">
        <v>92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7595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472758</v>
      </c>
      <c r="C12" s="21">
        <v>0.16266954968569258</v>
      </c>
      <c r="D12" s="22">
        <v>0.14068658738304773</v>
      </c>
      <c r="E12" s="22">
        <v>0.16369564020287733</v>
      </c>
    </row>
    <row r="13" spans="1:5" ht="15" customHeight="1">
      <c r="A13" s="19" t="s">
        <v>20</v>
      </c>
      <c r="B13" s="20">
        <v>0</v>
      </c>
      <c r="C13" s="21">
        <v>0</v>
      </c>
      <c r="D13" s="22">
        <v>0</v>
      </c>
      <c r="E13" s="22">
        <v>0</v>
      </c>
    </row>
    <row r="14" spans="1:5" ht="15" customHeight="1">
      <c r="A14" s="19" t="s">
        <v>21</v>
      </c>
      <c r="B14" s="20">
        <v>1200</v>
      </c>
      <c r="C14" s="21">
        <v>0.00041290355662480826</v>
      </c>
      <c r="D14" s="22">
        <v>0.0003571042792711224</v>
      </c>
      <c r="E14" s="22">
        <v>0.0004155080786437306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576700</v>
      </c>
      <c r="C17" s="21">
        <v>0.19843456758793906</v>
      </c>
      <c r="D17" s="22">
        <v>0.17161836487971358</v>
      </c>
      <c r="E17" s="22">
        <v>0.19968625746153287</v>
      </c>
    </row>
    <row r="18" spans="1:5" ht="15" customHeight="1">
      <c r="A18" s="19" t="s">
        <v>25</v>
      </c>
      <c r="B18" s="20">
        <v>985007.52</v>
      </c>
      <c r="C18" s="21">
        <v>0.33892759025848496</v>
      </c>
      <c r="D18" s="22">
        <v>0.29312533375519645</v>
      </c>
      <c r="E18" s="22">
        <v>0.3410654850706884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98386.56</v>
      </c>
      <c r="C20" s="21">
        <v>0.03385346712340007</v>
      </c>
      <c r="D20" s="22">
        <v>0.0292785513323042</v>
      </c>
      <c r="E20" s="22">
        <v>0.0340670087583051</v>
      </c>
    </row>
    <row r="21" spans="1:5" ht="15" customHeight="1">
      <c r="A21" s="19" t="s">
        <v>28</v>
      </c>
      <c r="B21" s="20">
        <v>85367.26175</v>
      </c>
      <c r="C21" s="21">
        <v>0.029373704996579958</v>
      </c>
      <c r="D21" s="22">
        <v>0.025404178733819175</v>
      </c>
      <c r="E21" s="22">
        <v>0.02955898909068245</v>
      </c>
    </row>
    <row r="22" spans="1:5" ht="15" customHeight="1">
      <c r="A22" s="19" t="s">
        <v>29</v>
      </c>
      <c r="B22" s="20">
        <v>647.388</v>
      </c>
      <c r="C22" s="21">
        <v>0.0002227573397635178</v>
      </c>
      <c r="D22" s="22">
        <v>0.00019265418762397785</v>
      </c>
      <c r="E22" s="22">
        <v>0.00022416245334750624</v>
      </c>
    </row>
    <row r="23" spans="1:5" ht="15" customHeight="1">
      <c r="A23" s="19" t="s">
        <v>30</v>
      </c>
      <c r="B23" s="20">
        <v>31436.538</v>
      </c>
      <c r="C23" s="21">
        <v>0.011340026513477685</v>
      </c>
      <c r="D23" s="22">
        <v>0.00935510187105771</v>
      </c>
      <c r="E23" s="22">
        <v>0.010885112919658855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88200</v>
      </c>
      <c r="C25" s="21">
        <v>0.031816173221387536</v>
      </c>
      <c r="D25" s="22">
        <v>0.0262471645264275</v>
      </c>
      <c r="E25" s="22">
        <v>0.0305398437803142</v>
      </c>
    </row>
    <row r="26" spans="1:5" s="23" customFormat="1" ht="15" customHeight="1">
      <c r="A26" s="19" t="s">
        <v>33</v>
      </c>
      <c r="B26" s="20">
        <v>10408.650000000001</v>
      </c>
      <c r="C26" s="21">
        <v>0.003581473837219009</v>
      </c>
      <c r="D26" s="22">
        <v>0.0030974778803628073</v>
      </c>
      <c r="E26" s="22">
        <v>0.003604065135645889</v>
      </c>
    </row>
    <row r="27" spans="1:5" s="23" customFormat="1" ht="15" customHeight="1">
      <c r="A27" s="19" t="s">
        <v>34</v>
      </c>
      <c r="B27" s="20">
        <v>182240.4382625</v>
      </c>
      <c r="C27" s="21">
        <v>0.06270643759954171</v>
      </c>
      <c r="D27" s="22">
        <v>0.05423236696648629</v>
      </c>
      <c r="E27" s="22">
        <v>0.06310197862803565</v>
      </c>
    </row>
    <row r="28" spans="1:5" s="23" customFormat="1" ht="15" customHeight="1">
      <c r="A28" s="19" t="s">
        <v>35</v>
      </c>
      <c r="B28" s="20">
        <v>91124</v>
      </c>
      <c r="C28" s="21">
        <v>0.03135451974489919</v>
      </c>
      <c r="D28" s="22">
        <v>0.027117308620251468</v>
      </c>
      <c r="E28" s="22">
        <v>0.03155229846527609</v>
      </c>
    </row>
    <row r="29" spans="1:5" s="24" customFormat="1" ht="15" customHeight="1">
      <c r="A29" s="19" t="s">
        <v>36</v>
      </c>
      <c r="B29" s="20">
        <v>21240.21</v>
      </c>
      <c r="C29" s="21">
        <v>0.007308465210381514</v>
      </c>
      <c r="D29" s="22">
        <v>0.006320808236347739</v>
      </c>
      <c r="E29" s="22">
        <v>0.007354565705907794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132235.828300625</v>
      </c>
      <c r="C31" s="21">
        <v>0.045500536515462944</v>
      </c>
      <c r="D31" s="22">
        <v>0.039351650132595485</v>
      </c>
      <c r="E31" s="22">
        <v>0.04578754578754579</v>
      </c>
    </row>
    <row r="32" spans="1:5" s="23" customFormat="1" ht="15" customHeight="1">
      <c r="A32" s="26" t="s">
        <v>39</v>
      </c>
      <c r="B32" s="27">
        <v>2776952.394313125</v>
      </c>
      <c r="C32" s="28">
        <v>0.9575021731908546</v>
      </c>
      <c r="D32" s="29">
        <v>0.8263846527845051</v>
      </c>
      <c r="E32" s="30">
        <v>0.9615384615384616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111078.095772525</v>
      </c>
      <c r="C34" s="34">
        <v>0.03822045067298887</v>
      </c>
      <c r="D34" s="35">
        <v>0.03305538611138021</v>
      </c>
      <c r="E34" s="22">
        <v>0.038461538461538464</v>
      </c>
    </row>
    <row r="35" spans="1:251" s="23" customFormat="1" ht="15" customHeight="1">
      <c r="A35" s="36" t="s">
        <v>42</v>
      </c>
      <c r="B35" s="37">
        <v>111078.095772525</v>
      </c>
      <c r="C35" s="37">
        <v>0.03822045067298887</v>
      </c>
      <c r="D35" s="38">
        <v>0.03305538611138021</v>
      </c>
      <c r="E35" s="39">
        <v>0.038461538461538464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2888030.49008565</v>
      </c>
      <c r="C36" s="44">
        <v>0.9957226238638435</v>
      </c>
      <c r="D36" s="45">
        <v>0.8594400388958854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104948</v>
      </c>
      <c r="C38" s="20">
        <v>0.03611116871721698</v>
      </c>
      <c r="D38" s="22">
        <v>0.031231149917454796</v>
      </c>
    </row>
    <row r="39" spans="1:4" s="23" customFormat="1" ht="15" customHeight="1">
      <c r="A39" s="19" t="s">
        <v>46</v>
      </c>
      <c r="B39" s="20">
        <v>32011.040000000005</v>
      </c>
      <c r="C39" s="20">
        <v>0.011014560222715837</v>
      </c>
      <c r="D39" s="22">
        <v>0.00952606613993256</v>
      </c>
    </row>
    <row r="40" spans="1:4" s="23" customFormat="1" ht="15" customHeight="1">
      <c r="A40" s="19" t="s">
        <v>47</v>
      </c>
      <c r="B40" s="20">
        <v>0</v>
      </c>
      <c r="C40" s="20">
        <v>0</v>
      </c>
      <c r="D40" s="22">
        <v>0</v>
      </c>
    </row>
    <row r="41" spans="1:4" s="23" customFormat="1" ht="15" customHeight="1">
      <c r="A41" s="19" t="s">
        <v>48</v>
      </c>
      <c r="B41" s="20">
        <v>0</v>
      </c>
      <c r="C41" s="20">
        <v>0</v>
      </c>
      <c r="D41" s="22">
        <v>0</v>
      </c>
    </row>
    <row r="42" spans="1:249" s="23" customFormat="1" ht="15" customHeight="1">
      <c r="A42" s="26" t="s">
        <v>49</v>
      </c>
      <c r="B42" s="27">
        <v>136959.04</v>
      </c>
      <c r="C42" s="27">
        <v>0.04712572893993282</v>
      </c>
      <c r="D42" s="29">
        <v>0.04075721605738736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1222.65</v>
      </c>
      <c r="C45" s="34">
        <v>0.00042069711125610154</v>
      </c>
      <c r="D45" s="35">
        <v>0.0003638446225423649</v>
      </c>
    </row>
    <row r="46" spans="1:4" s="23" customFormat="1" ht="15" customHeight="1">
      <c r="A46" s="33" t="s">
        <v>53</v>
      </c>
      <c r="B46" s="49">
        <v>5310.0525</v>
      </c>
      <c r="C46" s="34">
        <v>0.0018271163025953786</v>
      </c>
      <c r="D46" s="35">
        <v>0.0015802020590869347</v>
      </c>
    </row>
    <row r="47" spans="1:251" s="53" customFormat="1" ht="15" customHeight="1">
      <c r="A47" s="26" t="s">
        <v>54</v>
      </c>
      <c r="B47" s="27">
        <v>6532.702499999999</v>
      </c>
      <c r="C47" s="27">
        <v>0.00224781341385148</v>
      </c>
      <c r="D47" s="29">
        <v>0.0019440466816292995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143491.7425</v>
      </c>
      <c r="C48" s="43">
        <v>0.0493735423537843</v>
      </c>
      <c r="D48" s="54">
        <v>0.04270126273901665</v>
      </c>
    </row>
    <row r="49" spans="1:4" ht="15" customHeight="1">
      <c r="A49" s="42" t="s">
        <v>56</v>
      </c>
      <c r="B49" s="43">
        <v>3031522.23258565</v>
      </c>
      <c r="C49" s="43">
        <v>1.0450961662176277</v>
      </c>
      <c r="D49" s="45">
        <v>0.902141301634902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131272.74724000003</v>
      </c>
      <c r="C51" s="34">
        <v>0.04516915351942124</v>
      </c>
      <c r="D51" s="35">
        <v>0.03906504982590036</v>
      </c>
    </row>
    <row r="52" spans="1:4" ht="15" customHeight="1">
      <c r="A52" s="19" t="s">
        <v>59</v>
      </c>
      <c r="B52" s="20">
        <v>197568</v>
      </c>
      <c r="C52" s="34">
        <v>0.06798044156270842</v>
      </c>
      <c r="D52" s="35">
        <v>0.05879364853919759</v>
      </c>
    </row>
    <row r="53" spans="1:4" ht="15" customHeight="1">
      <c r="A53" s="26" t="s">
        <v>60</v>
      </c>
      <c r="B53" s="27">
        <v>328840.74724000006</v>
      </c>
      <c r="C53" s="27">
        <v>0.11314959508212966</v>
      </c>
      <c r="D53" s="29">
        <v>0.09785869836509795</v>
      </c>
    </row>
    <row r="54" spans="1:4" ht="15" customHeight="1" thickBot="1">
      <c r="A54" s="56" t="s">
        <v>61</v>
      </c>
      <c r="B54" s="57">
        <v>3360362.97982565</v>
      </c>
      <c r="C54" s="58">
        <v>1.1582457612997574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F7" sqref="F7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5">
        <v>2020</v>
      </c>
      <c r="B3" s="85"/>
      <c r="C3" s="2"/>
      <c r="D3" s="2"/>
    </row>
    <row r="4" spans="1:4" ht="15" customHeight="1">
      <c r="A4" s="1" t="s">
        <v>69</v>
      </c>
      <c r="B4" s="4"/>
      <c r="C4" s="4"/>
      <c r="D4" s="2"/>
    </row>
    <row r="5" spans="1:4" ht="15" customHeight="1">
      <c r="A5" s="1" t="s">
        <v>70</v>
      </c>
      <c r="B5" s="4"/>
      <c r="C5" s="4"/>
      <c r="D5" s="2"/>
    </row>
    <row r="6" spans="1:5" ht="15" customHeight="1">
      <c r="A6" s="5" t="s">
        <v>5</v>
      </c>
      <c r="B6" s="6">
        <v>43891</v>
      </c>
      <c r="E6" s="7"/>
    </row>
    <row r="7" spans="1:4" ht="15" customHeight="1" thickBot="1">
      <c r="A7" s="5" t="s">
        <v>7</v>
      </c>
      <c r="B7" s="8">
        <v>95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71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11913</v>
      </c>
      <c r="C12" s="21">
        <v>0.2233150684931507</v>
      </c>
      <c r="D12" s="61">
        <v>0.13657069454382287</v>
      </c>
      <c r="E12" s="61">
        <v>0.33026444897686985</v>
      </c>
    </row>
    <row r="13" spans="1:5" ht="15" customHeight="1">
      <c r="A13" s="19" t="s">
        <v>20</v>
      </c>
      <c r="B13" s="20">
        <v>0</v>
      </c>
      <c r="C13" s="21">
        <v>0</v>
      </c>
      <c r="D13" s="61">
        <v>0</v>
      </c>
      <c r="E13" s="61">
        <v>0</v>
      </c>
    </row>
    <row r="14" spans="1:5" ht="15" customHeight="1">
      <c r="A14" s="19" t="s">
        <v>21</v>
      </c>
      <c r="B14" s="20">
        <v>0</v>
      </c>
      <c r="C14" s="21">
        <v>0</v>
      </c>
      <c r="D14" s="61">
        <v>0</v>
      </c>
      <c r="E14" s="61">
        <v>0</v>
      </c>
    </row>
    <row r="15" spans="1:5" ht="15" customHeight="1">
      <c r="A15" s="19" t="s">
        <v>22</v>
      </c>
      <c r="B15" s="20">
        <v>0</v>
      </c>
      <c r="C15" s="21">
        <v>0</v>
      </c>
      <c r="D15" s="61">
        <v>0</v>
      </c>
      <c r="E15" s="61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61">
        <v>0</v>
      </c>
      <c r="E16" s="61">
        <v>0</v>
      </c>
    </row>
    <row r="17" spans="1:5" ht="15" customHeight="1">
      <c r="A17" s="19" t="s">
        <v>24</v>
      </c>
      <c r="B17" s="20">
        <v>0</v>
      </c>
      <c r="C17" s="21">
        <v>0</v>
      </c>
      <c r="D17" s="61">
        <v>0</v>
      </c>
      <c r="E17" s="61">
        <v>0</v>
      </c>
    </row>
    <row r="18" spans="1:5" ht="15" customHeight="1">
      <c r="A18" s="19" t="s">
        <v>25</v>
      </c>
      <c r="B18" s="20">
        <v>0</v>
      </c>
      <c r="C18" s="21">
        <v>0</v>
      </c>
      <c r="D18" s="61">
        <v>0</v>
      </c>
      <c r="E18" s="61">
        <v>0</v>
      </c>
    </row>
    <row r="19" spans="1:5" ht="15" customHeight="1">
      <c r="A19" s="19" t="s">
        <v>26</v>
      </c>
      <c r="B19" s="20">
        <v>0</v>
      </c>
      <c r="C19" s="21">
        <v>0</v>
      </c>
      <c r="D19" s="61">
        <v>0</v>
      </c>
      <c r="E19" s="61">
        <v>0</v>
      </c>
    </row>
    <row r="20" spans="1:5" ht="15" customHeight="1">
      <c r="A20" s="19" t="s">
        <v>27</v>
      </c>
      <c r="B20" s="20">
        <v>4761.5131008</v>
      </c>
      <c r="C20" s="21">
        <v>0.08925691465090121</v>
      </c>
      <c r="D20" s="61">
        <v>0.05458601118574395</v>
      </c>
      <c r="E20" s="61">
        <v>0.1320035675759136</v>
      </c>
    </row>
    <row r="21" spans="1:5" ht="15" customHeight="1">
      <c r="A21" s="19" t="s">
        <v>28</v>
      </c>
      <c r="B21" s="20">
        <v>1511.92</v>
      </c>
      <c r="C21" s="21">
        <v>0.02834168709444845</v>
      </c>
      <c r="D21" s="61">
        <v>0.017332658817652707</v>
      </c>
      <c r="E21" s="61">
        <v>0.04191500257677404</v>
      </c>
    </row>
    <row r="22" spans="1:5" ht="15" customHeight="1">
      <c r="A22" s="19" t="s">
        <v>29</v>
      </c>
      <c r="B22" s="20">
        <v>0</v>
      </c>
      <c r="C22" s="21">
        <v>0</v>
      </c>
      <c r="D22" s="61">
        <v>0</v>
      </c>
      <c r="E22" s="61">
        <v>0</v>
      </c>
    </row>
    <row r="23" spans="1:5" ht="15" customHeight="1">
      <c r="A23" s="19" t="s">
        <v>30</v>
      </c>
      <c r="B23" s="20">
        <v>1416</v>
      </c>
      <c r="C23" s="21">
        <v>0.04083633741888969</v>
      </c>
      <c r="D23" s="61">
        <v>0.016233031434068092</v>
      </c>
      <c r="E23" s="61">
        <v>0.0392558095988624</v>
      </c>
    </row>
    <row r="24" spans="1:5" ht="15" customHeight="1">
      <c r="A24" s="19" t="s">
        <v>31</v>
      </c>
      <c r="B24" s="20">
        <v>4161</v>
      </c>
      <c r="C24" s="21">
        <v>0.12</v>
      </c>
      <c r="D24" s="61">
        <v>0.0477017258454501</v>
      </c>
      <c r="E24" s="61">
        <v>0.11535552524072488</v>
      </c>
    </row>
    <row r="25" spans="1:5" ht="15" customHeight="1">
      <c r="A25" s="19" t="s">
        <v>32</v>
      </c>
      <c r="B25" s="20">
        <v>1291.1999999999998</v>
      </c>
      <c r="C25" s="62">
        <v>0.024204181687094446</v>
      </c>
      <c r="D25" s="61">
        <v>0.01480232357886209</v>
      </c>
      <c r="E25" s="61">
        <v>0.03579597553252198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61">
        <v>0</v>
      </c>
      <c r="E26" s="61">
        <v>0</v>
      </c>
    </row>
    <row r="27" spans="1:5" s="23" customFormat="1" ht="15" customHeight="1">
      <c r="A27" s="19" t="s">
        <v>34</v>
      </c>
      <c r="B27" s="20">
        <v>790.1437500000001</v>
      </c>
      <c r="C27" s="21">
        <v>0.014811634823359772</v>
      </c>
      <c r="D27" s="61">
        <v>0.009058212098292686</v>
      </c>
      <c r="E27" s="61">
        <v>0.021905178393877917</v>
      </c>
    </row>
    <row r="28" spans="1:5" s="23" customFormat="1" ht="15" customHeight="1">
      <c r="A28" s="19" t="s">
        <v>35</v>
      </c>
      <c r="B28" s="20">
        <v>6269.27</v>
      </c>
      <c r="C28" s="21">
        <v>0.11752056236481617</v>
      </c>
      <c r="D28" s="61">
        <v>0.07187094419396899</v>
      </c>
      <c r="E28" s="61">
        <v>0.17380315638690683</v>
      </c>
    </row>
    <row r="29" spans="1:5" s="24" customFormat="1" ht="15" customHeight="1">
      <c r="A29" s="19" t="s">
        <v>36</v>
      </c>
      <c r="B29" s="20">
        <v>531.6899999999999</v>
      </c>
      <c r="C29" s="21">
        <v>0.009966791636625812</v>
      </c>
      <c r="D29" s="61">
        <v>0.006095296951398068</v>
      </c>
      <c r="E29" s="61">
        <v>0.014740057489844029</v>
      </c>
    </row>
    <row r="30" spans="1:5" s="23" customFormat="1" ht="15" customHeight="1">
      <c r="A30" s="19" t="s">
        <v>37</v>
      </c>
      <c r="B30" s="20">
        <v>1200</v>
      </c>
      <c r="C30" s="21">
        <v>0.022494592645998557</v>
      </c>
      <c r="D30" s="61">
        <v>0.013756806300057706</v>
      </c>
      <c r="E30" s="61">
        <v>0.03326763525327322</v>
      </c>
    </row>
    <row r="31" spans="1:5" s="23" customFormat="1" ht="15" customHeight="1">
      <c r="A31" s="25" t="s">
        <v>72</v>
      </c>
      <c r="B31" s="20">
        <v>1692.2868425400002</v>
      </c>
      <c r="C31" s="21">
        <v>0.031722752635933674</v>
      </c>
      <c r="D31" s="61">
        <v>0.019400385247465866</v>
      </c>
      <c r="E31" s="61">
        <v>0.04691531785127844</v>
      </c>
    </row>
    <row r="32" spans="1:5" s="23" customFormat="1" ht="15" customHeight="1">
      <c r="A32" s="26" t="s">
        <v>39</v>
      </c>
      <c r="B32" s="27">
        <v>35538.02369334</v>
      </c>
      <c r="C32" s="28">
        <v>0.7224705234512185</v>
      </c>
      <c r="D32" s="63">
        <v>0.40740809019678303</v>
      </c>
      <c r="E32" s="64">
        <v>0.9852216748768473</v>
      </c>
    </row>
    <row r="33" spans="1:4" s="23" customFormat="1" ht="15" customHeight="1">
      <c r="A33" s="13" t="s">
        <v>40</v>
      </c>
      <c r="B33" s="31"/>
      <c r="C33" s="31"/>
      <c r="D33" s="65"/>
    </row>
    <row r="34" spans="1:5" s="23" customFormat="1" ht="15" customHeight="1">
      <c r="A34" s="33" t="s">
        <v>41</v>
      </c>
      <c r="B34" s="34">
        <v>533.0703554001</v>
      </c>
      <c r="C34" s="66">
        <v>0.009992667080319106</v>
      </c>
      <c r="D34" s="67">
        <v>0.0061111213529517466</v>
      </c>
      <c r="E34" s="61">
        <v>0.014778325123152707</v>
      </c>
    </row>
    <row r="35" spans="1:251" s="23" customFormat="1" ht="15" customHeight="1">
      <c r="A35" s="36" t="s">
        <v>42</v>
      </c>
      <c r="B35" s="37">
        <v>533.0703554001</v>
      </c>
      <c r="C35" s="37">
        <v>0.009992667080319106</v>
      </c>
      <c r="D35" s="68">
        <v>0.0061111213529517466</v>
      </c>
      <c r="E35" s="69">
        <v>0.014778325123152707</v>
      </c>
      <c r="F35" s="40"/>
      <c r="G35" s="70"/>
      <c r="H35" s="25"/>
      <c r="I35" s="40"/>
      <c r="J35" s="40"/>
      <c r="K35" s="70"/>
      <c r="L35" s="25"/>
      <c r="M35" s="40"/>
      <c r="N35" s="40"/>
      <c r="O35" s="70"/>
      <c r="P35" s="25"/>
      <c r="Q35" s="40"/>
      <c r="R35" s="40"/>
      <c r="S35" s="70"/>
      <c r="T35" s="25"/>
      <c r="U35" s="40"/>
      <c r="V35" s="40"/>
      <c r="W35" s="70"/>
      <c r="X35" s="25"/>
      <c r="Y35" s="40"/>
      <c r="Z35" s="40"/>
      <c r="AA35" s="70"/>
      <c r="AB35" s="25"/>
      <c r="AC35" s="40"/>
      <c r="AD35" s="40"/>
      <c r="AE35" s="70"/>
      <c r="AF35" s="25"/>
      <c r="AG35" s="40"/>
      <c r="AH35" s="40"/>
      <c r="AI35" s="70"/>
      <c r="AJ35" s="25"/>
      <c r="AK35" s="40"/>
      <c r="AL35" s="40"/>
      <c r="AM35" s="70"/>
      <c r="AN35" s="25"/>
      <c r="AO35" s="40"/>
      <c r="AP35" s="40"/>
      <c r="AQ35" s="70"/>
      <c r="AR35" s="25"/>
      <c r="AS35" s="40"/>
      <c r="AT35" s="40"/>
      <c r="AU35" s="70"/>
      <c r="AV35" s="25"/>
      <c r="AW35" s="40"/>
      <c r="AX35" s="40"/>
      <c r="AY35" s="70"/>
      <c r="AZ35" s="25"/>
      <c r="BA35" s="40"/>
      <c r="BB35" s="40"/>
      <c r="BC35" s="70"/>
      <c r="BD35" s="25"/>
      <c r="BE35" s="40"/>
      <c r="BF35" s="40"/>
      <c r="BG35" s="70"/>
      <c r="BH35" s="25"/>
      <c r="BI35" s="40"/>
      <c r="BJ35" s="40"/>
      <c r="BK35" s="70"/>
      <c r="BL35" s="25"/>
      <c r="BM35" s="40"/>
      <c r="BN35" s="40"/>
      <c r="BO35" s="70"/>
      <c r="BP35" s="25"/>
      <c r="BQ35" s="40"/>
      <c r="BR35" s="40"/>
      <c r="BS35" s="70"/>
      <c r="BT35" s="25"/>
      <c r="BU35" s="40"/>
      <c r="BV35" s="40"/>
      <c r="BW35" s="70"/>
      <c r="BX35" s="25"/>
      <c r="BY35" s="40"/>
      <c r="BZ35" s="40"/>
      <c r="CA35" s="70"/>
      <c r="CB35" s="25"/>
      <c r="CC35" s="40"/>
      <c r="CD35" s="40"/>
      <c r="CE35" s="70"/>
      <c r="CF35" s="25"/>
      <c r="CG35" s="40"/>
      <c r="CH35" s="40"/>
      <c r="CI35" s="70"/>
      <c r="CJ35" s="25"/>
      <c r="CK35" s="40"/>
      <c r="CL35" s="40"/>
      <c r="CM35" s="70"/>
      <c r="CN35" s="25"/>
      <c r="CO35" s="40"/>
      <c r="CP35" s="40"/>
      <c r="CQ35" s="70"/>
      <c r="CR35" s="25"/>
      <c r="CS35" s="40"/>
      <c r="CT35" s="40"/>
      <c r="CU35" s="70"/>
      <c r="CV35" s="25"/>
      <c r="CW35" s="40"/>
      <c r="CX35" s="40"/>
      <c r="CY35" s="70"/>
      <c r="CZ35" s="25"/>
      <c r="DA35" s="40"/>
      <c r="DB35" s="40"/>
      <c r="DC35" s="70"/>
      <c r="DD35" s="25"/>
      <c r="DE35" s="40"/>
      <c r="DF35" s="40"/>
      <c r="DG35" s="70"/>
      <c r="DH35" s="25"/>
      <c r="DI35" s="40"/>
      <c r="DJ35" s="40"/>
      <c r="DK35" s="70"/>
      <c r="DL35" s="25"/>
      <c r="DM35" s="40"/>
      <c r="DN35" s="40"/>
      <c r="DO35" s="70"/>
      <c r="DP35" s="25"/>
      <c r="DQ35" s="40"/>
      <c r="DR35" s="40"/>
      <c r="DS35" s="70"/>
      <c r="DT35" s="25"/>
      <c r="DU35" s="40"/>
      <c r="DV35" s="40"/>
      <c r="DW35" s="70"/>
      <c r="DX35" s="25"/>
      <c r="DY35" s="40"/>
      <c r="DZ35" s="40"/>
      <c r="EA35" s="70"/>
      <c r="EB35" s="25"/>
      <c r="EC35" s="40"/>
      <c r="ED35" s="40"/>
      <c r="EE35" s="70"/>
      <c r="EF35" s="25"/>
      <c r="EG35" s="40"/>
      <c r="EH35" s="40"/>
      <c r="EI35" s="70"/>
      <c r="EJ35" s="25"/>
      <c r="EK35" s="40"/>
      <c r="EL35" s="40"/>
      <c r="EM35" s="70"/>
      <c r="EN35" s="25"/>
      <c r="EO35" s="40"/>
      <c r="EP35" s="40"/>
      <c r="EQ35" s="70"/>
      <c r="ER35" s="25"/>
      <c r="ES35" s="40"/>
      <c r="ET35" s="40"/>
      <c r="EU35" s="70"/>
      <c r="EV35" s="25"/>
      <c r="EW35" s="40"/>
      <c r="EX35" s="40"/>
      <c r="EY35" s="70"/>
      <c r="EZ35" s="25"/>
      <c r="FA35" s="40"/>
      <c r="FB35" s="40"/>
      <c r="FC35" s="70"/>
      <c r="FD35" s="25"/>
      <c r="FE35" s="40"/>
      <c r="FF35" s="40"/>
      <c r="FG35" s="70"/>
      <c r="FH35" s="25"/>
      <c r="FI35" s="40"/>
      <c r="FJ35" s="40"/>
      <c r="FK35" s="70"/>
      <c r="FL35" s="25"/>
      <c r="FM35" s="40"/>
      <c r="FN35" s="40"/>
      <c r="FO35" s="70"/>
      <c r="FP35" s="25"/>
      <c r="FQ35" s="40"/>
      <c r="FR35" s="40"/>
      <c r="FS35" s="70"/>
      <c r="FT35" s="25"/>
      <c r="FU35" s="40"/>
      <c r="FV35" s="40"/>
      <c r="FW35" s="70"/>
      <c r="FX35" s="25"/>
      <c r="FY35" s="40"/>
      <c r="FZ35" s="40"/>
      <c r="GA35" s="70"/>
      <c r="GB35" s="25"/>
      <c r="GC35" s="40"/>
      <c r="GD35" s="40"/>
      <c r="GE35" s="70"/>
      <c r="GF35" s="25"/>
      <c r="GG35" s="40"/>
      <c r="GH35" s="40"/>
      <c r="GI35" s="70"/>
      <c r="GJ35" s="25"/>
      <c r="GK35" s="40"/>
      <c r="GL35" s="40"/>
      <c r="GM35" s="70"/>
      <c r="GN35" s="25"/>
      <c r="GO35" s="40"/>
      <c r="GP35" s="40"/>
      <c r="GQ35" s="70"/>
      <c r="GR35" s="25"/>
      <c r="GS35" s="40"/>
      <c r="GT35" s="40"/>
      <c r="GU35" s="70"/>
      <c r="GV35" s="25"/>
      <c r="GW35" s="40"/>
      <c r="GX35" s="40"/>
      <c r="GY35" s="70"/>
      <c r="GZ35" s="25"/>
      <c r="HA35" s="40"/>
      <c r="HB35" s="40"/>
      <c r="HC35" s="70"/>
      <c r="HD35" s="25"/>
      <c r="HE35" s="40"/>
      <c r="HF35" s="40"/>
      <c r="HG35" s="70"/>
      <c r="HH35" s="25"/>
      <c r="HI35" s="40"/>
      <c r="HJ35" s="40"/>
      <c r="HK35" s="70"/>
      <c r="HL35" s="25"/>
      <c r="HM35" s="40"/>
      <c r="HN35" s="40"/>
      <c r="HO35" s="70"/>
      <c r="HP35" s="25"/>
      <c r="HQ35" s="40"/>
      <c r="HR35" s="40"/>
      <c r="HS35" s="70"/>
      <c r="HT35" s="25"/>
      <c r="HU35" s="40"/>
      <c r="HV35" s="40"/>
      <c r="HW35" s="70"/>
      <c r="HX35" s="25"/>
      <c r="HY35" s="40"/>
      <c r="HZ35" s="40"/>
      <c r="IA35" s="70"/>
      <c r="IB35" s="25"/>
      <c r="IC35" s="40"/>
      <c r="ID35" s="40"/>
      <c r="IE35" s="70"/>
      <c r="IF35" s="25"/>
      <c r="IG35" s="40"/>
      <c r="IH35" s="40"/>
      <c r="II35" s="70"/>
      <c r="IJ35" s="25"/>
      <c r="IK35" s="40"/>
      <c r="IL35" s="40"/>
      <c r="IM35" s="70"/>
      <c r="IN35" s="25"/>
      <c r="IO35" s="40"/>
      <c r="IP35" s="40"/>
      <c r="IQ35" s="70"/>
    </row>
    <row r="36" spans="1:5" s="23" customFormat="1" ht="15" customHeight="1">
      <c r="A36" s="42" t="s">
        <v>43</v>
      </c>
      <c r="B36" s="43">
        <v>36071.0940487401</v>
      </c>
      <c r="C36" s="44">
        <v>0.7324631905315376</v>
      </c>
      <c r="D36" s="71">
        <v>0.41351921154973476</v>
      </c>
      <c r="E36" s="71">
        <v>1</v>
      </c>
    </row>
    <row r="37" spans="1:4" s="23" customFormat="1" ht="15" customHeight="1">
      <c r="A37" s="13" t="s">
        <v>44</v>
      </c>
      <c r="B37" s="31"/>
      <c r="C37" s="31"/>
      <c r="D37" s="65"/>
    </row>
    <row r="38" spans="1:4" s="23" customFormat="1" ht="15" customHeight="1">
      <c r="A38" s="19" t="s">
        <v>45</v>
      </c>
      <c r="B38" s="20">
        <v>10019.606666666667</v>
      </c>
      <c r="C38" s="20">
        <v>0.18782247536649843</v>
      </c>
      <c r="D38" s="61">
        <v>0.1148648234300835</v>
      </c>
    </row>
    <row r="39" spans="1:4" s="23" customFormat="1" ht="15" customHeight="1">
      <c r="A39" s="19" t="s">
        <v>46</v>
      </c>
      <c r="B39" s="20">
        <v>1460</v>
      </c>
      <c r="C39" s="20">
        <v>0.02736842105263158</v>
      </c>
      <c r="D39" s="61">
        <v>0.01673744766507021</v>
      </c>
    </row>
    <row r="40" spans="1:4" s="23" customFormat="1" ht="15" customHeight="1">
      <c r="A40" s="19" t="s">
        <v>47</v>
      </c>
      <c r="B40" s="20">
        <v>1533.3333333333333</v>
      </c>
      <c r="C40" s="20">
        <v>0.02874309060322038</v>
      </c>
      <c r="D40" s="61">
        <v>0.01757814138340707</v>
      </c>
    </row>
    <row r="41" spans="1:4" s="23" customFormat="1" ht="15" customHeight="1">
      <c r="A41" s="19" t="s">
        <v>48</v>
      </c>
      <c r="B41" s="20">
        <v>800</v>
      </c>
      <c r="C41" s="20">
        <v>0.014996395097332372</v>
      </c>
      <c r="D41" s="61">
        <v>0.00917120420003847</v>
      </c>
    </row>
    <row r="42" spans="1:249" s="23" customFormat="1" ht="15" customHeight="1">
      <c r="A42" s="26" t="s">
        <v>49</v>
      </c>
      <c r="B42" s="27">
        <v>13812.94</v>
      </c>
      <c r="C42" s="27">
        <v>0.2589303821196828</v>
      </c>
      <c r="D42" s="63">
        <v>0.15835161667859926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65"/>
    </row>
    <row r="44" spans="1:5" s="23" customFormat="1" ht="15" customHeight="1">
      <c r="A44" s="46" t="s">
        <v>51</v>
      </c>
      <c r="B44" s="47">
        <v>6270</v>
      </c>
      <c r="C44" s="47">
        <v>0.11753424657534246</v>
      </c>
      <c r="D44" s="72">
        <v>0.07187931291780152</v>
      </c>
      <c r="E44" s="61"/>
    </row>
    <row r="45" spans="1:4" s="23" customFormat="1" ht="15" customHeight="1">
      <c r="A45" s="33" t="s">
        <v>52</v>
      </c>
      <c r="B45" s="34">
        <v>0</v>
      </c>
      <c r="C45" s="34">
        <v>0</v>
      </c>
      <c r="D45" s="67">
        <v>0</v>
      </c>
    </row>
    <row r="46" spans="1:4" s="23" customFormat="1" ht="15" customHeight="1">
      <c r="A46" s="33" t="s">
        <v>53</v>
      </c>
      <c r="B46" s="49">
        <v>132.92249999999999</v>
      </c>
      <c r="C46" s="34">
        <v>0.002491697909156453</v>
      </c>
      <c r="D46" s="67">
        <v>0.001523824237849517</v>
      </c>
    </row>
    <row r="47" spans="1:251" s="53" customFormat="1" ht="15" customHeight="1">
      <c r="A47" s="26" t="s">
        <v>54</v>
      </c>
      <c r="B47" s="27">
        <v>6402.9225</v>
      </c>
      <c r="C47" s="27">
        <v>0.12002594448449892</v>
      </c>
      <c r="D47" s="63">
        <v>0.07340313715565103</v>
      </c>
      <c r="E47" s="50"/>
      <c r="F47" s="50"/>
      <c r="G47" s="73"/>
      <c r="H47" s="52"/>
      <c r="I47" s="50"/>
      <c r="J47" s="50"/>
      <c r="K47" s="73"/>
      <c r="L47" s="52"/>
      <c r="M47" s="50"/>
      <c r="N47" s="50"/>
      <c r="O47" s="73"/>
      <c r="P47" s="52"/>
      <c r="Q47" s="50"/>
      <c r="R47" s="50"/>
      <c r="S47" s="73"/>
      <c r="T47" s="52"/>
      <c r="U47" s="50"/>
      <c r="V47" s="50"/>
      <c r="W47" s="73"/>
      <c r="X47" s="52"/>
      <c r="Y47" s="50"/>
      <c r="Z47" s="50"/>
      <c r="AA47" s="73"/>
      <c r="AB47" s="52"/>
      <c r="AC47" s="50"/>
      <c r="AD47" s="50"/>
      <c r="AE47" s="73"/>
      <c r="AF47" s="52"/>
      <c r="AG47" s="50"/>
      <c r="AH47" s="50"/>
      <c r="AI47" s="73"/>
      <c r="AJ47" s="52"/>
      <c r="AK47" s="50"/>
      <c r="AL47" s="50"/>
      <c r="AM47" s="73"/>
      <c r="AN47" s="52"/>
      <c r="AO47" s="50"/>
      <c r="AP47" s="50"/>
      <c r="AQ47" s="73"/>
      <c r="AR47" s="52"/>
      <c r="AS47" s="50"/>
      <c r="AT47" s="50"/>
      <c r="AU47" s="73"/>
      <c r="AV47" s="52"/>
      <c r="AW47" s="50"/>
      <c r="AX47" s="50"/>
      <c r="AY47" s="73"/>
      <c r="AZ47" s="52"/>
      <c r="BA47" s="50"/>
      <c r="BB47" s="50"/>
      <c r="BC47" s="73"/>
      <c r="BD47" s="52"/>
      <c r="BE47" s="50"/>
      <c r="BF47" s="50"/>
      <c r="BG47" s="73"/>
      <c r="BH47" s="52"/>
      <c r="BI47" s="50"/>
      <c r="BJ47" s="50"/>
      <c r="BK47" s="73"/>
      <c r="BL47" s="52"/>
      <c r="BM47" s="50"/>
      <c r="BN47" s="50"/>
      <c r="BO47" s="73"/>
      <c r="BP47" s="52"/>
      <c r="BQ47" s="50"/>
      <c r="BR47" s="50"/>
      <c r="BS47" s="73"/>
      <c r="BT47" s="52"/>
      <c r="BU47" s="50"/>
      <c r="BV47" s="50"/>
      <c r="BW47" s="73"/>
      <c r="BX47" s="52"/>
      <c r="BY47" s="50"/>
      <c r="BZ47" s="50"/>
      <c r="CA47" s="73"/>
      <c r="CB47" s="52"/>
      <c r="CC47" s="50"/>
      <c r="CD47" s="50"/>
      <c r="CE47" s="73"/>
      <c r="CF47" s="52"/>
      <c r="CG47" s="50"/>
      <c r="CH47" s="50"/>
      <c r="CI47" s="73"/>
      <c r="CJ47" s="52"/>
      <c r="CK47" s="50"/>
      <c r="CL47" s="50"/>
      <c r="CM47" s="73"/>
      <c r="CN47" s="52"/>
      <c r="CO47" s="50"/>
      <c r="CP47" s="50"/>
      <c r="CQ47" s="73"/>
      <c r="CR47" s="52"/>
      <c r="CS47" s="50"/>
      <c r="CT47" s="50"/>
      <c r="CU47" s="73"/>
      <c r="CV47" s="52"/>
      <c r="CW47" s="50"/>
      <c r="CX47" s="50"/>
      <c r="CY47" s="73"/>
      <c r="CZ47" s="52"/>
      <c r="DA47" s="50"/>
      <c r="DB47" s="50"/>
      <c r="DC47" s="73"/>
      <c r="DD47" s="52"/>
      <c r="DE47" s="50"/>
      <c r="DF47" s="50"/>
      <c r="DG47" s="73"/>
      <c r="DH47" s="52"/>
      <c r="DI47" s="50"/>
      <c r="DJ47" s="50"/>
      <c r="DK47" s="73"/>
      <c r="DL47" s="52"/>
      <c r="DM47" s="50"/>
      <c r="DN47" s="50"/>
      <c r="DO47" s="73"/>
      <c r="DP47" s="52"/>
      <c r="DQ47" s="50"/>
      <c r="DR47" s="50"/>
      <c r="DS47" s="73"/>
      <c r="DT47" s="52"/>
      <c r="DU47" s="50"/>
      <c r="DV47" s="50"/>
      <c r="DW47" s="73"/>
      <c r="DX47" s="52"/>
      <c r="DY47" s="50"/>
      <c r="DZ47" s="50"/>
      <c r="EA47" s="73"/>
      <c r="EB47" s="52"/>
      <c r="EC47" s="50"/>
      <c r="ED47" s="50"/>
      <c r="EE47" s="73"/>
      <c r="EF47" s="52"/>
      <c r="EG47" s="50"/>
      <c r="EH47" s="50"/>
      <c r="EI47" s="73"/>
      <c r="EJ47" s="52"/>
      <c r="EK47" s="50"/>
      <c r="EL47" s="50"/>
      <c r="EM47" s="73"/>
      <c r="EN47" s="52"/>
      <c r="EO47" s="50"/>
      <c r="EP47" s="50"/>
      <c r="EQ47" s="73"/>
      <c r="ER47" s="52"/>
      <c r="ES47" s="50"/>
      <c r="ET47" s="50"/>
      <c r="EU47" s="73"/>
      <c r="EV47" s="52"/>
      <c r="EW47" s="50"/>
      <c r="EX47" s="50"/>
      <c r="EY47" s="73"/>
      <c r="EZ47" s="52"/>
      <c r="FA47" s="50"/>
      <c r="FB47" s="50"/>
      <c r="FC47" s="73"/>
      <c r="FD47" s="52"/>
      <c r="FE47" s="50"/>
      <c r="FF47" s="50"/>
      <c r="FG47" s="73"/>
      <c r="FH47" s="52"/>
      <c r="FI47" s="50"/>
      <c r="FJ47" s="50"/>
      <c r="FK47" s="73"/>
      <c r="FL47" s="52"/>
      <c r="FM47" s="50"/>
      <c r="FN47" s="50"/>
      <c r="FO47" s="73"/>
      <c r="FP47" s="52"/>
      <c r="FQ47" s="50"/>
      <c r="FR47" s="50"/>
      <c r="FS47" s="73"/>
      <c r="FT47" s="52"/>
      <c r="FU47" s="50"/>
      <c r="FV47" s="50"/>
      <c r="FW47" s="73"/>
      <c r="FX47" s="52"/>
      <c r="FY47" s="50"/>
      <c r="FZ47" s="50"/>
      <c r="GA47" s="73"/>
      <c r="GB47" s="52"/>
      <c r="GC47" s="50"/>
      <c r="GD47" s="50"/>
      <c r="GE47" s="73"/>
      <c r="GF47" s="52"/>
      <c r="GG47" s="50"/>
      <c r="GH47" s="50"/>
      <c r="GI47" s="73"/>
      <c r="GJ47" s="52"/>
      <c r="GK47" s="50"/>
      <c r="GL47" s="50"/>
      <c r="GM47" s="73"/>
      <c r="GN47" s="52"/>
      <c r="GO47" s="50"/>
      <c r="GP47" s="50"/>
      <c r="GQ47" s="73"/>
      <c r="GR47" s="52"/>
      <c r="GS47" s="50"/>
      <c r="GT47" s="50"/>
      <c r="GU47" s="73"/>
      <c r="GV47" s="52"/>
      <c r="GW47" s="50"/>
      <c r="GX47" s="50"/>
      <c r="GY47" s="73"/>
      <c r="GZ47" s="52"/>
      <c r="HA47" s="50"/>
      <c r="HB47" s="50"/>
      <c r="HC47" s="73"/>
      <c r="HD47" s="52"/>
      <c r="HE47" s="50"/>
      <c r="HF47" s="50"/>
      <c r="HG47" s="73"/>
      <c r="HH47" s="52"/>
      <c r="HI47" s="50"/>
      <c r="HJ47" s="50"/>
      <c r="HK47" s="73"/>
      <c r="HL47" s="52"/>
      <c r="HM47" s="50"/>
      <c r="HN47" s="50"/>
      <c r="HO47" s="73"/>
      <c r="HP47" s="52"/>
      <c r="HQ47" s="50"/>
      <c r="HR47" s="50"/>
      <c r="HS47" s="73"/>
      <c r="HT47" s="52"/>
      <c r="HU47" s="50"/>
      <c r="HV47" s="50"/>
      <c r="HW47" s="73"/>
      <c r="HX47" s="52"/>
      <c r="HY47" s="50"/>
      <c r="HZ47" s="50"/>
      <c r="IA47" s="73"/>
      <c r="IB47" s="52"/>
      <c r="IC47" s="50"/>
      <c r="ID47" s="50"/>
      <c r="IE47" s="73"/>
      <c r="IF47" s="52"/>
      <c r="IG47" s="50"/>
      <c r="IH47" s="50"/>
      <c r="II47" s="73"/>
      <c r="IJ47" s="52"/>
      <c r="IK47" s="50"/>
      <c r="IL47" s="50"/>
      <c r="IM47" s="73"/>
      <c r="IN47" s="52"/>
      <c r="IO47" s="50"/>
      <c r="IP47" s="50"/>
      <c r="IQ47" s="73"/>
    </row>
    <row r="48" spans="1:4" s="55" customFormat="1" ht="15" customHeight="1">
      <c r="A48" s="42" t="s">
        <v>55</v>
      </c>
      <c r="B48" s="43">
        <v>20215.8625</v>
      </c>
      <c r="C48" s="43">
        <v>0.3789563266041817</v>
      </c>
      <c r="D48" s="74">
        <v>0.23175475383425026</v>
      </c>
    </row>
    <row r="49" spans="1:4" ht="15" customHeight="1">
      <c r="A49" s="42" t="s">
        <v>56</v>
      </c>
      <c r="B49" s="43">
        <v>56286.9565487401</v>
      </c>
      <c r="C49" s="43">
        <v>1.1114195171357193</v>
      </c>
      <c r="D49" s="71">
        <v>0.645273965383985</v>
      </c>
    </row>
    <row r="50" spans="1:4" ht="15" customHeight="1">
      <c r="A50" s="13" t="s">
        <v>57</v>
      </c>
      <c r="B50" s="31"/>
      <c r="C50" s="31"/>
      <c r="D50" s="65"/>
    </row>
    <row r="51" spans="1:4" ht="15" customHeight="1">
      <c r="A51" s="19" t="s">
        <v>58</v>
      </c>
      <c r="B51" s="34">
        <v>12822.59178</v>
      </c>
      <c r="C51" s="34">
        <v>0.24036581563085802</v>
      </c>
      <c r="D51" s="67">
        <v>0.14699825948514347</v>
      </c>
    </row>
    <row r="52" spans="1:4" ht="15" customHeight="1">
      <c r="A52" s="19" t="s">
        <v>59</v>
      </c>
      <c r="B52" s="20">
        <v>18120</v>
      </c>
      <c r="C52" s="34">
        <v>0.3396683489545782</v>
      </c>
      <c r="D52" s="67">
        <v>0.20772777513087137</v>
      </c>
    </row>
    <row r="53" spans="1:4" ht="15" customHeight="1">
      <c r="A53" s="26" t="s">
        <v>60</v>
      </c>
      <c r="B53" s="27">
        <v>30942.591780000002</v>
      </c>
      <c r="C53" s="27">
        <v>0.5800341645854362</v>
      </c>
      <c r="D53" s="63">
        <v>0.3547260346160148</v>
      </c>
    </row>
    <row r="54" spans="1:4" ht="15" customHeight="1" thickBot="1">
      <c r="A54" s="56" t="s">
        <v>61</v>
      </c>
      <c r="B54" s="57">
        <v>87229.5483287401</v>
      </c>
      <c r="C54" s="58">
        <v>1.6914536817211556</v>
      </c>
      <c r="D54" s="75">
        <v>0.9999999999999998</v>
      </c>
    </row>
    <row r="55" spans="1:4" ht="15" customHeight="1">
      <c r="A55" s="60" t="s">
        <v>73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D6" sqref="D6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6" t="s">
        <v>2</v>
      </c>
      <c r="B3" s="86"/>
      <c r="C3" s="2"/>
      <c r="D3" s="2"/>
    </row>
    <row r="4" spans="1:4" ht="15" customHeight="1">
      <c r="A4" s="1" t="s">
        <v>68</v>
      </c>
      <c r="B4" s="4"/>
      <c r="C4" s="4"/>
      <c r="D4" s="2"/>
    </row>
    <row r="5" spans="1:4" ht="15" customHeight="1">
      <c r="A5" s="1" t="s">
        <v>67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247.5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31036.5</v>
      </c>
      <c r="C12" s="21">
        <v>0.29202739726027394</v>
      </c>
      <c r="D12" s="22">
        <v>0.19434190539342183</v>
      </c>
      <c r="E12" s="22">
        <v>0.32522287953358264</v>
      </c>
    </row>
    <row r="13" spans="1:5" ht="15" customHeight="1">
      <c r="A13" s="19" t="s">
        <v>20</v>
      </c>
      <c r="B13" s="20">
        <v>0</v>
      </c>
      <c r="C13" s="21">
        <v>0</v>
      </c>
      <c r="D13" s="22">
        <v>0</v>
      </c>
      <c r="E13" s="22">
        <v>0</v>
      </c>
    </row>
    <row r="14" spans="1:5" ht="15" customHeight="1">
      <c r="A14" s="19" t="s">
        <v>21</v>
      </c>
      <c r="B14" s="20">
        <v>1568.9</v>
      </c>
      <c r="C14" s="21">
        <v>0.014762031271620313</v>
      </c>
      <c r="D14" s="22">
        <v>0.00982401415661365</v>
      </c>
      <c r="E14" s="22">
        <v>0.01644006816813229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250</v>
      </c>
      <c r="C16" s="21">
        <v>0.0023522900235229</v>
      </c>
      <c r="D16" s="22">
        <v>0.0015654302627021559</v>
      </c>
      <c r="E16" s="22">
        <v>0.0026196806947753662</v>
      </c>
    </row>
    <row r="17" spans="1:5" ht="15" customHeight="1">
      <c r="A17" s="19" t="s">
        <v>24</v>
      </c>
      <c r="B17" s="20">
        <v>2860.5</v>
      </c>
      <c r="C17" s="21">
        <v>0.02691490244914902</v>
      </c>
      <c r="D17" s="22">
        <v>0.017911653065838067</v>
      </c>
      <c r="E17" s="22">
        <v>0.029974386509619744</v>
      </c>
    </row>
    <row r="18" spans="1:5" ht="15" customHeight="1">
      <c r="A18" s="19" t="s">
        <v>25</v>
      </c>
      <c r="B18" s="20">
        <v>31323.84</v>
      </c>
      <c r="C18" s="21">
        <v>0.29473102532171025</v>
      </c>
      <c r="D18" s="22">
        <v>0.1961411483201612</v>
      </c>
      <c r="E18" s="22">
        <v>0.32823383573692966</v>
      </c>
    </row>
    <row r="19" spans="1:5" ht="15" customHeight="1">
      <c r="A19" s="19" t="s">
        <v>26</v>
      </c>
      <c r="B19" s="20">
        <v>1020</v>
      </c>
      <c r="C19" s="21">
        <v>0.009597343295973433</v>
      </c>
      <c r="D19" s="22">
        <v>0.006386955471824796</v>
      </c>
      <c r="E19" s="22">
        <v>0.010688297234683494</v>
      </c>
    </row>
    <row r="20" spans="1:5" ht="15" customHeight="1">
      <c r="A20" s="19" t="s">
        <v>27</v>
      </c>
      <c r="B20" s="20">
        <v>6486.8</v>
      </c>
      <c r="C20" s="21">
        <v>0.0610353396983534</v>
      </c>
      <c r="D20" s="22">
        <v>0.04061853211238538</v>
      </c>
      <c r="E20" s="22">
        <v>0.0679733789234754</v>
      </c>
    </row>
    <row r="21" spans="1:5" ht="15" customHeight="1">
      <c r="A21" s="19" t="s">
        <v>28</v>
      </c>
      <c r="B21" s="20">
        <v>2650</v>
      </c>
      <c r="C21" s="21">
        <v>0.024934274249342744</v>
      </c>
      <c r="D21" s="22">
        <v>0.01659356078464285</v>
      </c>
      <c r="E21" s="22">
        <v>0.027768615364618884</v>
      </c>
    </row>
    <row r="22" spans="1:5" ht="15" customHeight="1">
      <c r="A22" s="19" t="s">
        <v>29</v>
      </c>
      <c r="B22" s="20">
        <v>2160</v>
      </c>
      <c r="C22" s="21">
        <v>0.02032378580323786</v>
      </c>
      <c r="D22" s="22">
        <v>0.013525317469746626</v>
      </c>
      <c r="E22" s="22">
        <v>0.022634041202859168</v>
      </c>
    </row>
    <row r="23" spans="1:5" ht="15" customHeight="1">
      <c r="A23" s="19" t="s">
        <v>30</v>
      </c>
      <c r="B23" s="20">
        <v>0</v>
      </c>
      <c r="C23" s="21">
        <v>0</v>
      </c>
      <c r="D23" s="22">
        <v>0</v>
      </c>
      <c r="E23" s="22">
        <v>0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564</v>
      </c>
      <c r="C25" s="21">
        <v>0.006243254462432545</v>
      </c>
      <c r="D25" s="22">
        <v>0.0035316106726560634</v>
      </c>
      <c r="E25" s="22">
        <v>0.005909999647413226</v>
      </c>
    </row>
    <row r="26" spans="1:5" s="23" customFormat="1" ht="15" customHeight="1">
      <c r="A26" s="19" t="s">
        <v>33</v>
      </c>
      <c r="B26" s="20">
        <v>2025</v>
      </c>
      <c r="C26" s="21">
        <v>0.019053549190535493</v>
      </c>
      <c r="D26" s="22">
        <v>0.012679985127887462</v>
      </c>
      <c r="E26" s="22">
        <v>0.02121941362768047</v>
      </c>
    </row>
    <row r="27" spans="1:5" s="23" customFormat="1" ht="15" customHeight="1">
      <c r="A27" s="19" t="s">
        <v>34</v>
      </c>
      <c r="B27" s="20">
        <v>2307.62265625</v>
      </c>
      <c r="C27" s="21">
        <v>0.02171279100940916</v>
      </c>
      <c r="D27" s="22">
        <v>0.014449689363963536</v>
      </c>
      <c r="E27" s="22">
        <v>0.02418093809361751</v>
      </c>
    </row>
    <row r="28" spans="1:5" s="23" customFormat="1" ht="15" customHeight="1">
      <c r="A28" s="19" t="s">
        <v>35</v>
      </c>
      <c r="B28" s="20">
        <v>3415.9195999999997</v>
      </c>
      <c r="C28" s="21">
        <v>0.03214093438494534</v>
      </c>
      <c r="D28" s="22">
        <v>0.02138953566718977</v>
      </c>
      <c r="E28" s="22">
        <v>0.03579447452409917</v>
      </c>
    </row>
    <row r="29" spans="1:5" s="24" customFormat="1" ht="15" customHeight="1">
      <c r="A29" s="19" t="s">
        <v>36</v>
      </c>
      <c r="B29" s="20">
        <v>1874.8799999999999</v>
      </c>
      <c r="C29" s="21">
        <v>0.01764104607721046</v>
      </c>
      <c r="D29" s="22">
        <v>0.011739975563740072</v>
      </c>
      <c r="E29" s="22">
        <v>0.019646347764081754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4477.1981128125</v>
      </c>
      <c r="C31" s="21">
        <v>0.0421266738164176</v>
      </c>
      <c r="D31" s="22">
        <v>0.02803496567163867</v>
      </c>
      <c r="E31" s="22">
        <v>0.046915317851278435</v>
      </c>
    </row>
    <row r="32" spans="1:5" s="23" customFormat="1" ht="15" customHeight="1">
      <c r="A32" s="26" t="s">
        <v>39</v>
      </c>
      <c r="B32" s="27">
        <v>94021.1603690625</v>
      </c>
      <c r="C32" s="28">
        <v>0.8855966383141344</v>
      </c>
      <c r="D32" s="29">
        <v>0.5887342791044121</v>
      </c>
      <c r="E32" s="30">
        <v>0.9852216748768472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1410.3174055359375</v>
      </c>
      <c r="C34" s="34">
        <v>0.013269902252171544</v>
      </c>
      <c r="D34" s="35">
        <v>0.008831014186566183</v>
      </c>
      <c r="E34" s="22">
        <v>0.014778325123152709</v>
      </c>
    </row>
    <row r="35" spans="1:251" s="23" customFormat="1" ht="15" customHeight="1">
      <c r="A35" s="36" t="s">
        <v>42</v>
      </c>
      <c r="B35" s="37">
        <v>1410.3174055359375</v>
      </c>
      <c r="C35" s="37">
        <v>0.013269902252171544</v>
      </c>
      <c r="D35" s="38">
        <v>0.008831014186566183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95431.47777459845</v>
      </c>
      <c r="C36" s="44">
        <v>0.8988665405663059</v>
      </c>
      <c r="D36" s="45">
        <v>0.5975652932909783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7725.4184000000005</v>
      </c>
      <c r="C38" s="20">
        <v>0.07268969851944099</v>
      </c>
      <c r="D38" s="22">
        <v>0.04837441502158427</v>
      </c>
    </row>
    <row r="39" spans="1:4" s="23" customFormat="1" ht="15" customHeight="1">
      <c r="A39" s="19" t="s">
        <v>46</v>
      </c>
      <c r="B39" s="20">
        <v>3323.2266666666674</v>
      </c>
      <c r="C39" s="20">
        <v>0.03126877173562105</v>
      </c>
      <c r="D39" s="22">
        <v>0.020809118375275243</v>
      </c>
    </row>
    <row r="40" spans="1:4" s="23" customFormat="1" ht="15" customHeight="1">
      <c r="A40" s="19" t="s">
        <v>47</v>
      </c>
      <c r="B40" s="20">
        <v>0</v>
      </c>
      <c r="C40" s="20">
        <v>0</v>
      </c>
      <c r="D40" s="22">
        <v>0</v>
      </c>
    </row>
    <row r="41" spans="1:4" s="23" customFormat="1" ht="15" customHeight="1">
      <c r="A41" s="19" t="s">
        <v>48</v>
      </c>
      <c r="B41" s="20">
        <v>11054.8</v>
      </c>
      <c r="C41" s="20">
        <v>0.10401638300816383</v>
      </c>
      <c r="D41" s="22">
        <v>0.06922207387247917</v>
      </c>
    </row>
    <row r="42" spans="1:249" s="23" customFormat="1" ht="15" customHeight="1">
      <c r="A42" s="26" t="s">
        <v>49</v>
      </c>
      <c r="B42" s="27">
        <v>22103.445066666667</v>
      </c>
      <c r="C42" s="27">
        <v>0.20797485326322587</v>
      </c>
      <c r="D42" s="29">
        <v>0.13840560726933868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6270</v>
      </c>
      <c r="C44" s="47">
        <v>0.05899543378995434</v>
      </c>
      <c r="D44" s="48">
        <v>0.03926099098857007</v>
      </c>
      <c r="E44" s="22"/>
    </row>
    <row r="45" spans="1:4" s="23" customFormat="1" ht="15" customHeight="1">
      <c r="A45" s="33" t="s">
        <v>52</v>
      </c>
      <c r="B45" s="34">
        <v>0</v>
      </c>
      <c r="C45" s="34">
        <v>0</v>
      </c>
      <c r="D45" s="35">
        <v>0</v>
      </c>
    </row>
    <row r="46" spans="1:4" s="23" customFormat="1" ht="15" customHeight="1">
      <c r="A46" s="33" t="s">
        <v>53</v>
      </c>
      <c r="B46" s="49">
        <v>468.71999999999997</v>
      </c>
      <c r="C46" s="34">
        <v>0.004410261519302615</v>
      </c>
      <c r="D46" s="35">
        <v>0.002934993890935018</v>
      </c>
    </row>
    <row r="47" spans="1:251" s="53" customFormat="1" ht="15" customHeight="1">
      <c r="A47" s="26" t="s">
        <v>54</v>
      </c>
      <c r="B47" s="27">
        <v>6738.72</v>
      </c>
      <c r="C47" s="27">
        <v>0.06340569530925695</v>
      </c>
      <c r="D47" s="29">
        <v>0.042195984879505086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28842.16506666667</v>
      </c>
      <c r="C48" s="43">
        <v>0.27138054857248284</v>
      </c>
      <c r="D48" s="54">
        <v>0.18060159214884378</v>
      </c>
    </row>
    <row r="49" spans="1:4" ht="15" customHeight="1">
      <c r="A49" s="42" t="s">
        <v>56</v>
      </c>
      <c r="B49" s="43">
        <v>124273.64284126511</v>
      </c>
      <c r="C49" s="43">
        <v>1.1702470891387886</v>
      </c>
      <c r="D49" s="45">
        <v>0.778166885439822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7886.8599256</v>
      </c>
      <c r="C51" s="34">
        <v>0.07420872767964577</v>
      </c>
      <c r="D51" s="35">
        <v>0.04938531682090845</v>
      </c>
    </row>
    <row r="52" spans="1:4" ht="15" customHeight="1">
      <c r="A52" s="19" t="s">
        <v>59</v>
      </c>
      <c r="B52" s="20">
        <v>27539.999999999996</v>
      </c>
      <c r="C52" s="34">
        <v>0.25912826899128266</v>
      </c>
      <c r="D52" s="35">
        <v>0.17244779773926946</v>
      </c>
    </row>
    <row r="53" spans="1:4" ht="15" customHeight="1">
      <c r="A53" s="26" t="s">
        <v>60</v>
      </c>
      <c r="B53" s="27">
        <v>35426.859925599994</v>
      </c>
      <c r="C53" s="27">
        <v>0.3333369966709284</v>
      </c>
      <c r="D53" s="29">
        <v>0.2218331145601779</v>
      </c>
    </row>
    <row r="54" spans="1:4" ht="15" customHeight="1" thickBot="1">
      <c r="A54" s="56" t="s">
        <v>61</v>
      </c>
      <c r="B54" s="57">
        <v>159700.5027668651</v>
      </c>
      <c r="C54" s="58">
        <v>1.5035840858097171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H20" sqref="H19:H20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 thickBot="1">
      <c r="A3" s="87">
        <v>2020</v>
      </c>
      <c r="B3" s="88"/>
      <c r="C3" s="2"/>
      <c r="D3" s="2"/>
    </row>
    <row r="4" spans="1:4" ht="15" customHeight="1">
      <c r="A4" s="1" t="s">
        <v>66</v>
      </c>
      <c r="B4" s="4"/>
      <c r="C4" s="4"/>
      <c r="D4" s="2"/>
    </row>
    <row r="5" spans="1:4" ht="15" customHeight="1">
      <c r="A5" s="1" t="s">
        <v>67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256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32102.399999999998</v>
      </c>
      <c r="C12" s="21">
        <v>0.29202739726027394</v>
      </c>
      <c r="D12" s="22">
        <v>0.18963795718432472</v>
      </c>
      <c r="E12" s="22">
        <v>0.2975653525590561</v>
      </c>
    </row>
    <row r="13" spans="1:5" ht="15" customHeight="1">
      <c r="A13" s="19" t="s">
        <v>20</v>
      </c>
      <c r="B13" s="20">
        <v>4800</v>
      </c>
      <c r="C13" s="21">
        <v>0.04366438356164384</v>
      </c>
      <c r="D13" s="22">
        <v>0.028354957712967217</v>
      </c>
      <c r="E13" s="22">
        <v>0.04449242711708375</v>
      </c>
    </row>
    <row r="14" spans="1:5" ht="15" customHeight="1">
      <c r="A14" s="19" t="s">
        <v>21</v>
      </c>
      <c r="B14" s="20">
        <v>4925</v>
      </c>
      <c r="C14" s="21">
        <v>0.04480147688356165</v>
      </c>
      <c r="D14" s="22">
        <v>0.02909336807007574</v>
      </c>
      <c r="E14" s="22">
        <v>0.045651084073257804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3196</v>
      </c>
      <c r="C17" s="21">
        <v>0.02907320205479452</v>
      </c>
      <c r="D17" s="22">
        <v>0.018879676010550673</v>
      </c>
      <c r="E17" s="22">
        <v>0.02962454105545826</v>
      </c>
    </row>
    <row r="18" spans="1:5" ht="15" customHeight="1">
      <c r="A18" s="19" t="s">
        <v>25</v>
      </c>
      <c r="B18" s="20">
        <v>32994.48</v>
      </c>
      <c r="C18" s="21">
        <v>0.3001424229452055</v>
      </c>
      <c r="D18" s="22">
        <v>0.1949077260752797</v>
      </c>
      <c r="E18" s="22">
        <v>0.30583427013876613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3243.84</v>
      </c>
      <c r="C20" s="21">
        <v>0.029508390410958905</v>
      </c>
      <c r="D20" s="22">
        <v>0.019162280422423246</v>
      </c>
      <c r="E20" s="22">
        <v>0.030067982245725197</v>
      </c>
    </row>
    <row r="21" spans="1:5" ht="15" customHeight="1">
      <c r="A21" s="19" t="s">
        <v>28</v>
      </c>
      <c r="B21" s="20">
        <v>992.96</v>
      </c>
      <c r="C21" s="21">
        <v>0.009032705479452055</v>
      </c>
      <c r="D21" s="22">
        <v>0.005865695585555818</v>
      </c>
      <c r="E21" s="22">
        <v>0.009204000089620724</v>
      </c>
    </row>
    <row r="22" spans="1:5" ht="15" customHeight="1">
      <c r="A22" s="19" t="s">
        <v>29</v>
      </c>
      <c r="B22" s="20">
        <v>0</v>
      </c>
      <c r="C22" s="21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3800</v>
      </c>
      <c r="C23" s="21">
        <v>0.040667808219178085</v>
      </c>
      <c r="D23" s="22">
        <v>0.022447674856099047</v>
      </c>
      <c r="E23" s="22">
        <v>0.0352231714676913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1104</v>
      </c>
      <c r="C25" s="21">
        <v>0.011815068493150685</v>
      </c>
      <c r="D25" s="22">
        <v>0.0065216402739824595</v>
      </c>
      <c r="E25" s="22">
        <v>0.010233258236929261</v>
      </c>
    </row>
    <row r="26" spans="1:5" s="23" customFormat="1" ht="15" customHeight="1">
      <c r="A26" s="19" t="s">
        <v>33</v>
      </c>
      <c r="B26" s="20">
        <v>4500</v>
      </c>
      <c r="C26" s="21">
        <v>0.0409353595890411</v>
      </c>
      <c r="D26" s="22">
        <v>0.026582772855906767</v>
      </c>
      <c r="E26" s="22">
        <v>0.04171165042226601</v>
      </c>
    </row>
    <row r="27" spans="1:5" s="23" customFormat="1" ht="15" customHeight="1">
      <c r="A27" s="19" t="s">
        <v>34</v>
      </c>
      <c r="B27" s="20">
        <v>1447.36</v>
      </c>
      <c r="C27" s="21">
        <v>0.013166267123287669</v>
      </c>
      <c r="D27" s="22">
        <v>0.008549964915716714</v>
      </c>
      <c r="E27" s="22">
        <v>0.013415949856704652</v>
      </c>
    </row>
    <row r="28" spans="1:5" s="23" customFormat="1" ht="15" customHeight="1">
      <c r="A28" s="19" t="s">
        <v>35</v>
      </c>
      <c r="B28" s="20">
        <v>3846.88</v>
      </c>
      <c r="C28" s="21">
        <v>0.034994092465753426</v>
      </c>
      <c r="D28" s="22">
        <v>0.022724608276429026</v>
      </c>
      <c r="E28" s="22">
        <v>0.03565771417253482</v>
      </c>
    </row>
    <row r="29" spans="1:5" s="24" customFormat="1" ht="15" customHeight="1">
      <c r="A29" s="19" t="s">
        <v>36</v>
      </c>
      <c r="B29" s="20">
        <v>4274.88</v>
      </c>
      <c r="C29" s="21">
        <v>0.0388875</v>
      </c>
      <c r="D29" s="22">
        <v>0.025252925339168602</v>
      </c>
      <c r="E29" s="22">
        <v>0.039624955590474784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5061.390000000001</v>
      </c>
      <c r="C31" s="21">
        <v>0.046042182148972606</v>
      </c>
      <c r="D31" s="22">
        <v>0.029899062378923993</v>
      </c>
      <c r="E31" s="22">
        <v>0.04691531785127845</v>
      </c>
    </row>
    <row r="32" spans="1:5" s="23" customFormat="1" ht="15" customHeight="1">
      <c r="A32" s="26" t="s">
        <v>39</v>
      </c>
      <c r="B32" s="27">
        <v>106289.19000000002</v>
      </c>
      <c r="C32" s="28">
        <v>0.9747582566352738</v>
      </c>
      <c r="D32" s="29">
        <v>0.6278803099574037</v>
      </c>
      <c r="E32" s="30">
        <v>0.9852216748768473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1594.3378500000001</v>
      </c>
      <c r="C34" s="34">
        <v>0.01450328737692637</v>
      </c>
      <c r="D34" s="35">
        <v>0.009418204649361056</v>
      </c>
      <c r="E34" s="22">
        <v>0.014778325123152709</v>
      </c>
    </row>
    <row r="35" spans="1:251" s="23" customFormat="1" ht="15" customHeight="1">
      <c r="A35" s="36" t="s">
        <v>42</v>
      </c>
      <c r="B35" s="37">
        <v>1594.3378500000001</v>
      </c>
      <c r="C35" s="37">
        <v>0.01450328737692637</v>
      </c>
      <c r="D35" s="38">
        <v>0.009418204649361056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107883.52785000001</v>
      </c>
      <c r="C36" s="44">
        <v>0.9892615440122002</v>
      </c>
      <c r="D36" s="45">
        <v>0.6372985146067648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6389.7733333333335</v>
      </c>
      <c r="C38" s="20">
        <v>0.05812614868721461</v>
      </c>
      <c r="D38" s="22">
        <v>0.03774619847127338</v>
      </c>
    </row>
    <row r="39" spans="1:4" s="23" customFormat="1" ht="15" customHeight="1">
      <c r="A39" s="19" t="s">
        <v>46</v>
      </c>
      <c r="B39" s="20">
        <v>7031.1466666666665</v>
      </c>
      <c r="C39" s="20">
        <v>0.06396055936073058</v>
      </c>
      <c r="D39" s="22">
        <v>0.041534972168125774</v>
      </c>
    </row>
    <row r="40" spans="1:4" s="23" customFormat="1" ht="15" customHeight="1">
      <c r="A40" s="19" t="s">
        <v>47</v>
      </c>
      <c r="B40" s="20">
        <v>0</v>
      </c>
      <c r="C40" s="20">
        <v>0</v>
      </c>
      <c r="D40" s="22">
        <v>0</v>
      </c>
    </row>
    <row r="41" spans="1:4" s="23" customFormat="1" ht="15" customHeight="1">
      <c r="A41" s="19" t="s">
        <v>48</v>
      </c>
      <c r="B41" s="20">
        <v>25895.033333333333</v>
      </c>
      <c r="C41" s="20">
        <v>0.23556055579337898</v>
      </c>
      <c r="D41" s="22">
        <v>0.15296928648802982</v>
      </c>
    </row>
    <row r="42" spans="1:249" s="23" customFormat="1" ht="15" customHeight="1">
      <c r="A42" s="26" t="s">
        <v>49</v>
      </c>
      <c r="B42" s="27">
        <v>39315.95333333333</v>
      </c>
      <c r="C42" s="27">
        <v>0.35764726384132417</v>
      </c>
      <c r="D42" s="29">
        <v>0.23225045712742898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6270</v>
      </c>
      <c r="C44" s="47">
        <v>0.05703660102739726</v>
      </c>
      <c r="D44" s="48">
        <v>0.03703866351256343</v>
      </c>
      <c r="E44" s="22"/>
    </row>
    <row r="45" spans="1:4" s="23" customFormat="1" ht="15" customHeight="1">
      <c r="A45" s="33" t="s">
        <v>52</v>
      </c>
      <c r="B45" s="34">
        <v>0</v>
      </c>
      <c r="C45" s="34">
        <v>0</v>
      </c>
      <c r="D45" s="35">
        <v>0</v>
      </c>
    </row>
    <row r="46" spans="1:4" s="23" customFormat="1" ht="15" customHeight="1">
      <c r="A46" s="33" t="s">
        <v>53</v>
      </c>
      <c r="B46" s="49">
        <v>1068.72</v>
      </c>
      <c r="C46" s="34">
        <v>0.009721875</v>
      </c>
      <c r="D46" s="35">
        <v>0.0063132313347921505</v>
      </c>
    </row>
    <row r="47" spans="1:251" s="53" customFormat="1" ht="15" customHeight="1">
      <c r="A47" s="26" t="s">
        <v>54</v>
      </c>
      <c r="B47" s="27">
        <v>7338.72</v>
      </c>
      <c r="C47" s="27">
        <v>0.06675847602739726</v>
      </c>
      <c r="D47" s="29">
        <v>0.043351894847355577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46654.67333333333</v>
      </c>
      <c r="C48" s="43">
        <v>0.42440573986872143</v>
      </c>
      <c r="D48" s="54">
        <v>0.27560235197478455</v>
      </c>
    </row>
    <row r="49" spans="1:4" ht="15" customHeight="1">
      <c r="A49" s="42" t="s">
        <v>56</v>
      </c>
      <c r="B49" s="43">
        <v>154538.20118333335</v>
      </c>
      <c r="C49" s="43">
        <v>1.4136672838809217</v>
      </c>
      <c r="D49" s="45">
        <v>0.9129008665815493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8444.364800000001</v>
      </c>
      <c r="C51" s="34">
        <v>0.07681624657534247</v>
      </c>
      <c r="D51" s="35">
        <v>0.04988325142018102</v>
      </c>
    </row>
    <row r="52" spans="1:4" ht="15" customHeight="1">
      <c r="A52" s="19" t="s">
        <v>59</v>
      </c>
      <c r="B52" s="20">
        <v>6300</v>
      </c>
      <c r="C52" s="34">
        <v>0.057309503424657536</v>
      </c>
      <c r="D52" s="35">
        <v>0.03721588199826947</v>
      </c>
    </row>
    <row r="53" spans="1:4" ht="15" customHeight="1">
      <c r="A53" s="26" t="s">
        <v>60</v>
      </c>
      <c r="B53" s="27">
        <v>14744.364800000001</v>
      </c>
      <c r="C53" s="27">
        <v>0.13412575000000002</v>
      </c>
      <c r="D53" s="29">
        <v>0.08709913341845049</v>
      </c>
    </row>
    <row r="54" spans="1:4" ht="15" customHeight="1" thickBot="1">
      <c r="A54" s="56" t="s">
        <v>61</v>
      </c>
      <c r="B54" s="57">
        <v>169282.56598333336</v>
      </c>
      <c r="C54" s="58">
        <v>1.5477930338809216</v>
      </c>
      <c r="D54" s="59">
        <v>0.9999999999999998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D35" sqref="D35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64</v>
      </c>
      <c r="B4" s="4"/>
      <c r="C4" s="4"/>
      <c r="D4" s="2"/>
    </row>
    <row r="5" spans="1:4" ht="15" customHeight="1">
      <c r="A5" s="1" t="s">
        <v>4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555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71122.7</v>
      </c>
      <c r="C12" s="21">
        <v>0.32967561188381694</v>
      </c>
      <c r="D12" s="22">
        <v>0.22129947221494703</v>
      </c>
      <c r="E12" s="22">
        <v>0.29292096744021484</v>
      </c>
    </row>
    <row r="13" spans="1:5" ht="15" customHeight="1">
      <c r="A13" s="19" t="s">
        <v>20</v>
      </c>
      <c r="B13" s="20">
        <v>400</v>
      </c>
      <c r="C13" s="21">
        <v>0.0018541231527139264</v>
      </c>
      <c r="D13" s="22">
        <v>0.001244606699211065</v>
      </c>
      <c r="E13" s="22">
        <v>0.0016474119651825076</v>
      </c>
    </row>
    <row r="14" spans="1:5" ht="15" customHeight="1">
      <c r="A14" s="19" t="s">
        <v>21</v>
      </c>
      <c r="B14" s="20">
        <v>4500</v>
      </c>
      <c r="C14" s="21">
        <v>0.020858885468031673</v>
      </c>
      <c r="D14" s="22">
        <v>0.014001825366124482</v>
      </c>
      <c r="E14" s="22">
        <v>0.01853338460830321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1300</v>
      </c>
      <c r="C16" s="21">
        <v>0.006025900246320261</v>
      </c>
      <c r="D16" s="22">
        <v>0.004044971772435961</v>
      </c>
      <c r="E16" s="22">
        <v>0.005354088886843149</v>
      </c>
    </row>
    <row r="17" spans="1:5" ht="15" customHeight="1">
      <c r="A17" s="19" t="s">
        <v>24</v>
      </c>
      <c r="B17" s="20">
        <v>5500</v>
      </c>
      <c r="C17" s="21">
        <v>0.025494193349816494</v>
      </c>
      <c r="D17" s="22">
        <v>0.017113342114152146</v>
      </c>
      <c r="E17" s="22">
        <v>0.02265191452125948</v>
      </c>
    </row>
    <row r="18" spans="1:5" ht="15" customHeight="1">
      <c r="A18" s="19" t="s">
        <v>25</v>
      </c>
      <c r="B18" s="20">
        <v>75600</v>
      </c>
      <c r="C18" s="21">
        <v>0.3504292758629321</v>
      </c>
      <c r="D18" s="22">
        <v>0.2352306661508913</v>
      </c>
      <c r="E18" s="22">
        <v>0.31136086141949393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27099.780000000002</v>
      </c>
      <c r="C20" s="21">
        <v>0.12561582382863454</v>
      </c>
      <c r="D20" s="22">
        <v>0.0843214193378651</v>
      </c>
      <c r="E20" s="22">
        <v>0.11161125456453405</v>
      </c>
    </row>
    <row r="21" spans="1:5" ht="15" customHeight="1">
      <c r="A21" s="19" t="s">
        <v>28</v>
      </c>
      <c r="B21" s="20">
        <v>3057.536</v>
      </c>
      <c r="C21" s="21">
        <v>0.014172620719640821</v>
      </c>
      <c r="D21" s="22">
        <v>0.009513574471697508</v>
      </c>
      <c r="E21" s="22">
        <v>0.01259255347594066</v>
      </c>
    </row>
    <row r="22" spans="1:5" ht="15" customHeight="1">
      <c r="A22" s="19" t="s">
        <v>29</v>
      </c>
      <c r="B22" s="20">
        <v>0</v>
      </c>
      <c r="C22" s="21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10244.2</v>
      </c>
      <c r="C23" s="21">
        <v>0.05056991237813156</v>
      </c>
      <c r="D23" s="22">
        <v>0.031874999870144985</v>
      </c>
      <c r="E23" s="22">
        <v>0.04219104413430661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3600</v>
      </c>
      <c r="C25" s="21">
        <v>0.017771195853387635</v>
      </c>
      <c r="D25" s="22">
        <v>0.011201460292899586</v>
      </c>
      <c r="E25" s="22">
        <v>0.014826707686642567</v>
      </c>
    </row>
    <row r="26" spans="1:5" s="23" customFormat="1" ht="15" customHeight="1">
      <c r="A26" s="19" t="s">
        <v>33</v>
      </c>
      <c r="B26" s="20">
        <v>2944.5</v>
      </c>
      <c r="C26" s="21">
        <v>0.013648664057915393</v>
      </c>
      <c r="D26" s="22">
        <v>0.009161861064567452</v>
      </c>
      <c r="E26" s="22">
        <v>0.012127011328699734</v>
      </c>
    </row>
    <row r="27" spans="1:5" s="23" customFormat="1" ht="15" customHeight="1">
      <c r="A27" s="19" t="s">
        <v>34</v>
      </c>
      <c r="B27" s="20">
        <v>4557.9375</v>
      </c>
      <c r="C27" s="21">
        <v>0.021127443618432582</v>
      </c>
      <c r="D27" s="22">
        <v>0.014182098867713334</v>
      </c>
      <c r="E27" s="22">
        <v>0.018772001935135115</v>
      </c>
    </row>
    <row r="28" spans="1:5" s="23" customFormat="1" ht="15" customHeight="1">
      <c r="A28" s="19" t="s">
        <v>35</v>
      </c>
      <c r="B28" s="20">
        <v>10015.2</v>
      </c>
      <c r="C28" s="21">
        <v>0.0464235354976513</v>
      </c>
      <c r="D28" s="22">
        <v>0.03116246253484665</v>
      </c>
      <c r="E28" s="22">
        <v>0.04124790078423963</v>
      </c>
    </row>
    <row r="29" spans="1:5" s="24" customFormat="1" ht="15" customHeight="1">
      <c r="A29" s="19" t="s">
        <v>36</v>
      </c>
      <c r="B29" s="20">
        <v>7883.7</v>
      </c>
      <c r="C29" s="21">
        <v>0.036543376747626956</v>
      </c>
      <c r="D29" s="22">
        <v>0.024530264586425685</v>
      </c>
      <c r="E29" s="22">
        <v>0.03246925427477334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11391.277675000003</v>
      </c>
      <c r="C31" s="21">
        <v>0.052802079190526936</v>
      </c>
      <c r="D31" s="22">
        <v>0.035444151267196126</v>
      </c>
      <c r="E31" s="22">
        <v>0.04691531785127845</v>
      </c>
    </row>
    <row r="32" spans="1:5" s="23" customFormat="1" ht="15" customHeight="1">
      <c r="A32" s="26" t="s">
        <v>39</v>
      </c>
      <c r="B32" s="27">
        <v>239216.83117500003</v>
      </c>
      <c r="C32" s="28">
        <v>1.1130126418555792</v>
      </c>
      <c r="D32" s="29">
        <v>0.7443271766111185</v>
      </c>
      <c r="E32" s="30">
        <v>0.9852216748768473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3588.2524676250005</v>
      </c>
      <c r="C34" s="34">
        <v>0.016632654945015982</v>
      </c>
      <c r="D34" s="35">
        <v>0.011164907649166778</v>
      </c>
      <c r="E34" s="22">
        <v>0.01477832512315271</v>
      </c>
    </row>
    <row r="35" spans="1:251" s="23" customFormat="1" ht="15" customHeight="1">
      <c r="A35" s="36" t="s">
        <v>42</v>
      </c>
      <c r="B35" s="37">
        <v>3588.2524676250005</v>
      </c>
      <c r="C35" s="37">
        <v>0.016632654945015982</v>
      </c>
      <c r="D35" s="38">
        <v>0.011164907649166778</v>
      </c>
      <c r="E35" s="39">
        <v>0.01477832512315271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242805.08364262502</v>
      </c>
      <c r="C36" s="44">
        <v>1.1296452968005952</v>
      </c>
      <c r="D36" s="45">
        <v>0.7554920842602852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11032.8</v>
      </c>
      <c r="C38" s="20">
        <v>0.05114042479815552</v>
      </c>
      <c r="D38" s="22">
        <v>0.0343287419776396</v>
      </c>
    </row>
    <row r="39" spans="1:4" s="23" customFormat="1" ht="15" customHeight="1">
      <c r="A39" s="19" t="s">
        <v>46</v>
      </c>
      <c r="B39" s="20">
        <v>13257.333333333332</v>
      </c>
      <c r="C39" s="20">
        <v>0.06145182169144856</v>
      </c>
      <c r="D39" s="22">
        <v>0.04125041470085206</v>
      </c>
    </row>
    <row r="40" spans="1:4" s="23" customFormat="1" ht="15" customHeight="1">
      <c r="A40" s="19" t="s">
        <v>47</v>
      </c>
      <c r="B40" s="20">
        <v>700</v>
      </c>
      <c r="C40" s="20">
        <v>0.0032447155172493714</v>
      </c>
      <c r="D40" s="22">
        <v>0.002178061723619364</v>
      </c>
    </row>
    <row r="41" spans="1:4" s="23" customFormat="1" ht="15" customHeight="1">
      <c r="A41" s="19" t="s">
        <v>48</v>
      </c>
      <c r="B41" s="20">
        <v>1625</v>
      </c>
      <c r="C41" s="20">
        <v>0.007532375307900327</v>
      </c>
      <c r="D41" s="22">
        <v>0.005056214715544952</v>
      </c>
    </row>
    <row r="42" spans="1:249" s="23" customFormat="1" ht="15" customHeight="1">
      <c r="A42" s="26" t="s">
        <v>49</v>
      </c>
      <c r="B42" s="27">
        <v>26615.13333333333</v>
      </c>
      <c r="C42" s="27">
        <v>0.12336933731475379</v>
      </c>
      <c r="D42" s="29">
        <v>0.08281343311765597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6249.1</v>
      </c>
      <c r="C45" s="34">
        <v>0.028966502484061497</v>
      </c>
      <c r="D45" s="35">
        <v>0.019444179310099667</v>
      </c>
    </row>
    <row r="46" spans="1:4" s="23" customFormat="1" ht="15" customHeight="1">
      <c r="A46" s="33" t="s">
        <v>53</v>
      </c>
      <c r="B46" s="49">
        <v>1970.925</v>
      </c>
      <c r="C46" s="34">
        <v>0.009135844186906739</v>
      </c>
      <c r="D46" s="35">
        <v>0.006132566146606421</v>
      </c>
    </row>
    <row r="47" spans="1:251" s="53" customFormat="1" ht="15" customHeight="1">
      <c r="A47" s="26" t="s">
        <v>54</v>
      </c>
      <c r="B47" s="27">
        <v>8220.025</v>
      </c>
      <c r="C47" s="27">
        <v>0.038102346670968235</v>
      </c>
      <c r="D47" s="29">
        <v>0.025576745456706088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34835.15833333333</v>
      </c>
      <c r="C48" s="43">
        <v>0.16147168398572204</v>
      </c>
      <c r="D48" s="54">
        <v>0.10839017857436206</v>
      </c>
    </row>
    <row r="49" spans="1:4" ht="15" customHeight="1">
      <c r="A49" s="42" t="s">
        <v>56</v>
      </c>
      <c r="B49" s="43">
        <v>277640.24197595834</v>
      </c>
      <c r="C49" s="43">
        <v>1.2911169807863172</v>
      </c>
      <c r="D49" s="45">
        <v>0.8638822628346473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19446.426</v>
      </c>
      <c r="C51" s="34">
        <v>0.09014017171034518</v>
      </c>
      <c r="D51" s="35">
        <v>0.060507880188280586</v>
      </c>
    </row>
    <row r="52" spans="1:4" ht="15" customHeight="1">
      <c r="A52" s="19" t="s">
        <v>59</v>
      </c>
      <c r="B52" s="20">
        <v>24300</v>
      </c>
      <c r="C52" s="34">
        <v>0.11263798152737103</v>
      </c>
      <c r="D52" s="35">
        <v>0.0756098569770722</v>
      </c>
    </row>
    <row r="53" spans="1:4" ht="15" customHeight="1">
      <c r="A53" s="26" t="s">
        <v>60</v>
      </c>
      <c r="B53" s="27">
        <v>43746.426</v>
      </c>
      <c r="C53" s="27">
        <v>0.2027781532377162</v>
      </c>
      <c r="D53" s="29">
        <v>0.1361177371653528</v>
      </c>
    </row>
    <row r="54" spans="1:4" ht="15" customHeight="1" thickBot="1">
      <c r="A54" s="56" t="s">
        <v>61</v>
      </c>
      <c r="B54" s="57">
        <v>321386.6679759583</v>
      </c>
      <c r="C54" s="58">
        <v>1.4938951340240334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zoomScalePageLayoutView="0" workbookViewId="0" topLeftCell="A1">
      <selection activeCell="A31" sqref="A31"/>
    </sheetView>
  </sheetViews>
  <sheetFormatPr defaultColWidth="9.140625" defaultRowHeight="15"/>
  <cols>
    <col min="1" max="1" width="42.7109375" style="0" bestFit="1" customWidth="1"/>
    <col min="2" max="2" width="10.7109375" style="0" bestFit="1" customWidth="1"/>
    <col min="3" max="3" width="5.57421875" style="0" bestFit="1" customWidth="1"/>
    <col min="4" max="5" width="13.7109375" style="0" bestFit="1" customWidth="1"/>
  </cols>
  <sheetData>
    <row r="1" spans="1:5" ht="15.75">
      <c r="A1" s="82" t="s">
        <v>0</v>
      </c>
      <c r="B1" s="82"/>
      <c r="C1" s="2"/>
      <c r="D1" s="2"/>
      <c r="E1" s="3"/>
    </row>
    <row r="2" spans="1:5" ht="15.75">
      <c r="A2" s="82" t="s">
        <v>63</v>
      </c>
      <c r="B2" s="82"/>
      <c r="C2" s="2"/>
      <c r="D2" s="2"/>
      <c r="E2" s="3"/>
    </row>
    <row r="3" spans="1:5" ht="15.75">
      <c r="A3" s="82" t="str">
        <f>'[5]ATUALIZAÇÃO'!C11</f>
        <v>2020/2021</v>
      </c>
      <c r="B3" s="82"/>
      <c r="C3" s="2"/>
      <c r="D3" s="2"/>
      <c r="E3" s="3"/>
    </row>
    <row r="4" spans="1:5" ht="15.75">
      <c r="A4" s="1" t="str">
        <f>'[5]ATUALIZAÇÃO'!A2</f>
        <v>MUNICÍPIO: São Miguel do Oeste</v>
      </c>
      <c r="B4" s="4"/>
      <c r="C4" s="4"/>
      <c r="D4" s="2"/>
      <c r="E4" s="3"/>
    </row>
    <row r="5" spans="1:5" ht="15.75">
      <c r="A5" s="1" t="str">
        <f>'[5]ATUALIZAÇÃO'!A1</f>
        <v>UF: SC</v>
      </c>
      <c r="B5" s="4"/>
      <c r="C5" s="4"/>
      <c r="D5" s="2"/>
      <c r="E5" s="3"/>
    </row>
    <row r="6" spans="1:5" ht="15">
      <c r="A6" s="5" t="s">
        <v>5</v>
      </c>
      <c r="B6" s="6" t="str">
        <f>'[5]ATUALIZAÇÃO'!$C$10</f>
        <v>MAR/2020</v>
      </c>
      <c r="C6" s="3"/>
      <c r="D6" s="3"/>
      <c r="E6" s="7"/>
    </row>
    <row r="7" spans="1:5" ht="16.5" thickBot="1">
      <c r="A7" s="5" t="s">
        <v>7</v>
      </c>
      <c r="B7" s="8">
        <f>'[5]REBANHO '!E45</f>
        <v>390</v>
      </c>
      <c r="C7" s="9" t="s">
        <v>8</v>
      </c>
      <c r="D7" s="2"/>
      <c r="E7" s="3"/>
    </row>
    <row r="8" spans="1:5" ht="15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.75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5" ht="15">
      <c r="A11" s="13" t="s">
        <v>18</v>
      </c>
      <c r="B11" s="13"/>
      <c r="C11" s="13"/>
      <c r="D11" s="13"/>
      <c r="E11" s="3"/>
    </row>
    <row r="12" spans="1:5" ht="15">
      <c r="A12" s="19" t="s">
        <v>65</v>
      </c>
      <c r="B12" s="20">
        <v>48906</v>
      </c>
      <c r="C12" s="21">
        <v>0.3168211264385336</v>
      </c>
      <c r="D12" s="22">
        <v>0.19397575876510895</v>
      </c>
      <c r="E12" s="22">
        <v>0.2590713817970207</v>
      </c>
    </row>
    <row r="13" spans="1:5" ht="15">
      <c r="A13" s="19" t="s">
        <v>20</v>
      </c>
      <c r="B13" s="20">
        <v>450</v>
      </c>
      <c r="C13" s="21">
        <v>0.0029151741483118662</v>
      </c>
      <c r="D13" s="22">
        <v>0.0017848339967345321</v>
      </c>
      <c r="E13" s="22">
        <v>0.0023837999797296718</v>
      </c>
    </row>
    <row r="14" spans="1:5" ht="15">
      <c r="A14" s="19" t="s">
        <v>21</v>
      </c>
      <c r="B14" s="20">
        <v>2850</v>
      </c>
      <c r="C14" s="21">
        <v>0.018462769605975152</v>
      </c>
      <c r="D14" s="22">
        <v>0.01130394864598537</v>
      </c>
      <c r="E14" s="22">
        <v>0.015097399871621254</v>
      </c>
    </row>
    <row r="15" spans="1:5" ht="15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>
      <c r="A17" s="19" t="s">
        <v>24</v>
      </c>
      <c r="B17" s="20">
        <v>21000</v>
      </c>
      <c r="C17" s="21">
        <v>0.13604146025455377</v>
      </c>
      <c r="D17" s="22">
        <v>0.08329225318094483</v>
      </c>
      <c r="E17" s="22">
        <v>0.11124399905405134</v>
      </c>
    </row>
    <row r="18" spans="1:5" ht="15">
      <c r="A18" s="19" t="s">
        <v>25</v>
      </c>
      <c r="B18" s="20">
        <v>63913.8075</v>
      </c>
      <c r="C18" s="21">
        <v>0.4140441763204024</v>
      </c>
      <c r="D18" s="22">
        <v>0.25350119219277006</v>
      </c>
      <c r="E18" s="22">
        <v>0.3385727400509914</v>
      </c>
    </row>
    <row r="19" spans="1:5" ht="15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>
      <c r="A20" s="19" t="s">
        <v>27</v>
      </c>
      <c r="B20" s="20">
        <v>9331.2</v>
      </c>
      <c r="C20" s="21">
        <v>0.06044905113939486</v>
      </c>
      <c r="D20" s="22">
        <v>0.03701031775628726</v>
      </c>
      <c r="E20" s="22">
        <v>0.04943047637967447</v>
      </c>
    </row>
    <row r="21" spans="1:5" ht="15">
      <c r="A21" s="19" t="s">
        <v>28</v>
      </c>
      <c r="B21" s="20">
        <v>6180.331999999999</v>
      </c>
      <c r="C21" s="21">
        <v>0.040037209054187936</v>
      </c>
      <c r="D21" s="22">
        <v>0.024513037032680717</v>
      </c>
      <c r="E21" s="22">
        <v>0.03273927843627253</v>
      </c>
    </row>
    <row r="22" spans="1:5" ht="15">
      <c r="A22" s="19" t="s">
        <v>29</v>
      </c>
      <c r="B22" s="20">
        <v>30.16</v>
      </c>
      <c r="C22" s="21">
        <v>0.0001953814495846353</v>
      </c>
      <c r="D22" s="22">
        <v>0.00011962354075891886</v>
      </c>
      <c r="E22" s="22">
        <v>0.00015976757197477088</v>
      </c>
    </row>
    <row r="23" spans="1:5" ht="15">
      <c r="A23" s="19" t="s">
        <v>30</v>
      </c>
      <c r="B23" s="20">
        <v>2747.9914285714285</v>
      </c>
      <c r="C23" s="21">
        <v>0.01930447087159416</v>
      </c>
      <c r="D23" s="22">
        <v>0.010899352276554176</v>
      </c>
      <c r="E23" s="22">
        <v>0.014557026470501961</v>
      </c>
    </row>
    <row r="24" spans="1:5" ht="15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>
      <c r="A25" s="19" t="s">
        <v>32</v>
      </c>
      <c r="B25" s="20">
        <v>3158.75</v>
      </c>
      <c r="C25" s="21">
        <v>0.022190024587284862</v>
      </c>
      <c r="D25" s="22">
        <v>0.012528543082633785</v>
      </c>
      <c r="E25" s="22">
        <v>0.016732951524380223</v>
      </c>
    </row>
    <row r="26" spans="1:5" ht="15">
      <c r="A26" s="19" t="s">
        <v>33</v>
      </c>
      <c r="B26" s="20">
        <v>3566.2</v>
      </c>
      <c r="C26" s="21">
        <v>0.023102431217132836</v>
      </c>
      <c r="D26" s="22">
        <v>0.01414461110923264</v>
      </c>
      <c r="E26" s="22">
        <v>0.018891349972693233</v>
      </c>
    </row>
    <row r="27" spans="1:5" ht="15">
      <c r="A27" s="19" t="s">
        <v>34</v>
      </c>
      <c r="B27" s="20">
        <v>3452.2400000000002</v>
      </c>
      <c r="C27" s="21">
        <v>0.022364179559484797</v>
      </c>
      <c r="D27" s="22">
        <v>0.013692611815304049</v>
      </c>
      <c r="E27" s="22">
        <v>0.018287665871159917</v>
      </c>
    </row>
    <row r="28" spans="1:5" ht="15">
      <c r="A28" s="19" t="s">
        <v>35</v>
      </c>
      <c r="B28" s="20">
        <v>5909</v>
      </c>
      <c r="C28" s="21">
        <v>0.03827947564972182</v>
      </c>
      <c r="D28" s="22">
        <v>0.023436853526009667</v>
      </c>
      <c r="E28" s="22">
        <v>0.031301942400494734</v>
      </c>
    </row>
    <row r="29" spans="1:5" ht="15">
      <c r="A29" s="19" t="s">
        <v>36</v>
      </c>
      <c r="B29" s="20">
        <v>5964.5685</v>
      </c>
      <c r="C29" s="21">
        <v>0.038639457548967304</v>
      </c>
      <c r="D29" s="22">
        <v>0.023657254743670874</v>
      </c>
      <c r="E29" s="22">
        <v>0.031596307265324974</v>
      </c>
    </row>
    <row r="30" spans="1:5" ht="15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ht="15">
      <c r="A31" s="25" t="s">
        <v>38</v>
      </c>
      <c r="B31" s="20">
        <v>8873.012471428572</v>
      </c>
      <c r="C31" s="21">
        <v>0.05748083683190523</v>
      </c>
      <c r="D31" s="22">
        <v>0.03519300958323379</v>
      </c>
      <c r="E31" s="22">
        <v>0.04700330433229456</v>
      </c>
    </row>
    <row r="32" spans="1:5" ht="15">
      <c r="A32" s="26" t="s">
        <v>39</v>
      </c>
      <c r="B32" s="27">
        <v>186333.2619</v>
      </c>
      <c r="C32" s="28">
        <v>1.2103272246770354</v>
      </c>
      <c r="D32" s="29">
        <v>0.7390532012479095</v>
      </c>
      <c r="E32" s="30">
        <v>0.9870693909781858</v>
      </c>
    </row>
    <row r="33" spans="1:5" ht="15">
      <c r="A33" s="13" t="s">
        <v>40</v>
      </c>
      <c r="B33" s="31"/>
      <c r="C33" s="31"/>
      <c r="D33" s="32"/>
      <c r="E33" s="23"/>
    </row>
    <row r="34" spans="1:5" ht="15">
      <c r="A34" s="33" t="s">
        <v>41</v>
      </c>
      <c r="B34" s="34">
        <v>2440.9657308900005</v>
      </c>
      <c r="C34" s="34">
        <v>0.01581297821245713</v>
      </c>
      <c r="D34" s="35">
        <v>0.009681596936347618</v>
      </c>
      <c r="E34" s="22">
        <v>0.012930609021814235</v>
      </c>
    </row>
    <row r="35" spans="1:5" ht="15">
      <c r="A35" s="36" t="s">
        <v>42</v>
      </c>
      <c r="B35" s="37">
        <v>2440.9657308900005</v>
      </c>
      <c r="C35" s="37">
        <v>0.01581297821245713</v>
      </c>
      <c r="D35" s="38">
        <v>0.009681596936347618</v>
      </c>
      <c r="E35" s="39">
        <v>0.012930609021814235</v>
      </c>
    </row>
    <row r="36" spans="1:5" ht="15">
      <c r="A36" s="42" t="s">
        <v>43</v>
      </c>
      <c r="B36" s="43">
        <v>188774.22763089</v>
      </c>
      <c r="C36" s="44">
        <v>1.2261402028894925</v>
      </c>
      <c r="D36" s="45">
        <v>0.7487347981842571</v>
      </c>
      <c r="E36" s="45">
        <v>1</v>
      </c>
    </row>
    <row r="37" spans="1:5" ht="15">
      <c r="A37" s="13" t="s">
        <v>44</v>
      </c>
      <c r="B37" s="31"/>
      <c r="C37" s="31"/>
      <c r="D37" s="32"/>
      <c r="E37" s="23"/>
    </row>
    <row r="38" spans="1:5" ht="15">
      <c r="A38" s="19" t="s">
        <v>45</v>
      </c>
      <c r="B38" s="20">
        <v>6226.4</v>
      </c>
      <c r="C38" s="20">
        <v>0.04033564514899778</v>
      </c>
      <c r="D38" s="22">
        <v>0.02469575643837309</v>
      </c>
      <c r="E38" s="23"/>
    </row>
    <row r="39" spans="1:5" ht="15">
      <c r="A39" s="19" t="s">
        <v>46</v>
      </c>
      <c r="B39" s="20">
        <v>14742.61</v>
      </c>
      <c r="C39" s="20">
        <v>0.0955050567792089</v>
      </c>
      <c r="D39" s="22">
        <v>0.058473581174663294</v>
      </c>
      <c r="E39" s="23"/>
    </row>
    <row r="40" spans="1:5" ht="15">
      <c r="A40" s="19" t="s">
        <v>47</v>
      </c>
      <c r="B40" s="20">
        <v>0</v>
      </c>
      <c r="C40" s="20">
        <v>0</v>
      </c>
      <c r="D40" s="22">
        <v>0</v>
      </c>
      <c r="E40" s="23"/>
    </row>
    <row r="41" spans="1:5" ht="15">
      <c r="A41" s="19" t="s">
        <v>48</v>
      </c>
      <c r="B41" s="20">
        <v>5400</v>
      </c>
      <c r="C41" s="20">
        <v>0.0349820897797424</v>
      </c>
      <c r="D41" s="22">
        <v>0.021418007960814386</v>
      </c>
      <c r="E41" s="23"/>
    </row>
    <row r="42" spans="1:5" ht="15">
      <c r="A42" s="26" t="s">
        <v>49</v>
      </c>
      <c r="B42" s="27">
        <v>26369.010000000002</v>
      </c>
      <c r="C42" s="27">
        <v>0.1708227917079491</v>
      </c>
      <c r="D42" s="29">
        <v>0.10458734557385077</v>
      </c>
      <c r="E42" s="40"/>
    </row>
    <row r="43" spans="1:5" ht="15">
      <c r="A43" s="13" t="s">
        <v>50</v>
      </c>
      <c r="B43" s="31"/>
      <c r="C43" s="31"/>
      <c r="D43" s="32"/>
      <c r="E43" s="24"/>
    </row>
    <row r="44" spans="1:5" ht="15">
      <c r="A44" s="46" t="s">
        <v>51</v>
      </c>
      <c r="B44" s="47">
        <v>6270</v>
      </c>
      <c r="C44" s="47">
        <v>0.040618093133145336</v>
      </c>
      <c r="D44" s="48">
        <v>0.024868687021167814</v>
      </c>
      <c r="E44" s="22"/>
    </row>
    <row r="45" spans="1:5" ht="15">
      <c r="A45" s="33" t="s">
        <v>52</v>
      </c>
      <c r="B45" s="34">
        <v>5643</v>
      </c>
      <c r="C45" s="34">
        <v>0.0365562838198308</v>
      </c>
      <c r="D45" s="35">
        <v>0.022381818319051033</v>
      </c>
      <c r="E45" s="23"/>
    </row>
    <row r="46" spans="1:5" ht="15">
      <c r="A46" s="33" t="s">
        <v>53</v>
      </c>
      <c r="B46" s="49">
        <v>1491.142125</v>
      </c>
      <c r="C46" s="34">
        <v>0.009659864387241826</v>
      </c>
      <c r="D46" s="35">
        <v>0.0059143136859177185</v>
      </c>
      <c r="E46" s="23"/>
    </row>
    <row r="47" spans="1:5" ht="15">
      <c r="A47" s="26" t="s">
        <v>54</v>
      </c>
      <c r="B47" s="27">
        <v>13404.142125</v>
      </c>
      <c r="C47" s="27">
        <v>0.08683424134021796</v>
      </c>
      <c r="D47" s="29">
        <v>0.05316481902613657</v>
      </c>
      <c r="E47" s="50"/>
    </row>
    <row r="48" spans="1:5" ht="15">
      <c r="A48" s="42" t="s">
        <v>55</v>
      </c>
      <c r="B48" s="43">
        <v>39773.152125</v>
      </c>
      <c r="C48" s="43">
        <v>0.25765703304816706</v>
      </c>
      <c r="D48" s="54">
        <v>0.15775216459998734</v>
      </c>
      <c r="E48" s="55"/>
    </row>
    <row r="49" spans="1:5" ht="15">
      <c r="A49" s="42" t="s">
        <v>56</v>
      </c>
      <c r="B49" s="43">
        <v>228547.37975589</v>
      </c>
      <c r="C49" s="43">
        <v>1.4837972359376597</v>
      </c>
      <c r="D49" s="45">
        <v>0.9064869627842445</v>
      </c>
      <c r="E49" s="3"/>
    </row>
    <row r="50" spans="1:5" ht="15">
      <c r="A50" s="13" t="s">
        <v>57</v>
      </c>
      <c r="B50" s="31"/>
      <c r="C50" s="31"/>
      <c r="D50" s="32"/>
      <c r="E50" s="3"/>
    </row>
    <row r="51" spans="1:5" ht="15">
      <c r="A51" s="19" t="s">
        <v>58</v>
      </c>
      <c r="B51" s="34">
        <v>13076.907894</v>
      </c>
      <c r="C51" s="34">
        <v>0.08471436407209816</v>
      </c>
      <c r="D51" s="35">
        <v>0.05186691062528305</v>
      </c>
      <c r="E51" s="3"/>
    </row>
    <row r="52" spans="1:5" ht="15">
      <c r="A52" s="19" t="s">
        <v>59</v>
      </c>
      <c r="B52" s="20">
        <v>10500</v>
      </c>
      <c r="C52" s="34">
        <v>0.06802073012727688</v>
      </c>
      <c r="D52" s="35">
        <v>0.04164612659047241</v>
      </c>
      <c r="E52" s="3"/>
    </row>
    <row r="53" spans="1:5" ht="15">
      <c r="A53" s="26" t="s">
        <v>60</v>
      </c>
      <c r="B53" s="27">
        <v>23576.907894</v>
      </c>
      <c r="C53" s="27">
        <v>0.15273509419937503</v>
      </c>
      <c r="D53" s="29">
        <v>0.09351303721575546</v>
      </c>
      <c r="E53" s="3"/>
    </row>
    <row r="54" spans="1:5" ht="15.75" thickBot="1">
      <c r="A54" s="56" t="s">
        <v>61</v>
      </c>
      <c r="B54" s="57">
        <v>252124.28764989</v>
      </c>
      <c r="C54" s="58">
        <v>1.6365323301370347</v>
      </c>
      <c r="D54" s="59">
        <v>0.9999999999999999</v>
      </c>
      <c r="E54" s="3"/>
    </row>
    <row r="55" spans="1:5" ht="15">
      <c r="A55" s="60" t="s">
        <v>62</v>
      </c>
      <c r="B55" s="60"/>
      <c r="C55" s="60"/>
      <c r="D55" s="60"/>
      <c r="E55" s="3"/>
    </row>
  </sheetData>
  <sheetProtection/>
  <mergeCells count="4">
    <mergeCell ref="A1:B1"/>
    <mergeCell ref="A2:B2"/>
    <mergeCell ref="A3:B3"/>
    <mergeCell ref="C8:C9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H8" sqref="H8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1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3</v>
      </c>
      <c r="B4" s="4"/>
      <c r="C4" s="4"/>
      <c r="D4" s="2"/>
    </row>
    <row r="5" spans="1:4" ht="15" customHeight="1">
      <c r="A5" s="1" t="s">
        <v>4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226.66666666666669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19</v>
      </c>
      <c r="B12" s="20">
        <v>28424.000000000004</v>
      </c>
      <c r="C12" s="21">
        <v>0.2748493150684932</v>
      </c>
      <c r="D12" s="22">
        <v>0.17729508825083834</v>
      </c>
      <c r="E12" s="22">
        <v>0.2559198392623672</v>
      </c>
    </row>
    <row r="13" spans="1:5" ht="15" customHeight="1">
      <c r="A13" s="19" t="s">
        <v>20</v>
      </c>
      <c r="B13" s="20">
        <v>500</v>
      </c>
      <c r="C13" s="21">
        <v>0.0048348106365834</v>
      </c>
      <c r="D13" s="22">
        <v>0.003118756829630564</v>
      </c>
      <c r="E13" s="22">
        <v>0.004501826612411469</v>
      </c>
    </row>
    <row r="14" spans="1:5" ht="15" customHeight="1">
      <c r="A14" s="19" t="s">
        <v>21</v>
      </c>
      <c r="B14" s="20">
        <v>0</v>
      </c>
      <c r="C14" s="21">
        <v>0</v>
      </c>
      <c r="D14" s="22">
        <v>0</v>
      </c>
      <c r="E14" s="22">
        <v>0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8341.400000000001</v>
      </c>
      <c r="C17" s="21">
        <v>0.08065817888799356</v>
      </c>
      <c r="D17" s="22">
        <v>0.05202959643736079</v>
      </c>
      <c r="E17" s="22">
        <v>0.07510307300953807</v>
      </c>
    </row>
    <row r="18" spans="1:5" ht="15" customHeight="1">
      <c r="A18" s="19" t="s">
        <v>25</v>
      </c>
      <c r="B18" s="20">
        <v>36720</v>
      </c>
      <c r="C18" s="21">
        <v>0.3550684931506849</v>
      </c>
      <c r="D18" s="22">
        <v>0.22904150156806866</v>
      </c>
      <c r="E18" s="22">
        <v>0.3306141464154983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1900.8000000000002</v>
      </c>
      <c r="C20" s="21">
        <v>0.018380016116035458</v>
      </c>
      <c r="D20" s="22">
        <v>0.011856265963523554</v>
      </c>
      <c r="E20" s="22">
        <v>0.017114144049743443</v>
      </c>
    </row>
    <row r="21" spans="1:5" ht="15" customHeight="1">
      <c r="A21" s="19" t="s">
        <v>28</v>
      </c>
      <c r="B21" s="20">
        <v>2088.6</v>
      </c>
      <c r="C21" s="21">
        <v>0.02019597099113618</v>
      </c>
      <c r="D21" s="22">
        <v>0.013027671028732793</v>
      </c>
      <c r="E21" s="22">
        <v>0.018805030125365187</v>
      </c>
    </row>
    <row r="22" spans="1:5" ht="15" customHeight="1">
      <c r="A22" s="19" t="s">
        <v>29</v>
      </c>
      <c r="B22" s="20">
        <v>300</v>
      </c>
      <c r="C22" s="21">
        <v>0.00290088638195004</v>
      </c>
      <c r="D22" s="22">
        <v>0.0018712540977783385</v>
      </c>
      <c r="E22" s="22">
        <v>0.0027010959674468814</v>
      </c>
    </row>
    <row r="23" spans="1:5" ht="15" customHeight="1">
      <c r="A23" s="19" t="s">
        <v>30</v>
      </c>
      <c r="B23" s="20">
        <v>3576</v>
      </c>
      <c r="C23" s="21">
        <v>0.04322320709105559</v>
      </c>
      <c r="D23" s="22">
        <v>0.022305348845517797</v>
      </c>
      <c r="E23" s="22">
        <v>0.03219706393196683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6474</v>
      </c>
      <c r="C25" s="21">
        <v>0.07825141015310233</v>
      </c>
      <c r="D25" s="22">
        <v>0.040381663430056544</v>
      </c>
      <c r="E25" s="22">
        <v>0.0582896509775037</v>
      </c>
    </row>
    <row r="26" spans="1:5" s="23" customFormat="1" ht="15" customHeight="1">
      <c r="A26" s="19" t="s">
        <v>33</v>
      </c>
      <c r="B26" s="20">
        <v>4212</v>
      </c>
      <c r="C26" s="21">
        <v>0.04072844480257857</v>
      </c>
      <c r="D26" s="22">
        <v>0.026272407532807875</v>
      </c>
      <c r="E26" s="22">
        <v>0.03792338738295421</v>
      </c>
    </row>
    <row r="27" spans="1:5" s="23" customFormat="1" ht="15" customHeight="1">
      <c r="A27" s="19" t="s">
        <v>34</v>
      </c>
      <c r="B27" s="20">
        <v>1563.66</v>
      </c>
      <c r="C27" s="21">
        <v>0.01512</v>
      </c>
      <c r="D27" s="22">
        <v>0.009753350608440257</v>
      </c>
      <c r="E27" s="22">
        <v>0.014078652401526635</v>
      </c>
    </row>
    <row r="28" spans="1:5" s="23" customFormat="1" ht="15" customHeight="1">
      <c r="A28" s="19" t="s">
        <v>35</v>
      </c>
      <c r="B28" s="20">
        <v>3860</v>
      </c>
      <c r="C28" s="21">
        <v>0.03732473811442385</v>
      </c>
      <c r="D28" s="22">
        <v>0.024076802724747957</v>
      </c>
      <c r="E28" s="22">
        <v>0.03475410144781654</v>
      </c>
    </row>
    <row r="29" spans="1:5" s="24" customFormat="1" ht="15" customHeight="1">
      <c r="A29" s="19" t="s">
        <v>36</v>
      </c>
      <c r="B29" s="20">
        <v>6253.5</v>
      </c>
      <c r="C29" s="21">
        <v>0.060468976631748585</v>
      </c>
      <c r="D29" s="22">
        <v>0.03900629166818947</v>
      </c>
      <c r="E29" s="22">
        <v>0.056304345441430245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5210.698000000001</v>
      </c>
      <c r="C31" s="21">
        <v>0.05038547622884771</v>
      </c>
      <c r="D31" s="22">
        <v>0.032501799949284656</v>
      </c>
      <c r="E31" s="22">
        <v>0.04691531785127844</v>
      </c>
    </row>
    <row r="32" spans="1:5" s="23" customFormat="1" ht="15" customHeight="1">
      <c r="A32" s="26" t="s">
        <v>39</v>
      </c>
      <c r="B32" s="27">
        <v>109424.65800000002</v>
      </c>
      <c r="C32" s="28">
        <v>1.0823899242546335</v>
      </c>
      <c r="D32" s="29">
        <v>0.6825377989349778</v>
      </c>
      <c r="E32" s="30">
        <v>0.9852216748768473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1641.3698700000002</v>
      </c>
      <c r="C34" s="34">
        <v>0.015871425012087027</v>
      </c>
      <c r="D34" s="35">
        <v>0.010238066984024664</v>
      </c>
      <c r="E34" s="22">
        <v>0.014778325123152709</v>
      </c>
    </row>
    <row r="35" spans="1:251" s="23" customFormat="1" ht="15" customHeight="1">
      <c r="A35" s="36" t="s">
        <v>42</v>
      </c>
      <c r="B35" s="37">
        <v>1641.3698700000002</v>
      </c>
      <c r="C35" s="37">
        <v>0.015871425012087027</v>
      </c>
      <c r="D35" s="38">
        <v>0.010238066984024664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111066.02787000002</v>
      </c>
      <c r="C36" s="44">
        <v>1.0982613492667206</v>
      </c>
      <c r="D36" s="45">
        <v>0.6927758659190024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7720</v>
      </c>
      <c r="C38" s="20">
        <v>0.0746494762288477</v>
      </c>
      <c r="D38" s="22">
        <v>0.048153605449495915</v>
      </c>
    </row>
    <row r="39" spans="1:4" s="23" customFormat="1" ht="15" customHeight="1">
      <c r="A39" s="19" t="s">
        <v>46</v>
      </c>
      <c r="B39" s="20">
        <v>10688.96</v>
      </c>
      <c r="C39" s="20">
        <v>0.103358195004029</v>
      </c>
      <c r="D39" s="22">
        <v>0.06667253400329583</v>
      </c>
    </row>
    <row r="40" spans="1:4" s="23" customFormat="1" ht="15" customHeight="1">
      <c r="A40" s="19" t="s">
        <v>47</v>
      </c>
      <c r="B40" s="20">
        <v>250</v>
      </c>
      <c r="C40" s="20">
        <v>0.0024174053182917</v>
      </c>
      <c r="D40" s="22">
        <v>0.001559378414815282</v>
      </c>
    </row>
    <row r="41" spans="1:4" s="23" customFormat="1" ht="15" customHeight="1">
      <c r="A41" s="19" t="s">
        <v>48</v>
      </c>
      <c r="B41" s="20">
        <v>533.3333333333333</v>
      </c>
      <c r="C41" s="20">
        <v>0.00515713134568896</v>
      </c>
      <c r="D41" s="22">
        <v>0.0033266739516059347</v>
      </c>
    </row>
    <row r="42" spans="1:249" s="23" customFormat="1" ht="15" customHeight="1">
      <c r="A42" s="26" t="s">
        <v>49</v>
      </c>
      <c r="B42" s="27">
        <v>19192.29333333333</v>
      </c>
      <c r="C42" s="27">
        <v>0.18558220789685737</v>
      </c>
      <c r="D42" s="29">
        <v>0.11971219181921296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6270</v>
      </c>
      <c r="C44" s="47">
        <v>0.060628525382755837</v>
      </c>
      <c r="D44" s="48">
        <v>0.039109210643567274</v>
      </c>
      <c r="E44" s="22"/>
    </row>
    <row r="45" spans="1:4" s="23" customFormat="1" ht="15" customHeight="1">
      <c r="A45" s="33" t="s">
        <v>52</v>
      </c>
      <c r="B45" s="34">
        <v>5643</v>
      </c>
      <c r="C45" s="34">
        <v>0.05456567284448026</v>
      </c>
      <c r="D45" s="35">
        <v>0.03519828957921055</v>
      </c>
    </row>
    <row r="46" spans="1:4" s="23" customFormat="1" ht="15" customHeight="1">
      <c r="A46" s="33" t="s">
        <v>53</v>
      </c>
      <c r="B46" s="49">
        <v>1563.375</v>
      </c>
      <c r="C46" s="34">
        <v>0.015117244157937146</v>
      </c>
      <c r="D46" s="35">
        <v>0.009751572917047367</v>
      </c>
    </row>
    <row r="47" spans="1:251" s="53" customFormat="1" ht="15" customHeight="1">
      <c r="A47" s="26" t="s">
        <v>54</v>
      </c>
      <c r="B47" s="27">
        <v>13476.375</v>
      </c>
      <c r="C47" s="27">
        <v>0.13031144238517323</v>
      </c>
      <c r="D47" s="29">
        <v>0.08405907313982519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32668.66833333333</v>
      </c>
      <c r="C48" s="43">
        <v>0.3158936502820306</v>
      </c>
      <c r="D48" s="54">
        <v>0.20377126495903813</v>
      </c>
    </row>
    <row r="49" spans="1:4" ht="15" customHeight="1">
      <c r="A49" s="42" t="s">
        <v>56</v>
      </c>
      <c r="B49" s="43">
        <v>143734.69620333335</v>
      </c>
      <c r="C49" s="43">
        <v>1.4141549995487512</v>
      </c>
      <c r="D49" s="45">
        <v>0.8965471308780406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10345.594000000001</v>
      </c>
      <c r="C51" s="34">
        <v>0.10003797582594681</v>
      </c>
      <c r="D51" s="35">
        <v>0.06453078388816999</v>
      </c>
    </row>
    <row r="52" spans="1:4" ht="15" customHeight="1">
      <c r="A52" s="19" t="s">
        <v>59</v>
      </c>
      <c r="B52" s="20">
        <v>6240</v>
      </c>
      <c r="C52" s="34">
        <v>0.06033843674456083</v>
      </c>
      <c r="D52" s="35">
        <v>0.03892208523378944</v>
      </c>
    </row>
    <row r="53" spans="1:4" ht="15" customHeight="1">
      <c r="A53" s="26" t="s">
        <v>60</v>
      </c>
      <c r="B53" s="27">
        <v>16585.594</v>
      </c>
      <c r="C53" s="27">
        <v>0.16037641257050764</v>
      </c>
      <c r="D53" s="29">
        <v>0.10345286912195943</v>
      </c>
    </row>
    <row r="54" spans="1:4" ht="15" customHeight="1" thickBot="1">
      <c r="A54" s="56" t="s">
        <v>61</v>
      </c>
      <c r="B54" s="57">
        <v>160320.29020333337</v>
      </c>
      <c r="C54" s="58">
        <v>1.5745314121192588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Q55"/>
  <sheetViews>
    <sheetView zoomScalePageLayoutView="0" workbookViewId="0" topLeftCell="A1">
      <selection activeCell="B14" sqref="B14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5">
        <f>'[19]ATUALIZAÇÃO'!C11</f>
        <v>2020</v>
      </c>
      <c r="B3" s="85"/>
      <c r="C3" s="2"/>
      <c r="D3" s="2"/>
    </row>
    <row r="4" spans="1:4" ht="15" customHeight="1">
      <c r="A4" s="1" t="str">
        <f>'[19]ATUALIZAÇÃO'!A2</f>
        <v>MUNICÍPIO: Passo Fundo</v>
      </c>
      <c r="B4" s="4"/>
      <c r="C4" s="4"/>
      <c r="D4" s="2"/>
    </row>
    <row r="5" spans="1:4" ht="15" customHeight="1">
      <c r="A5" s="1" t="str">
        <f>'[19]ATUALIZAÇÃO'!A1</f>
        <v>UF: RS</v>
      </c>
      <c r="B5" s="4"/>
      <c r="C5" s="4"/>
      <c r="D5" s="2"/>
    </row>
    <row r="6" spans="1:5" ht="15" customHeight="1">
      <c r="A6" s="5" t="s">
        <v>5</v>
      </c>
      <c r="B6" s="6">
        <f>'[19]ATUALIZAÇÃO'!$C$10</f>
        <v>43891</v>
      </c>
      <c r="E6" s="7"/>
    </row>
    <row r="7" spans="1:4" ht="15" customHeight="1" thickBot="1">
      <c r="A7" s="5" t="s">
        <v>7</v>
      </c>
      <c r="B7" s="8">
        <f>'[19]REBANHO '!E45</f>
        <v>465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91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f>'[19]RESULTADO'!C14</f>
        <v>83391</v>
      </c>
      <c r="C12" s="21">
        <f>(B12*'[19]RESULTADO'!$C$51)/'[19]RENDA'!$C$6</f>
        <v>0.4176305788775961</v>
      </c>
      <c r="D12" s="61">
        <f>IF(B12&gt;0,B12/$B$54,0)</f>
        <v>0.3006554689671431</v>
      </c>
      <c r="E12" s="61">
        <f>IF(B12&gt;0,B12/$B$36,0)</f>
        <v>0.4122220751877395</v>
      </c>
    </row>
    <row r="13" spans="1:5" ht="15" customHeight="1">
      <c r="A13" s="19" t="s">
        <v>20</v>
      </c>
      <c r="B13" s="20">
        <f>'[19]RESULTADO'!C15</f>
        <v>2400</v>
      </c>
      <c r="C13" s="21">
        <f>(B13*'[19]RESULTADO'!$C$51)/'[19]RENDA'!$C$6</f>
        <v>0.012019443216968627</v>
      </c>
      <c r="D13" s="61">
        <f>IF(B13&gt;0,B13/$B$54,0)</f>
        <v>0.008652889706576771</v>
      </c>
      <c r="E13" s="61">
        <f>IF(B13&gt;0,B13/$B$36,0)</f>
        <v>0.011863786025477267</v>
      </c>
    </row>
    <row r="14" spans="1:5" ht="15" customHeight="1">
      <c r="A14" s="19" t="s">
        <v>21</v>
      </c>
      <c r="B14" s="20">
        <f>'[19]RESULTADO'!C16</f>
        <v>3270.1800000000003</v>
      </c>
      <c r="C14" s="21">
        <f>(B14*'[19]RESULTADO'!$C$51)/'[19]RENDA'!$C$6</f>
        <v>0.016377392841361027</v>
      </c>
      <c r="D14" s="61">
        <f>IF(B14&gt;0,B14/$B$54,0)</f>
        <v>0.011790211191938845</v>
      </c>
      <c r="E14" s="61">
        <f>IF(B14&gt;0,B14/$B$36,0)</f>
        <v>0.016165298243664687</v>
      </c>
    </row>
    <row r="15" spans="1:5" ht="15" customHeight="1">
      <c r="A15" s="19" t="s">
        <v>22</v>
      </c>
      <c r="B15" s="20">
        <f>'[19]RESULTADO'!C17</f>
        <v>0</v>
      </c>
      <c r="C15" s="21">
        <f>(B15*'[19]RESULTADO'!$C$51)/'[19]RENDA'!$C$6</f>
        <v>0</v>
      </c>
      <c r="D15" s="61">
        <f>IF(B15&gt;0,B15/$B$54,0)</f>
        <v>0</v>
      </c>
      <c r="E15" s="61">
        <f>IF(B15&gt;0,B15/$B$36,0)</f>
        <v>0</v>
      </c>
    </row>
    <row r="16" spans="1:5" ht="15" customHeight="1">
      <c r="A16" s="19" t="s">
        <v>23</v>
      </c>
      <c r="B16" s="20">
        <f>'[19]RESULTADO'!C18</f>
        <v>0</v>
      </c>
      <c r="C16" s="21">
        <f>(B16*'[19]RESULTADO'!$C$51)/'[19]RENDA'!$C$6</f>
        <v>0</v>
      </c>
      <c r="D16" s="61">
        <f>IF(B16&gt;0,B16/$B$54,0)</f>
        <v>0</v>
      </c>
      <c r="E16" s="61">
        <f>IF(B16&gt;0,B16/$B$36,0)</f>
        <v>0</v>
      </c>
    </row>
    <row r="17" spans="1:5" ht="15" customHeight="1">
      <c r="A17" s="19" t="s">
        <v>24</v>
      </c>
      <c r="B17" s="20">
        <f>'[19]RESULTADO'!C19</f>
        <v>2457.6000000000004</v>
      </c>
      <c r="C17" s="21">
        <f>(B17*'[19]RESULTADO'!$C$51)/'[19]RENDA'!$C$6</f>
        <v>0.012307909854175873</v>
      </c>
      <c r="D17" s="61">
        <f>IF(B17&gt;0,B17/$B$54,0)</f>
        <v>0.008860559059534614</v>
      </c>
      <c r="E17" s="61">
        <f>IF(B17&gt;0,B17/$B$36,0)</f>
        <v>0.012148516890088723</v>
      </c>
    </row>
    <row r="18" spans="1:5" ht="15" customHeight="1">
      <c r="A18" s="19" t="s">
        <v>25</v>
      </c>
      <c r="B18" s="20">
        <f>'[19]RESULTADO'!C20</f>
        <v>50064</v>
      </c>
      <c r="C18" s="21">
        <f>(B18*'[19]RESULTADO'!$C$51)/'[19]RENDA'!$C$6</f>
        <v>0.2507255855059655</v>
      </c>
      <c r="D18" s="61">
        <f>IF(B18&gt;0,B18/$B$54,0)</f>
        <v>0.18049927927919143</v>
      </c>
      <c r="E18" s="61">
        <f>IF(B18&gt;0,B18/$B$36,0)</f>
        <v>0.2474785764914558</v>
      </c>
    </row>
    <row r="19" spans="1:5" ht="15" customHeight="1">
      <c r="A19" s="19" t="s">
        <v>26</v>
      </c>
      <c r="B19" s="20">
        <f>'[19]RESULTADO'!C21</f>
        <v>0</v>
      </c>
      <c r="C19" s="21">
        <f>(B19*'[19]RESULTADO'!$C$51)/'[19]RENDA'!$C$6</f>
        <v>0</v>
      </c>
      <c r="D19" s="61">
        <f>IF(B19&gt;0,B19/$B$54,0)</f>
        <v>0</v>
      </c>
      <c r="E19" s="61">
        <f>IF(B19&gt;0,B19/$B$36,0)</f>
        <v>0</v>
      </c>
    </row>
    <row r="20" spans="1:5" ht="15" customHeight="1">
      <c r="A20" s="19" t="s">
        <v>27</v>
      </c>
      <c r="B20" s="20">
        <f>'[19]RESULTADO'!C22</f>
        <v>3189.375000000001</v>
      </c>
      <c r="C20" s="21">
        <f>(B20*'[19]RESULTADO'!$C$51)/'[19]RENDA'!$C$6</f>
        <v>0.015972713212549717</v>
      </c>
      <c r="D20" s="61">
        <f>IF(B20&gt;0,B20/$B$54,0)</f>
        <v>0.01149887921163054</v>
      </c>
      <c r="E20" s="61">
        <f>IF(B20&gt;0,B20/$B$36,0)</f>
        <v>0.015765859397919402</v>
      </c>
    </row>
    <row r="21" spans="1:5" ht="15" customHeight="1">
      <c r="A21" s="19" t="s">
        <v>28</v>
      </c>
      <c r="B21" s="20">
        <f>'[19]RESULTADO'!C23</f>
        <v>2648.7000000000003</v>
      </c>
      <c r="C21" s="21">
        <f>(B21*'[19]RESULTADO'!$C$51)/'[19]RENDA'!$C$6</f>
        <v>0.013264958020326999</v>
      </c>
      <c r="D21" s="61">
        <f>IF(B21&gt;0,B21/$B$54,0)</f>
        <v>0.009549545402420789</v>
      </c>
      <c r="E21" s="61">
        <f>IF(B21&gt;0,B21/$B$36,0)</f>
        <v>0.01309317085236735</v>
      </c>
    </row>
    <row r="22" spans="1:5" ht="15" customHeight="1">
      <c r="A22" s="19" t="s">
        <v>29</v>
      </c>
      <c r="B22" s="20">
        <f>'[19]RESULTADO'!C24</f>
        <v>160.2</v>
      </c>
      <c r="C22" s="21">
        <f>(B22*'[19]RESULTADO'!$C$51)/'[19]RENDA'!$C$6</f>
        <v>0.0008022978347326557</v>
      </c>
      <c r="D22" s="61">
        <f>IF(B22&gt;0,B22/$B$54,0)</f>
        <v>0.0005775803879139994</v>
      </c>
      <c r="E22" s="61">
        <f>IF(B22&gt;0,B22/$B$36,0)</f>
        <v>0.0007919077172006075</v>
      </c>
    </row>
    <row r="23" spans="1:5" ht="15" customHeight="1">
      <c r="A23" s="19" t="s">
        <v>30</v>
      </c>
      <c r="B23" s="20">
        <f>'[19]RESULTADO'!C25</f>
        <v>994.7439999999999</v>
      </c>
      <c r="C23" s="21">
        <f>(B23)/'[19]RENDA'!$C$6</f>
        <v>0.005860916187951097</v>
      </c>
      <c r="D23" s="61">
        <f>IF(B23&gt;0,B23/$B$54,0)</f>
        <v>0.003586420882616251</v>
      </c>
      <c r="E23" s="61">
        <f>IF(B23&gt;0,B23/$B$36,0)</f>
        <v>0.004917262485886399</v>
      </c>
    </row>
    <row r="24" spans="1:5" ht="15" customHeight="1">
      <c r="A24" s="19" t="s">
        <v>31</v>
      </c>
      <c r="B24" s="20">
        <f>'[19]RESULTADO'!C26</f>
        <v>16972.5</v>
      </c>
      <c r="C24" s="21">
        <f>(B24)/'[19]RENDA'!$C$6</f>
        <v>0.1</v>
      </c>
      <c r="D24" s="61">
        <f>IF(B24&gt;0,B24/$B$54,0)</f>
        <v>0.0611921543936976</v>
      </c>
      <c r="E24" s="61">
        <f>IF(B24&gt;0,B24/$B$36,0)</f>
        <v>0.08389921179892205</v>
      </c>
    </row>
    <row r="25" spans="1:5" ht="15" customHeight="1">
      <c r="A25" s="19" t="s">
        <v>32</v>
      </c>
      <c r="B25" s="20">
        <f>'[19]RESULTADO'!C27</f>
        <v>246</v>
      </c>
      <c r="C25" s="21">
        <f>(B25*'[19]RESULTADO'!$C$51)/'[19]RENDA'!$C$6</f>
        <v>0.0012319929297392842</v>
      </c>
      <c r="D25" s="61">
        <f>IF(B25&gt;0,B25/$B$54,0)</f>
        <v>0.000886921194924119</v>
      </c>
      <c r="E25" s="61">
        <f>IF(B25&gt;0,B25/$B$36,0)</f>
        <v>0.00121603806761142</v>
      </c>
    </row>
    <row r="26" spans="1:5" s="23" customFormat="1" ht="15" customHeight="1">
      <c r="A26" s="19" t="s">
        <v>33</v>
      </c>
      <c r="B26" s="20">
        <f>'[19]RESULTADO'!C28</f>
        <v>7800</v>
      </c>
      <c r="C26" s="21">
        <f>(B26*'[19]RESULTADO'!$C$51)/'[19]RENDA'!$C$6</f>
        <v>0.039063190455148035</v>
      </c>
      <c r="D26" s="61">
        <f>IF(B26&gt;0,B26/$B$54,0)</f>
        <v>0.028121891546374504</v>
      </c>
      <c r="E26" s="61">
        <f>IF(B26&gt;0,B26/$B$36,0)</f>
        <v>0.03855730458280112</v>
      </c>
    </row>
    <row r="27" spans="1:5" s="23" customFormat="1" ht="15" customHeight="1">
      <c r="A27" s="19" t="s">
        <v>34</v>
      </c>
      <c r="B27" s="20">
        <f>'[19]RESULTADO'!C29</f>
        <v>3413.96125</v>
      </c>
      <c r="C27" s="21">
        <f>(B27*'[19]RESULTADO'!$C$51)/'[19]RENDA'!$C$6</f>
        <v>0.01709746391221093</v>
      </c>
      <c r="D27" s="61">
        <f>IF(B27&gt;0,B27/$B$54,0)</f>
        <v>0.0123085958994904</v>
      </c>
      <c r="E27" s="61">
        <f>IF(B27&gt;0,B27/$B$36,0)</f>
        <v>0.016876044070529544</v>
      </c>
    </row>
    <row r="28" spans="1:5" s="23" customFormat="1" ht="15" customHeight="1">
      <c r="A28" s="19" t="s">
        <v>35</v>
      </c>
      <c r="B28" s="20">
        <f>'[19]GERAL'!E62</f>
        <v>4523.2300000000005</v>
      </c>
      <c r="C28" s="21">
        <f>(B28*'[19]RESULTADO'!$C$51)/'[19]RENDA'!$C$6</f>
        <v>0.022652794225953753</v>
      </c>
      <c r="D28" s="61">
        <f>IF(B28&gt;0,B28/$B$54,0)</f>
        <v>0.016307920961449687</v>
      </c>
      <c r="E28" s="61">
        <f>IF(B28&gt;0,B28/$B$36,0)</f>
        <v>0.022359430360008144</v>
      </c>
    </row>
    <row r="29" spans="1:5" s="24" customFormat="1" ht="15" customHeight="1">
      <c r="A29" s="19" t="s">
        <v>36</v>
      </c>
      <c r="B29" s="20">
        <f>'[19]GERAL'!$E$64</f>
        <v>3721.5304199999996</v>
      </c>
      <c r="C29" s="21">
        <f>(B29*'[19]RESULTADO'!$C$51)/'[19]RENDA'!$C$6</f>
        <v>0.01863780148475475</v>
      </c>
      <c r="D29" s="61">
        <f>IF(B29&gt;0,B29/$B$54,0)</f>
        <v>0.013417496776637634</v>
      </c>
      <c r="E29" s="61">
        <f>IF(B29&gt;0,B29/$B$36,0)</f>
        <v>0.01839643357924356</v>
      </c>
    </row>
    <row r="30" spans="1:5" s="23" customFormat="1" ht="15" customHeight="1">
      <c r="A30" s="19" t="s">
        <v>37</v>
      </c>
      <c r="B30" s="20">
        <f>'[19]RESULTADO'!C33</f>
        <v>0</v>
      </c>
      <c r="C30" s="21">
        <f>(B30*'[19]RESULTADO'!$C$51)/'[19]RENDA'!$C$6</f>
        <v>0</v>
      </c>
      <c r="D30" s="61">
        <f>IF(B30&gt;0,B30/$B$54,0)</f>
        <v>0</v>
      </c>
      <c r="E30" s="61">
        <f>IF(B30&gt;0,B30/$B$36,0)</f>
        <v>0</v>
      </c>
    </row>
    <row r="31" spans="1:5" s="23" customFormat="1" ht="15" customHeight="1">
      <c r="A31" s="25" t="s">
        <v>38</v>
      </c>
      <c r="B31" s="20">
        <f>'[19]RESULTADO'!C32</f>
        <v>9262.651033500002</v>
      </c>
      <c r="C31" s="21">
        <f>(B31*'[19]RESULTADO'!$C$51)/'[19]RENDA'!$C$6</f>
        <v>0.04638829505656209</v>
      </c>
      <c r="D31" s="61">
        <f>IF(B31&gt;0,B31/$B$54,0)</f>
        <v>0.033395290743077025</v>
      </c>
      <c r="E31" s="61">
        <f>IF(B31&gt;0,B31/$B$36,0)</f>
        <v>0.04578754578754579</v>
      </c>
    </row>
    <row r="32" spans="1:5" s="23" customFormat="1" ht="15" customHeight="1">
      <c r="A32" s="26" t="s">
        <v>39</v>
      </c>
      <c r="B32" s="27">
        <f>SUM(B12:B31)</f>
        <v>194515.67170350003</v>
      </c>
      <c r="C32" s="28">
        <f>SUM(C12:C31)</f>
        <v>0.9900333336159964</v>
      </c>
      <c r="D32" s="63">
        <f>SUM(D12:D31)</f>
        <v>0.7013011056046174</v>
      </c>
      <c r="E32" s="64">
        <f>IF(B32&gt;0,B32/$B$36,0)</f>
        <v>0.9615384615384615</v>
      </c>
    </row>
    <row r="33" spans="1:4" s="23" customFormat="1" ht="15" customHeight="1">
      <c r="A33" s="13" t="s">
        <v>40</v>
      </c>
      <c r="B33" s="31"/>
      <c r="C33" s="31"/>
      <c r="D33" s="65"/>
    </row>
    <row r="34" spans="1:5" s="23" customFormat="1" ht="15" customHeight="1">
      <c r="A34" s="33" t="s">
        <v>41</v>
      </c>
      <c r="B34" s="34">
        <f>(B32/2)*'[19]ATUALIZAÇÃO'!C130</f>
        <v>7780.6268681400015</v>
      </c>
      <c r="C34" s="89">
        <f>(B34*'[19]RESULTADO'!$C$51)/'[19]RENDA'!$C$6</f>
        <v>0.03896616784751216</v>
      </c>
      <c r="D34" s="67">
        <f>IF(B34&gt;0,B34/$B$54,0)</f>
        <v>0.028052044224184697</v>
      </c>
      <c r="E34" s="61">
        <f>IF(B34&gt;0,B34/$B$36,0)</f>
        <v>0.038461538461538464</v>
      </c>
    </row>
    <row r="35" spans="1:251" s="23" customFormat="1" ht="15" customHeight="1">
      <c r="A35" s="36" t="s">
        <v>42</v>
      </c>
      <c r="B35" s="37">
        <f>B34</f>
        <v>7780.6268681400015</v>
      </c>
      <c r="C35" s="37">
        <f>C34</f>
        <v>0.03896616784751216</v>
      </c>
      <c r="D35" s="68">
        <f>IF(B35&gt;0,B35/$B$54,0)</f>
        <v>0.028052044224184697</v>
      </c>
      <c r="E35" s="69">
        <f>IF(B35&gt;0,B35/$B$36,0)</f>
        <v>0.038461538461538464</v>
      </c>
      <c r="F35" s="40"/>
      <c r="G35" s="70"/>
      <c r="H35" s="25"/>
      <c r="I35" s="40"/>
      <c r="J35" s="40"/>
      <c r="K35" s="70"/>
      <c r="L35" s="25"/>
      <c r="M35" s="40"/>
      <c r="N35" s="40"/>
      <c r="O35" s="70"/>
      <c r="P35" s="25"/>
      <c r="Q35" s="40"/>
      <c r="R35" s="40"/>
      <c r="S35" s="70"/>
      <c r="T35" s="25"/>
      <c r="U35" s="40"/>
      <c r="V35" s="40"/>
      <c r="W35" s="70"/>
      <c r="X35" s="25"/>
      <c r="Y35" s="40"/>
      <c r="Z35" s="40"/>
      <c r="AA35" s="70"/>
      <c r="AB35" s="25"/>
      <c r="AC35" s="40"/>
      <c r="AD35" s="40"/>
      <c r="AE35" s="70"/>
      <c r="AF35" s="25"/>
      <c r="AG35" s="40"/>
      <c r="AH35" s="40"/>
      <c r="AI35" s="70"/>
      <c r="AJ35" s="25"/>
      <c r="AK35" s="40"/>
      <c r="AL35" s="40"/>
      <c r="AM35" s="70"/>
      <c r="AN35" s="25"/>
      <c r="AO35" s="40"/>
      <c r="AP35" s="40"/>
      <c r="AQ35" s="70"/>
      <c r="AR35" s="25"/>
      <c r="AS35" s="40"/>
      <c r="AT35" s="40"/>
      <c r="AU35" s="70"/>
      <c r="AV35" s="25"/>
      <c r="AW35" s="40"/>
      <c r="AX35" s="40"/>
      <c r="AY35" s="70"/>
      <c r="AZ35" s="25"/>
      <c r="BA35" s="40"/>
      <c r="BB35" s="40"/>
      <c r="BC35" s="70"/>
      <c r="BD35" s="25"/>
      <c r="BE35" s="40"/>
      <c r="BF35" s="40"/>
      <c r="BG35" s="70"/>
      <c r="BH35" s="25"/>
      <c r="BI35" s="40"/>
      <c r="BJ35" s="40"/>
      <c r="BK35" s="70"/>
      <c r="BL35" s="25"/>
      <c r="BM35" s="40"/>
      <c r="BN35" s="40"/>
      <c r="BO35" s="70"/>
      <c r="BP35" s="25"/>
      <c r="BQ35" s="40"/>
      <c r="BR35" s="40"/>
      <c r="BS35" s="70"/>
      <c r="BT35" s="25"/>
      <c r="BU35" s="40"/>
      <c r="BV35" s="40"/>
      <c r="BW35" s="70"/>
      <c r="BX35" s="25"/>
      <c r="BY35" s="40"/>
      <c r="BZ35" s="40"/>
      <c r="CA35" s="70"/>
      <c r="CB35" s="25"/>
      <c r="CC35" s="40"/>
      <c r="CD35" s="40"/>
      <c r="CE35" s="70"/>
      <c r="CF35" s="25"/>
      <c r="CG35" s="40"/>
      <c r="CH35" s="40"/>
      <c r="CI35" s="70"/>
      <c r="CJ35" s="25"/>
      <c r="CK35" s="40"/>
      <c r="CL35" s="40"/>
      <c r="CM35" s="70"/>
      <c r="CN35" s="25"/>
      <c r="CO35" s="40"/>
      <c r="CP35" s="40"/>
      <c r="CQ35" s="70"/>
      <c r="CR35" s="25"/>
      <c r="CS35" s="40"/>
      <c r="CT35" s="40"/>
      <c r="CU35" s="70"/>
      <c r="CV35" s="25"/>
      <c r="CW35" s="40"/>
      <c r="CX35" s="40"/>
      <c r="CY35" s="70"/>
      <c r="CZ35" s="25"/>
      <c r="DA35" s="40"/>
      <c r="DB35" s="40"/>
      <c r="DC35" s="70"/>
      <c r="DD35" s="25"/>
      <c r="DE35" s="40"/>
      <c r="DF35" s="40"/>
      <c r="DG35" s="70"/>
      <c r="DH35" s="25"/>
      <c r="DI35" s="40"/>
      <c r="DJ35" s="40"/>
      <c r="DK35" s="70"/>
      <c r="DL35" s="25"/>
      <c r="DM35" s="40"/>
      <c r="DN35" s="40"/>
      <c r="DO35" s="70"/>
      <c r="DP35" s="25"/>
      <c r="DQ35" s="40"/>
      <c r="DR35" s="40"/>
      <c r="DS35" s="70"/>
      <c r="DT35" s="25"/>
      <c r="DU35" s="40"/>
      <c r="DV35" s="40"/>
      <c r="DW35" s="70"/>
      <c r="DX35" s="25"/>
      <c r="DY35" s="40"/>
      <c r="DZ35" s="40"/>
      <c r="EA35" s="70"/>
      <c r="EB35" s="25"/>
      <c r="EC35" s="40"/>
      <c r="ED35" s="40"/>
      <c r="EE35" s="70"/>
      <c r="EF35" s="25"/>
      <c r="EG35" s="40"/>
      <c r="EH35" s="40"/>
      <c r="EI35" s="70"/>
      <c r="EJ35" s="25"/>
      <c r="EK35" s="40"/>
      <c r="EL35" s="40"/>
      <c r="EM35" s="70"/>
      <c r="EN35" s="25"/>
      <c r="EO35" s="40"/>
      <c r="EP35" s="40"/>
      <c r="EQ35" s="70"/>
      <c r="ER35" s="25"/>
      <c r="ES35" s="40"/>
      <c r="ET35" s="40"/>
      <c r="EU35" s="70"/>
      <c r="EV35" s="25"/>
      <c r="EW35" s="40"/>
      <c r="EX35" s="40"/>
      <c r="EY35" s="70"/>
      <c r="EZ35" s="25"/>
      <c r="FA35" s="40"/>
      <c r="FB35" s="40"/>
      <c r="FC35" s="70"/>
      <c r="FD35" s="25"/>
      <c r="FE35" s="40"/>
      <c r="FF35" s="40"/>
      <c r="FG35" s="70"/>
      <c r="FH35" s="25"/>
      <c r="FI35" s="40"/>
      <c r="FJ35" s="40"/>
      <c r="FK35" s="70"/>
      <c r="FL35" s="25"/>
      <c r="FM35" s="40"/>
      <c r="FN35" s="40"/>
      <c r="FO35" s="70"/>
      <c r="FP35" s="25"/>
      <c r="FQ35" s="40"/>
      <c r="FR35" s="40"/>
      <c r="FS35" s="70"/>
      <c r="FT35" s="25"/>
      <c r="FU35" s="40"/>
      <c r="FV35" s="40"/>
      <c r="FW35" s="70"/>
      <c r="FX35" s="25"/>
      <c r="FY35" s="40"/>
      <c r="FZ35" s="40"/>
      <c r="GA35" s="70"/>
      <c r="GB35" s="25"/>
      <c r="GC35" s="40"/>
      <c r="GD35" s="40"/>
      <c r="GE35" s="70"/>
      <c r="GF35" s="25"/>
      <c r="GG35" s="40"/>
      <c r="GH35" s="40"/>
      <c r="GI35" s="70"/>
      <c r="GJ35" s="25"/>
      <c r="GK35" s="40"/>
      <c r="GL35" s="40"/>
      <c r="GM35" s="70"/>
      <c r="GN35" s="25"/>
      <c r="GO35" s="40"/>
      <c r="GP35" s="40"/>
      <c r="GQ35" s="70"/>
      <c r="GR35" s="25"/>
      <c r="GS35" s="40"/>
      <c r="GT35" s="40"/>
      <c r="GU35" s="70"/>
      <c r="GV35" s="25"/>
      <c r="GW35" s="40"/>
      <c r="GX35" s="40"/>
      <c r="GY35" s="70"/>
      <c r="GZ35" s="25"/>
      <c r="HA35" s="40"/>
      <c r="HB35" s="40"/>
      <c r="HC35" s="70"/>
      <c r="HD35" s="25"/>
      <c r="HE35" s="40"/>
      <c r="HF35" s="40"/>
      <c r="HG35" s="70"/>
      <c r="HH35" s="25"/>
      <c r="HI35" s="40"/>
      <c r="HJ35" s="40"/>
      <c r="HK35" s="70"/>
      <c r="HL35" s="25"/>
      <c r="HM35" s="40"/>
      <c r="HN35" s="40"/>
      <c r="HO35" s="70"/>
      <c r="HP35" s="25"/>
      <c r="HQ35" s="40"/>
      <c r="HR35" s="40"/>
      <c r="HS35" s="70"/>
      <c r="HT35" s="25"/>
      <c r="HU35" s="40"/>
      <c r="HV35" s="40"/>
      <c r="HW35" s="70"/>
      <c r="HX35" s="25"/>
      <c r="HY35" s="40"/>
      <c r="HZ35" s="40"/>
      <c r="IA35" s="70"/>
      <c r="IB35" s="25"/>
      <c r="IC35" s="40"/>
      <c r="ID35" s="40"/>
      <c r="IE35" s="70"/>
      <c r="IF35" s="25"/>
      <c r="IG35" s="40"/>
      <c r="IH35" s="40"/>
      <c r="II35" s="70"/>
      <c r="IJ35" s="25"/>
      <c r="IK35" s="40"/>
      <c r="IL35" s="40"/>
      <c r="IM35" s="70"/>
      <c r="IN35" s="25"/>
      <c r="IO35" s="40"/>
      <c r="IP35" s="40"/>
      <c r="IQ35" s="70"/>
    </row>
    <row r="36" spans="1:5" s="23" customFormat="1" ht="15" customHeight="1">
      <c r="A36" s="42" t="s">
        <v>43</v>
      </c>
      <c r="B36" s="43">
        <f>SUM(B32,B35)</f>
        <v>202296.29857164004</v>
      </c>
      <c r="C36" s="44">
        <f>SUM(C32,C35)</f>
        <v>1.0289995014635085</v>
      </c>
      <c r="D36" s="71">
        <f>SUM(D32,D35)</f>
        <v>0.7293531498288022</v>
      </c>
      <c r="E36" s="71">
        <f>IF(B36&gt;0,B36/$B$36,0)</f>
        <v>1</v>
      </c>
    </row>
    <row r="37" spans="1:4" s="23" customFormat="1" ht="15" customHeight="1">
      <c r="A37" s="13" t="s">
        <v>44</v>
      </c>
      <c r="B37" s="31"/>
      <c r="C37" s="31"/>
      <c r="D37" s="65"/>
    </row>
    <row r="38" spans="1:4" s="23" customFormat="1" ht="15" customHeight="1">
      <c r="A38" s="19" t="s">
        <v>45</v>
      </c>
      <c r="B38" s="20">
        <f>'[19]RESULTADO'!C38</f>
        <v>8865.348000000002</v>
      </c>
      <c r="C38" s="20">
        <f>(B38*'[19]RESULTADO'!$C$51)/'[19]RENDA'!$C$6</f>
        <v>0.04439856120194433</v>
      </c>
      <c r="D38" s="61">
        <f>IF(B38&gt;0,B38/$B$54,0)</f>
        <v>0.03196286602267541</v>
      </c>
    </row>
    <row r="39" spans="1:4" s="23" customFormat="1" ht="15" customHeight="1">
      <c r="A39" s="19" t="s">
        <v>46</v>
      </c>
      <c r="B39" s="20">
        <f>'[19]RESULTADO'!C39</f>
        <v>7166.84848</v>
      </c>
      <c r="C39" s="20">
        <f>(B39*'[19]RESULTADO'!$C$51)/'[19]RENDA'!$C$6</f>
        <v>0.03589230347915746</v>
      </c>
      <c r="D39" s="61">
        <f>IF(B39&gt;0,B39/$B$54,0)</f>
        <v>0.025839145600494738</v>
      </c>
    </row>
    <row r="40" spans="1:4" s="23" customFormat="1" ht="15" customHeight="1">
      <c r="A40" s="19" t="s">
        <v>47</v>
      </c>
      <c r="B40" s="20">
        <f>'[19]RESULTADO'!C40</f>
        <v>0</v>
      </c>
      <c r="C40" s="20">
        <f>(B40*'[19]RESULTADO'!$C$51)/'[19]RENDA'!$C$6</f>
        <v>0</v>
      </c>
      <c r="D40" s="61">
        <f>IF(B40&gt;0,B40/$B$54,0)</f>
        <v>0</v>
      </c>
    </row>
    <row r="41" spans="1:4" s="23" customFormat="1" ht="15" customHeight="1">
      <c r="A41" s="19" t="s">
        <v>48</v>
      </c>
      <c r="B41" s="20">
        <f>'[19]RESULTADO'!C41</f>
        <v>0</v>
      </c>
      <c r="C41" s="20">
        <f>(B41*'[19]RESULTADO'!$C$51)/'[19]RENDA'!$C$6</f>
        <v>0</v>
      </c>
      <c r="D41" s="61">
        <f>IF(B41&gt;0,B41/$B$54,0)</f>
        <v>0</v>
      </c>
    </row>
    <row r="42" spans="1:249" s="23" customFormat="1" ht="15" customHeight="1">
      <c r="A42" s="26" t="s">
        <v>49</v>
      </c>
      <c r="B42" s="27">
        <f>SUM(B38:B41)</f>
        <v>16032.196480000002</v>
      </c>
      <c r="C42" s="27">
        <f>SUM(C38:C41)</f>
        <v>0.08029086468110179</v>
      </c>
      <c r="D42" s="63">
        <f>SUM(D38:D41)</f>
        <v>0.05780201162317015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65"/>
    </row>
    <row r="44" spans="1:5" s="23" customFormat="1" ht="15" customHeight="1">
      <c r="A44" s="46" t="s">
        <v>51</v>
      </c>
      <c r="B44" s="47">
        <f>'[19]RESULTADO'!C37</f>
        <v>6270</v>
      </c>
      <c r="C44" s="47">
        <f>(B44*'[19]RESULTADO'!$C$51)/'[19]RENDA'!$C$6</f>
        <v>0.031400795404330537</v>
      </c>
      <c r="D44" s="72">
        <f>IF(B44&gt;0,B44/$B$54,0)</f>
        <v>0.022605674358431815</v>
      </c>
      <c r="E44" s="61"/>
    </row>
    <row r="45" spans="1:4" s="23" customFormat="1" ht="15" customHeight="1">
      <c r="A45" s="33" t="s">
        <v>52</v>
      </c>
      <c r="B45" s="34">
        <f>'[19]GERAL'!E20</f>
        <v>14797.199999999999</v>
      </c>
      <c r="C45" s="34">
        <f>(B45*'[19]RESULTADO'!$C$51)/'[19]RENDA'!$C$6</f>
        <v>0.07410587715422005</v>
      </c>
      <c r="D45" s="67">
        <f>IF(B45&gt;0,B45/$B$54,0)</f>
        <v>0.053349391485899074</v>
      </c>
    </row>
    <row r="46" spans="1:4" s="23" customFormat="1" ht="15" customHeight="1">
      <c r="A46" s="33" t="s">
        <v>53</v>
      </c>
      <c r="B46" s="49">
        <f>'[19]MAQ. '!B29</f>
        <v>930.3826049999999</v>
      </c>
      <c r="C46" s="34">
        <f>(B46*'[19]RESULTADO'!$C$51)/'[19]RENDA'!$C$6</f>
        <v>0.004659450371188687</v>
      </c>
      <c r="D46" s="67">
        <f>IF(B46&gt;0,B46/$B$54,0)</f>
        <v>0.0033543741941594084</v>
      </c>
    </row>
    <row r="47" spans="1:251" s="53" customFormat="1" ht="15" customHeight="1">
      <c r="A47" s="26" t="s">
        <v>54</v>
      </c>
      <c r="B47" s="27">
        <f>SUM(B44:B46)</f>
        <v>21997.582604999996</v>
      </c>
      <c r="C47" s="27">
        <f>SUM(C44:C46)</f>
        <v>0.11016612292973928</v>
      </c>
      <c r="D47" s="63">
        <f>SUM(D44:D46)</f>
        <v>0.07930944003849029</v>
      </c>
      <c r="E47" s="50"/>
      <c r="F47" s="50"/>
      <c r="G47" s="73"/>
      <c r="H47" s="52"/>
      <c r="I47" s="50"/>
      <c r="J47" s="50"/>
      <c r="K47" s="73"/>
      <c r="L47" s="52"/>
      <c r="M47" s="50"/>
      <c r="N47" s="50"/>
      <c r="O47" s="73"/>
      <c r="P47" s="52"/>
      <c r="Q47" s="50"/>
      <c r="R47" s="50"/>
      <c r="S47" s="73"/>
      <c r="T47" s="52"/>
      <c r="U47" s="50"/>
      <c r="V47" s="50"/>
      <c r="W47" s="73"/>
      <c r="X47" s="52"/>
      <c r="Y47" s="50"/>
      <c r="Z47" s="50"/>
      <c r="AA47" s="73"/>
      <c r="AB47" s="52"/>
      <c r="AC47" s="50"/>
      <c r="AD47" s="50"/>
      <c r="AE47" s="73"/>
      <c r="AF47" s="52"/>
      <c r="AG47" s="50"/>
      <c r="AH47" s="50"/>
      <c r="AI47" s="73"/>
      <c r="AJ47" s="52"/>
      <c r="AK47" s="50"/>
      <c r="AL47" s="50"/>
      <c r="AM47" s="73"/>
      <c r="AN47" s="52"/>
      <c r="AO47" s="50"/>
      <c r="AP47" s="50"/>
      <c r="AQ47" s="73"/>
      <c r="AR47" s="52"/>
      <c r="AS47" s="50"/>
      <c r="AT47" s="50"/>
      <c r="AU47" s="73"/>
      <c r="AV47" s="52"/>
      <c r="AW47" s="50"/>
      <c r="AX47" s="50"/>
      <c r="AY47" s="73"/>
      <c r="AZ47" s="52"/>
      <c r="BA47" s="50"/>
      <c r="BB47" s="50"/>
      <c r="BC47" s="73"/>
      <c r="BD47" s="52"/>
      <c r="BE47" s="50"/>
      <c r="BF47" s="50"/>
      <c r="BG47" s="73"/>
      <c r="BH47" s="52"/>
      <c r="BI47" s="50"/>
      <c r="BJ47" s="50"/>
      <c r="BK47" s="73"/>
      <c r="BL47" s="52"/>
      <c r="BM47" s="50"/>
      <c r="BN47" s="50"/>
      <c r="BO47" s="73"/>
      <c r="BP47" s="52"/>
      <c r="BQ47" s="50"/>
      <c r="BR47" s="50"/>
      <c r="BS47" s="73"/>
      <c r="BT47" s="52"/>
      <c r="BU47" s="50"/>
      <c r="BV47" s="50"/>
      <c r="BW47" s="73"/>
      <c r="BX47" s="52"/>
      <c r="BY47" s="50"/>
      <c r="BZ47" s="50"/>
      <c r="CA47" s="73"/>
      <c r="CB47" s="52"/>
      <c r="CC47" s="50"/>
      <c r="CD47" s="50"/>
      <c r="CE47" s="73"/>
      <c r="CF47" s="52"/>
      <c r="CG47" s="50"/>
      <c r="CH47" s="50"/>
      <c r="CI47" s="73"/>
      <c r="CJ47" s="52"/>
      <c r="CK47" s="50"/>
      <c r="CL47" s="50"/>
      <c r="CM47" s="73"/>
      <c r="CN47" s="52"/>
      <c r="CO47" s="50"/>
      <c r="CP47" s="50"/>
      <c r="CQ47" s="73"/>
      <c r="CR47" s="52"/>
      <c r="CS47" s="50"/>
      <c r="CT47" s="50"/>
      <c r="CU47" s="73"/>
      <c r="CV47" s="52"/>
      <c r="CW47" s="50"/>
      <c r="CX47" s="50"/>
      <c r="CY47" s="73"/>
      <c r="CZ47" s="52"/>
      <c r="DA47" s="50"/>
      <c r="DB47" s="50"/>
      <c r="DC47" s="73"/>
      <c r="DD47" s="52"/>
      <c r="DE47" s="50"/>
      <c r="DF47" s="50"/>
      <c r="DG47" s="73"/>
      <c r="DH47" s="52"/>
      <c r="DI47" s="50"/>
      <c r="DJ47" s="50"/>
      <c r="DK47" s="73"/>
      <c r="DL47" s="52"/>
      <c r="DM47" s="50"/>
      <c r="DN47" s="50"/>
      <c r="DO47" s="73"/>
      <c r="DP47" s="52"/>
      <c r="DQ47" s="50"/>
      <c r="DR47" s="50"/>
      <c r="DS47" s="73"/>
      <c r="DT47" s="52"/>
      <c r="DU47" s="50"/>
      <c r="DV47" s="50"/>
      <c r="DW47" s="73"/>
      <c r="DX47" s="52"/>
      <c r="DY47" s="50"/>
      <c r="DZ47" s="50"/>
      <c r="EA47" s="73"/>
      <c r="EB47" s="52"/>
      <c r="EC47" s="50"/>
      <c r="ED47" s="50"/>
      <c r="EE47" s="73"/>
      <c r="EF47" s="52"/>
      <c r="EG47" s="50"/>
      <c r="EH47" s="50"/>
      <c r="EI47" s="73"/>
      <c r="EJ47" s="52"/>
      <c r="EK47" s="50"/>
      <c r="EL47" s="50"/>
      <c r="EM47" s="73"/>
      <c r="EN47" s="52"/>
      <c r="EO47" s="50"/>
      <c r="EP47" s="50"/>
      <c r="EQ47" s="73"/>
      <c r="ER47" s="52"/>
      <c r="ES47" s="50"/>
      <c r="ET47" s="50"/>
      <c r="EU47" s="73"/>
      <c r="EV47" s="52"/>
      <c r="EW47" s="50"/>
      <c r="EX47" s="50"/>
      <c r="EY47" s="73"/>
      <c r="EZ47" s="52"/>
      <c r="FA47" s="50"/>
      <c r="FB47" s="50"/>
      <c r="FC47" s="73"/>
      <c r="FD47" s="52"/>
      <c r="FE47" s="50"/>
      <c r="FF47" s="50"/>
      <c r="FG47" s="73"/>
      <c r="FH47" s="52"/>
      <c r="FI47" s="50"/>
      <c r="FJ47" s="50"/>
      <c r="FK47" s="73"/>
      <c r="FL47" s="52"/>
      <c r="FM47" s="50"/>
      <c r="FN47" s="50"/>
      <c r="FO47" s="73"/>
      <c r="FP47" s="52"/>
      <c r="FQ47" s="50"/>
      <c r="FR47" s="50"/>
      <c r="FS47" s="73"/>
      <c r="FT47" s="52"/>
      <c r="FU47" s="50"/>
      <c r="FV47" s="50"/>
      <c r="FW47" s="73"/>
      <c r="FX47" s="52"/>
      <c r="FY47" s="50"/>
      <c r="FZ47" s="50"/>
      <c r="GA47" s="73"/>
      <c r="GB47" s="52"/>
      <c r="GC47" s="50"/>
      <c r="GD47" s="50"/>
      <c r="GE47" s="73"/>
      <c r="GF47" s="52"/>
      <c r="GG47" s="50"/>
      <c r="GH47" s="50"/>
      <c r="GI47" s="73"/>
      <c r="GJ47" s="52"/>
      <c r="GK47" s="50"/>
      <c r="GL47" s="50"/>
      <c r="GM47" s="73"/>
      <c r="GN47" s="52"/>
      <c r="GO47" s="50"/>
      <c r="GP47" s="50"/>
      <c r="GQ47" s="73"/>
      <c r="GR47" s="52"/>
      <c r="GS47" s="50"/>
      <c r="GT47" s="50"/>
      <c r="GU47" s="73"/>
      <c r="GV47" s="52"/>
      <c r="GW47" s="50"/>
      <c r="GX47" s="50"/>
      <c r="GY47" s="73"/>
      <c r="GZ47" s="52"/>
      <c r="HA47" s="50"/>
      <c r="HB47" s="50"/>
      <c r="HC47" s="73"/>
      <c r="HD47" s="52"/>
      <c r="HE47" s="50"/>
      <c r="HF47" s="50"/>
      <c r="HG47" s="73"/>
      <c r="HH47" s="52"/>
      <c r="HI47" s="50"/>
      <c r="HJ47" s="50"/>
      <c r="HK47" s="73"/>
      <c r="HL47" s="52"/>
      <c r="HM47" s="50"/>
      <c r="HN47" s="50"/>
      <c r="HO47" s="73"/>
      <c r="HP47" s="52"/>
      <c r="HQ47" s="50"/>
      <c r="HR47" s="50"/>
      <c r="HS47" s="73"/>
      <c r="HT47" s="52"/>
      <c r="HU47" s="50"/>
      <c r="HV47" s="50"/>
      <c r="HW47" s="73"/>
      <c r="HX47" s="52"/>
      <c r="HY47" s="50"/>
      <c r="HZ47" s="50"/>
      <c r="IA47" s="73"/>
      <c r="IB47" s="52"/>
      <c r="IC47" s="50"/>
      <c r="ID47" s="50"/>
      <c r="IE47" s="73"/>
      <c r="IF47" s="52"/>
      <c r="IG47" s="50"/>
      <c r="IH47" s="50"/>
      <c r="II47" s="73"/>
      <c r="IJ47" s="52"/>
      <c r="IK47" s="50"/>
      <c r="IL47" s="50"/>
      <c r="IM47" s="73"/>
      <c r="IN47" s="52"/>
      <c r="IO47" s="50"/>
      <c r="IP47" s="50"/>
      <c r="IQ47" s="73"/>
    </row>
    <row r="48" spans="1:4" s="55" customFormat="1" ht="15" customHeight="1">
      <c r="A48" s="42" t="s">
        <v>55</v>
      </c>
      <c r="B48" s="43">
        <f>SUM(B42,B47)</f>
        <v>38029.779085</v>
      </c>
      <c r="C48" s="43">
        <f>SUM(C42,C47)</f>
        <v>0.19045698761084107</v>
      </c>
      <c r="D48" s="54">
        <f>IF(B48&gt;0,B48/$B$54,0)</f>
        <v>0.13711145166166044</v>
      </c>
    </row>
    <row r="49" spans="1:4" ht="15" customHeight="1">
      <c r="A49" s="42" t="s">
        <v>56</v>
      </c>
      <c r="B49" s="43">
        <f>SUM(B36,B48)</f>
        <v>240326.07765664003</v>
      </c>
      <c r="C49" s="43">
        <f>SUM(C36,C48)</f>
        <v>1.2194564890743496</v>
      </c>
      <c r="D49" s="71">
        <f>SUM(D36,D48)</f>
        <v>0.8664646014904627</v>
      </c>
    </row>
    <row r="50" spans="1:4" ht="15" customHeight="1">
      <c r="A50" s="13" t="s">
        <v>57</v>
      </c>
      <c r="B50" s="31"/>
      <c r="C50" s="31"/>
      <c r="D50" s="65"/>
    </row>
    <row r="51" spans="1:4" ht="15" customHeight="1">
      <c r="A51" s="19" t="s">
        <v>58</v>
      </c>
      <c r="B51" s="34">
        <f>SUM('[19]RESULTADO'!C45:C47)</f>
        <v>10937.91072008</v>
      </c>
      <c r="C51" s="34">
        <f>(B51*'[19]RESULTADO'!$C$51)/'[19]RENDA'!$C$6</f>
        <v>0.054778165338447496</v>
      </c>
      <c r="D51" s="67">
        <f>IF(B51&gt;0,B51/$B$54,0)</f>
        <v>0.03943522295051498</v>
      </c>
    </row>
    <row r="52" spans="1:4" ht="15" customHeight="1">
      <c r="A52" s="19" t="s">
        <v>59</v>
      </c>
      <c r="B52" s="20">
        <f>'[19]RESULTADO'!C48</f>
        <v>26100</v>
      </c>
      <c r="C52" s="34">
        <f>(B52*'[19]RESULTADO'!$C$51)/'[19]RENDA'!$C$6</f>
        <v>0.1307114449845338</v>
      </c>
      <c r="D52" s="67">
        <f>IF(B52&gt;0,B52/$B$54,0)</f>
        <v>0.09410017555902238</v>
      </c>
    </row>
    <row r="53" spans="1:4" ht="15" customHeight="1">
      <c r="A53" s="26" t="s">
        <v>60</v>
      </c>
      <c r="B53" s="27">
        <f>SUM(B51:B52)</f>
        <v>37037.91072008</v>
      </c>
      <c r="C53" s="27">
        <f>SUM(C51:C52)</f>
        <v>0.18548961032298128</v>
      </c>
      <c r="D53" s="63">
        <f>SUM(D51:D52)</f>
        <v>0.13353539850953736</v>
      </c>
    </row>
    <row r="54" spans="1:4" ht="15" customHeight="1" thickBot="1">
      <c r="A54" s="56" t="s">
        <v>61</v>
      </c>
      <c r="B54" s="57">
        <f>SUM(B49,B53)</f>
        <v>277363.98837672005</v>
      </c>
      <c r="C54" s="58">
        <f>SUM(C49,C53)</f>
        <v>1.4049460993973308</v>
      </c>
      <c r="D54" s="75">
        <f>SUM(D49,D53)</f>
        <v>1</v>
      </c>
    </row>
    <row r="55" spans="1:4" ht="15" customHeight="1">
      <c r="A55" s="60" t="s">
        <v>73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K25" sqref="K25"/>
    </sheetView>
  </sheetViews>
  <sheetFormatPr defaultColWidth="13.140625" defaultRowHeight="15" customHeight="1"/>
  <cols>
    <col min="1" max="1" width="44.140625" style="3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5">
        <v>2020</v>
      </c>
      <c r="B3" s="85"/>
      <c r="C3" s="2"/>
      <c r="D3" s="2"/>
    </row>
    <row r="4" spans="1:4" ht="15" customHeight="1">
      <c r="A4" s="1" t="s">
        <v>86</v>
      </c>
      <c r="B4" s="4"/>
      <c r="C4" s="4"/>
      <c r="D4" s="2"/>
    </row>
    <row r="5" spans="1:4" ht="15" customHeight="1">
      <c r="A5" s="1" t="s">
        <v>87</v>
      </c>
      <c r="B5" s="4"/>
      <c r="C5" s="4"/>
      <c r="D5" s="2"/>
    </row>
    <row r="6" spans="1:5" ht="15" customHeight="1">
      <c r="A6" s="5" t="s">
        <v>5</v>
      </c>
      <c r="B6" s="6">
        <v>43891</v>
      </c>
      <c r="E6" s="7"/>
    </row>
    <row r="7" spans="1:4" ht="15" customHeight="1" thickBot="1">
      <c r="A7" s="5" t="s">
        <v>7</v>
      </c>
      <c r="B7" s="8">
        <v>406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77"/>
      <c r="D11" s="13"/>
    </row>
    <row r="12" spans="1:5" ht="15" customHeight="1">
      <c r="A12" s="19" t="s">
        <v>65</v>
      </c>
      <c r="B12" s="20">
        <v>50912.399999999994</v>
      </c>
      <c r="C12" s="62">
        <v>0.29202739726027394</v>
      </c>
      <c r="D12" s="22">
        <v>0.18200313817554248</v>
      </c>
      <c r="E12" s="22">
        <v>0.23875840396104714</v>
      </c>
    </row>
    <row r="13" spans="1:5" ht="15" customHeight="1">
      <c r="A13" s="19" t="s">
        <v>20</v>
      </c>
      <c r="B13" s="20">
        <v>3300</v>
      </c>
      <c r="C13" s="62">
        <v>0.01892840272622984</v>
      </c>
      <c r="D13" s="22">
        <v>0.011796936620141463</v>
      </c>
      <c r="E13" s="22">
        <v>0.015475654910620118</v>
      </c>
    </row>
    <row r="14" spans="1:5" ht="15" customHeight="1">
      <c r="A14" s="19" t="s">
        <v>21</v>
      </c>
      <c r="B14" s="20">
        <v>19000</v>
      </c>
      <c r="C14" s="62">
        <v>0.1089817126661718</v>
      </c>
      <c r="D14" s="22">
        <v>0.06792175629778419</v>
      </c>
      <c r="E14" s="22">
        <v>0.08910225554599462</v>
      </c>
    </row>
    <row r="15" spans="1:5" ht="15" customHeight="1">
      <c r="A15" s="19" t="s">
        <v>22</v>
      </c>
      <c r="B15" s="20">
        <v>0</v>
      </c>
      <c r="C15" s="62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62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30000</v>
      </c>
      <c r="C17" s="62">
        <v>0.1720763884202713</v>
      </c>
      <c r="D17" s="22">
        <v>0.1072448783649224</v>
      </c>
      <c r="E17" s="22">
        <v>0.14068777191472834</v>
      </c>
    </row>
    <row r="18" spans="1:5" ht="15" customHeight="1">
      <c r="A18" s="19" t="s">
        <v>25</v>
      </c>
      <c r="B18" s="20">
        <v>65848.5</v>
      </c>
      <c r="C18" s="62">
        <v>0.3776990687630744</v>
      </c>
      <c r="D18" s="22">
        <v>0.23539714576708642</v>
      </c>
      <c r="E18" s="22">
        <v>0.30880262496423294</v>
      </c>
    </row>
    <row r="19" spans="1:5" ht="15" customHeight="1">
      <c r="A19" s="19" t="s">
        <v>26</v>
      </c>
      <c r="B19" s="20">
        <v>0</v>
      </c>
      <c r="C19" s="62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6264</v>
      </c>
      <c r="C20" s="62">
        <v>0.03592954990215264</v>
      </c>
      <c r="D20" s="22">
        <v>0.022392730602595796</v>
      </c>
      <c r="E20" s="22">
        <v>0.029375606775795277</v>
      </c>
    </row>
    <row r="21" spans="1:5" ht="15" customHeight="1">
      <c r="A21" s="19" t="s">
        <v>28</v>
      </c>
      <c r="B21" s="20">
        <v>9241.349999999999</v>
      </c>
      <c r="C21" s="62">
        <v>0.05300727107092245</v>
      </c>
      <c r="D21" s="22">
        <v>0.033036248555922514</v>
      </c>
      <c r="E21" s="22">
        <v>0.043338164699472485</v>
      </c>
    </row>
    <row r="22" spans="1:5" ht="15" customHeight="1">
      <c r="A22" s="19" t="s">
        <v>29</v>
      </c>
      <c r="B22" s="20">
        <v>0</v>
      </c>
      <c r="C22" s="62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400</v>
      </c>
      <c r="C23" s="62">
        <v>0.00269923746541602</v>
      </c>
      <c r="D23" s="22">
        <v>0.0014299317115322987</v>
      </c>
      <c r="E23" s="22">
        <v>0.0018758369588630444</v>
      </c>
    </row>
    <row r="24" spans="1:5" ht="15" customHeight="1">
      <c r="A24" s="19" t="s">
        <v>31</v>
      </c>
      <c r="B24" s="20">
        <v>0</v>
      </c>
      <c r="C24" s="62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5403</v>
      </c>
      <c r="C25" s="62">
        <v>0.03099095755449086</v>
      </c>
      <c r="D25" s="22">
        <v>0.019314802593522525</v>
      </c>
      <c r="E25" s="22">
        <v>0.025337867721842572</v>
      </c>
    </row>
    <row r="26" spans="1:5" s="23" customFormat="1" ht="15" customHeight="1">
      <c r="A26" s="19" t="s">
        <v>33</v>
      </c>
      <c r="B26" s="20">
        <v>0</v>
      </c>
      <c r="C26" s="62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4619.960300000001</v>
      </c>
      <c r="C27" s="62">
        <v>0.026499536102301102</v>
      </c>
      <c r="D27" s="22">
        <v>0.01651556934747568</v>
      </c>
      <c r="E27" s="22">
        <v>0.02166573069805</v>
      </c>
    </row>
    <row r="28" spans="1:5" s="23" customFormat="1" ht="15" customHeight="1">
      <c r="A28" s="19" t="s">
        <v>35</v>
      </c>
      <c r="B28" s="20">
        <v>4132</v>
      </c>
      <c r="C28" s="62">
        <v>0.023700654565085362</v>
      </c>
      <c r="D28" s="22">
        <v>0.014771194580128644</v>
      </c>
      <c r="E28" s="22">
        <v>0.01937739578505525</v>
      </c>
    </row>
    <row r="29" spans="1:5" s="24" customFormat="1" ht="15" customHeight="1">
      <c r="A29" s="19" t="s">
        <v>36</v>
      </c>
      <c r="B29" s="20">
        <v>961.5</v>
      </c>
      <c r="C29" s="62">
        <v>0.005515048248869694</v>
      </c>
      <c r="D29" s="22">
        <v>0.0034371983515957627</v>
      </c>
      <c r="E29" s="22">
        <v>0.004509043089867043</v>
      </c>
    </row>
    <row r="30" spans="1:5" s="23" customFormat="1" ht="15" customHeight="1">
      <c r="A30" s="19" t="s">
        <v>37</v>
      </c>
      <c r="B30" s="20">
        <v>0</v>
      </c>
      <c r="C30" s="62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10004.135515000002</v>
      </c>
      <c r="C31" s="62">
        <v>0.05738251695627236</v>
      </c>
      <c r="D31" s="22">
        <v>0.035763076548412515</v>
      </c>
      <c r="E31" s="22">
        <v>0.04691531785127845</v>
      </c>
    </row>
    <row r="32" spans="1:5" s="23" customFormat="1" ht="15" customHeight="1">
      <c r="A32" s="26" t="s">
        <v>39</v>
      </c>
      <c r="B32" s="27">
        <v>210086.845815</v>
      </c>
      <c r="C32" s="78">
        <v>1.2054377417015314</v>
      </c>
      <c r="D32" s="29">
        <v>0.7510246075166626</v>
      </c>
      <c r="E32" s="30">
        <v>0.9852216748768473</v>
      </c>
    </row>
    <row r="33" spans="1:4" s="23" customFormat="1" ht="15" customHeight="1">
      <c r="A33" s="13" t="s">
        <v>40</v>
      </c>
      <c r="B33" s="31"/>
      <c r="C33" s="79"/>
      <c r="D33" s="32"/>
    </row>
    <row r="34" spans="1:5" s="23" customFormat="1" ht="15" customHeight="1">
      <c r="A34" s="33" t="s">
        <v>41</v>
      </c>
      <c r="B34" s="34">
        <v>3151.302687225</v>
      </c>
      <c r="C34" s="66">
        <v>0.018075492841225792</v>
      </c>
      <c r="D34" s="35">
        <v>0.011265369112749942</v>
      </c>
      <c r="E34" s="22">
        <v>0.01477832512315271</v>
      </c>
    </row>
    <row r="35" spans="1:251" s="23" customFormat="1" ht="15" customHeight="1">
      <c r="A35" s="36" t="s">
        <v>42</v>
      </c>
      <c r="B35" s="37">
        <v>3151.302687225</v>
      </c>
      <c r="C35" s="80">
        <v>0.018075492841225792</v>
      </c>
      <c r="D35" s="38">
        <v>0.011265369112749942</v>
      </c>
      <c r="E35" s="39">
        <v>0.01477832512315271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213238.148502225</v>
      </c>
      <c r="C36" s="81">
        <v>1.2235132345427573</v>
      </c>
      <c r="D36" s="45">
        <v>0.7622899766294124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7036.666666666666</v>
      </c>
      <c r="C38" s="20">
        <v>0.040361472883910295</v>
      </c>
      <c r="D38" s="22">
        <v>0.025154882025372353</v>
      </c>
    </row>
    <row r="39" spans="1:4" s="23" customFormat="1" ht="15" customHeight="1">
      <c r="A39" s="19" t="s">
        <v>46</v>
      </c>
      <c r="B39" s="20">
        <v>2098</v>
      </c>
      <c r="C39" s="20">
        <v>0.01203387543019097</v>
      </c>
      <c r="D39" s="22">
        <v>0.007499991826986906</v>
      </c>
    </row>
    <row r="40" spans="1:4" s="23" customFormat="1" ht="15" customHeight="1">
      <c r="A40" s="19" t="s">
        <v>47</v>
      </c>
      <c r="B40" s="20">
        <v>550</v>
      </c>
      <c r="C40" s="20">
        <v>0.003154733787704973</v>
      </c>
      <c r="D40" s="22">
        <v>0.001966156103356911</v>
      </c>
    </row>
    <row r="41" spans="1:4" s="23" customFormat="1" ht="15" customHeight="1">
      <c r="A41" s="19" t="s">
        <v>48</v>
      </c>
      <c r="B41" s="20">
        <v>18250</v>
      </c>
      <c r="C41" s="20">
        <v>0.10467980295566502</v>
      </c>
      <c r="D41" s="22">
        <v>0.06524063433866113</v>
      </c>
    </row>
    <row r="42" spans="1:249" s="23" customFormat="1" ht="15" customHeight="1">
      <c r="A42" s="26" t="s">
        <v>49</v>
      </c>
      <c r="B42" s="27">
        <v>27934.666666666664</v>
      </c>
      <c r="C42" s="27">
        <v>0.16022988505747127</v>
      </c>
      <c r="D42" s="29">
        <v>0.0998616642943773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88</v>
      </c>
      <c r="B44" s="47">
        <v>6270</v>
      </c>
      <c r="C44" s="47">
        <v>0.035963965179836695</v>
      </c>
      <c r="D44" s="48">
        <v>0.022414179578268783</v>
      </c>
      <c r="E44" s="22"/>
    </row>
    <row r="45" spans="1:4" s="23" customFormat="1" ht="15" customHeight="1">
      <c r="A45" s="33" t="s">
        <v>52</v>
      </c>
      <c r="B45" s="34">
        <v>0</v>
      </c>
      <c r="C45" s="34">
        <v>0</v>
      </c>
      <c r="D45" s="35">
        <v>0</v>
      </c>
    </row>
    <row r="46" spans="1:4" s="23" customFormat="1" ht="15" customHeight="1">
      <c r="A46" s="33" t="s">
        <v>53</v>
      </c>
      <c r="B46" s="49">
        <v>240.375</v>
      </c>
      <c r="C46" s="34">
        <v>0.0013787620622174234</v>
      </c>
      <c r="D46" s="35">
        <v>0.0008592995878989407</v>
      </c>
    </row>
    <row r="47" spans="1:251" s="53" customFormat="1" ht="15" customHeight="1">
      <c r="A47" s="26" t="s">
        <v>54</v>
      </c>
      <c r="B47" s="27">
        <v>6510.375</v>
      </c>
      <c r="C47" s="27">
        <v>0.03734272724205412</v>
      </c>
      <c r="D47" s="29">
        <v>0.023273479166167725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34445.041666666664</v>
      </c>
      <c r="C48" s="43">
        <v>0.19757261229952539</v>
      </c>
      <c r="D48" s="29">
        <v>0.12313514346054502</v>
      </c>
    </row>
    <row r="49" spans="1:4" ht="15" customHeight="1">
      <c r="A49" s="42" t="s">
        <v>56</v>
      </c>
      <c r="B49" s="43">
        <v>247683.19016889166</v>
      </c>
      <c r="C49" s="43">
        <v>1.4210858468422827</v>
      </c>
      <c r="D49" s="45">
        <v>0.8854251200899574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8830.448</v>
      </c>
      <c r="C51" s="34">
        <v>0.05065038666576692</v>
      </c>
      <c r="D51" s="35">
        <v>0.03156734405559241</v>
      </c>
    </row>
    <row r="52" spans="1:4" ht="15" customHeight="1">
      <c r="A52" s="19" t="s">
        <v>59</v>
      </c>
      <c r="B52" s="20">
        <v>23220</v>
      </c>
      <c r="C52" s="34">
        <v>0.13318712463728996</v>
      </c>
      <c r="D52" s="35">
        <v>0.08300753585444993</v>
      </c>
    </row>
    <row r="53" spans="1:4" ht="15" customHeight="1">
      <c r="A53" s="26" t="s">
        <v>60</v>
      </c>
      <c r="B53" s="27">
        <v>32050.448</v>
      </c>
      <c r="C53" s="27">
        <v>0.18383751130305687</v>
      </c>
      <c r="D53" s="29">
        <v>0.11457487991004234</v>
      </c>
    </row>
    <row r="54" spans="1:4" ht="15" customHeight="1" thickBot="1">
      <c r="A54" s="56" t="s">
        <v>61</v>
      </c>
      <c r="B54" s="57">
        <v>279733.63816889166</v>
      </c>
      <c r="C54" s="58">
        <v>1.6049233581453395</v>
      </c>
      <c r="D54" s="59">
        <v>0.9999999999999998</v>
      </c>
    </row>
    <row r="55" spans="1:4" ht="15" customHeight="1">
      <c r="A55" s="60" t="s">
        <v>73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I11" sqref="I11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85</v>
      </c>
      <c r="B4" s="4"/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201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25205.399999999998</v>
      </c>
      <c r="C12" s="21">
        <v>0.27484931506849314</v>
      </c>
      <c r="D12" s="22">
        <v>0.21388335738715555</v>
      </c>
      <c r="E12" s="22">
        <v>0.276889217891053</v>
      </c>
    </row>
    <row r="13" spans="1:5" ht="15" customHeight="1">
      <c r="A13" s="19" t="s">
        <v>20</v>
      </c>
      <c r="B13" s="20">
        <v>1200</v>
      </c>
      <c r="C13" s="21">
        <v>0.013085258638315273</v>
      </c>
      <c r="D13" s="22">
        <v>0.010182739764676882</v>
      </c>
      <c r="E13" s="22">
        <v>0.013182376057085528</v>
      </c>
    </row>
    <row r="14" spans="1:5" ht="15" customHeight="1">
      <c r="A14" s="19" t="s">
        <v>21</v>
      </c>
      <c r="B14" s="20">
        <v>540</v>
      </c>
      <c r="C14" s="21">
        <v>0.005888366387241873</v>
      </c>
      <c r="D14" s="22">
        <v>0.004582232894104597</v>
      </c>
      <c r="E14" s="22">
        <v>0.005932069225688488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31500</v>
      </c>
      <c r="C17" s="21">
        <v>0.3434880392557759</v>
      </c>
      <c r="D17" s="22">
        <v>0.2672969188227682</v>
      </c>
      <c r="E17" s="22">
        <v>0.3460373714984951</v>
      </c>
    </row>
    <row r="18" spans="1:5" ht="15" customHeight="1">
      <c r="A18" s="19" t="s">
        <v>25</v>
      </c>
      <c r="B18" s="20">
        <v>13856.4</v>
      </c>
      <c r="C18" s="21">
        <v>0.15109548149662647</v>
      </c>
      <c r="D18" s="22">
        <v>0.11758009606272396</v>
      </c>
      <c r="E18" s="22">
        <v>0.15221689633116658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3279.3599999999997</v>
      </c>
      <c r="C20" s="21">
        <v>0.03575939480678798</v>
      </c>
      <c r="D20" s="22">
        <v>0.027827391228908982</v>
      </c>
      <c r="E20" s="22">
        <v>0.03602479728880333</v>
      </c>
    </row>
    <row r="21" spans="1:5" ht="15" customHeight="1">
      <c r="A21" s="19" t="s">
        <v>28</v>
      </c>
      <c r="B21" s="20">
        <v>2304.9192000000003</v>
      </c>
      <c r="C21" s="21">
        <v>0.02513371989368228</v>
      </c>
      <c r="D21" s="22">
        <v>0.01955866032683936</v>
      </c>
      <c r="E21" s="22">
        <v>0.025320259729663945</v>
      </c>
    </row>
    <row r="22" spans="1:5" ht="15" customHeight="1">
      <c r="A22" s="19" t="s">
        <v>29</v>
      </c>
      <c r="B22" s="20">
        <v>0</v>
      </c>
      <c r="C22" s="21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429</v>
      </c>
      <c r="C23" s="21">
        <v>0.0058474749539971374</v>
      </c>
      <c r="D23" s="22">
        <v>0.0036403294658719854</v>
      </c>
      <c r="E23" s="22">
        <v>0.004712699440408076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2010.6047999999998</v>
      </c>
      <c r="C25" s="21">
        <v>0.02740550398691474</v>
      </c>
      <c r="D25" s="22">
        <v>0.017061221206675175</v>
      </c>
      <c r="E25" s="22">
        <v>0.02208712381315103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1931.435</v>
      </c>
      <c r="C27" s="21">
        <v>0.021061105431745386</v>
      </c>
      <c r="D27" s="22">
        <v>0.016389416647823913</v>
      </c>
      <c r="E27" s="22">
        <v>0.021217418749847488</v>
      </c>
    </row>
    <row r="28" spans="1:5" s="23" customFormat="1" ht="15" customHeight="1">
      <c r="A28" s="19" t="s">
        <v>35</v>
      </c>
      <c r="B28" s="20">
        <v>1957.2</v>
      </c>
      <c r="C28" s="21">
        <v>0.021342056839092214</v>
      </c>
      <c r="D28" s="22">
        <v>0.016608048556187995</v>
      </c>
      <c r="E28" s="22">
        <v>0.0215004553491065</v>
      </c>
    </row>
    <row r="29" spans="1:5" s="24" customFormat="1" ht="15" customHeight="1">
      <c r="A29" s="19" t="s">
        <v>36</v>
      </c>
      <c r="B29" s="20">
        <v>1200.3</v>
      </c>
      <c r="C29" s="21">
        <v>0.013088529952974852</v>
      </c>
      <c r="D29" s="22">
        <v>0.010185285449618052</v>
      </c>
      <c r="E29" s="22">
        <v>0.0131856716510998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4270.73095</v>
      </c>
      <c r="C31" s="21">
        <v>0.04656968254617325</v>
      </c>
      <c r="D31" s="22">
        <v>0.03623978489066773</v>
      </c>
      <c r="E31" s="22">
        <v>0.04691531785127845</v>
      </c>
    </row>
    <row r="32" spans="1:5" s="23" customFormat="1" ht="15" customHeight="1">
      <c r="A32" s="26" t="s">
        <v>39</v>
      </c>
      <c r="B32" s="27">
        <v>89685.34994999999</v>
      </c>
      <c r="C32" s="28">
        <v>0.9846139292578205</v>
      </c>
      <c r="D32" s="29">
        <v>0.7610354827040223</v>
      </c>
      <c r="E32" s="30">
        <v>0.9852216748768472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1345.2802492499998</v>
      </c>
      <c r="C34" s="34">
        <v>0.01466945000204457</v>
      </c>
      <c r="D34" s="35">
        <v>0.011415532240560333</v>
      </c>
      <c r="E34" s="22">
        <v>0.014778325123152709</v>
      </c>
    </row>
    <row r="35" spans="1:251" s="23" customFormat="1" ht="15" customHeight="1">
      <c r="A35" s="36" t="s">
        <v>42</v>
      </c>
      <c r="B35" s="37">
        <v>1345.2802492499998</v>
      </c>
      <c r="C35" s="37">
        <v>0.01466945000204457</v>
      </c>
      <c r="D35" s="38">
        <v>0.011415532240560333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91030.63019925</v>
      </c>
      <c r="C36" s="44">
        <v>0.9992833792598651</v>
      </c>
      <c r="D36" s="45">
        <v>0.7724510149445827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2380.8</v>
      </c>
      <c r="C38" s="20">
        <v>0.025961153138417507</v>
      </c>
      <c r="D38" s="22">
        <v>0.020202555693118938</v>
      </c>
    </row>
    <row r="39" spans="1:4" s="23" customFormat="1" ht="15" customHeight="1">
      <c r="A39" s="19" t="s">
        <v>46</v>
      </c>
      <c r="B39" s="20">
        <v>2753.866666666667</v>
      </c>
      <c r="C39" s="20">
        <v>0.030029214657307075</v>
      </c>
      <c r="D39" s="22">
        <v>0.023368256344404037</v>
      </c>
    </row>
    <row r="40" spans="1:4" s="23" customFormat="1" ht="15" customHeight="1">
      <c r="A40" s="19" t="s">
        <v>47</v>
      </c>
      <c r="B40" s="20">
        <v>650</v>
      </c>
      <c r="C40" s="20">
        <v>0.007087848429087439</v>
      </c>
      <c r="D40" s="22">
        <v>0.005515650705866644</v>
      </c>
    </row>
    <row r="41" spans="1:4" s="23" customFormat="1" ht="15" customHeight="1">
      <c r="A41" s="19" t="s">
        <v>48</v>
      </c>
      <c r="B41" s="20">
        <v>2376</v>
      </c>
      <c r="C41" s="20">
        <v>0.025908812103864243</v>
      </c>
      <c r="D41" s="22">
        <v>0.020161824734060228</v>
      </c>
    </row>
    <row r="42" spans="1:249" s="23" customFormat="1" ht="15" customHeight="1">
      <c r="A42" s="26" t="s">
        <v>49</v>
      </c>
      <c r="B42" s="27">
        <v>8160.666666666667</v>
      </c>
      <c r="C42" s="27">
        <v>0.08898702832867626</v>
      </c>
      <c r="D42" s="29">
        <v>0.06924828747744985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5643</v>
      </c>
      <c r="C45" s="34">
        <v>0.061533428746677575</v>
      </c>
      <c r="D45" s="35">
        <v>0.047884333743393036</v>
      </c>
    </row>
    <row r="46" spans="1:4" s="23" customFormat="1" ht="15" customHeight="1">
      <c r="A46" s="33" t="s">
        <v>53</v>
      </c>
      <c r="B46" s="49">
        <v>300.075</v>
      </c>
      <c r="C46" s="34">
        <v>0.003272132488243713</v>
      </c>
      <c r="D46" s="35">
        <v>0.002546321362404513</v>
      </c>
    </row>
    <row r="47" spans="1:251" s="53" customFormat="1" ht="15" customHeight="1">
      <c r="A47" s="26" t="s">
        <v>54</v>
      </c>
      <c r="B47" s="27">
        <v>5943.075</v>
      </c>
      <c r="C47" s="27">
        <v>0.06480556123492129</v>
      </c>
      <c r="D47" s="29">
        <v>0.05043065510579755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14103.741666666667</v>
      </c>
      <c r="C48" s="43">
        <v>0.15379258956359754</v>
      </c>
      <c r="D48" s="54">
        <v>0.11967894258324739</v>
      </c>
    </row>
    <row r="49" spans="1:4" ht="15" customHeight="1">
      <c r="A49" s="42" t="s">
        <v>56</v>
      </c>
      <c r="B49" s="43">
        <v>105134.37186591666</v>
      </c>
      <c r="C49" s="43">
        <v>1.1530759688234626</v>
      </c>
      <c r="D49" s="45">
        <v>0.8921299575278301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6090.5044</v>
      </c>
      <c r="C51" s="34">
        <v>0.06641318775983097</v>
      </c>
      <c r="D51" s="35">
        <v>0.05168168445068293</v>
      </c>
    </row>
    <row r="52" spans="1:4" ht="15" customHeight="1">
      <c r="A52" s="19" t="s">
        <v>59</v>
      </c>
      <c r="B52" s="20">
        <v>6621.599999999999</v>
      </c>
      <c r="C52" s="34">
        <v>0.07220445716622367</v>
      </c>
      <c r="D52" s="35">
        <v>0.056188358021487035</v>
      </c>
    </row>
    <row r="53" spans="1:4" ht="15" customHeight="1">
      <c r="A53" s="26" t="s">
        <v>60</v>
      </c>
      <c r="B53" s="27">
        <v>12712.1044</v>
      </c>
      <c r="C53" s="27">
        <v>0.13861764492605466</v>
      </c>
      <c r="D53" s="29">
        <v>0.10787004247216997</v>
      </c>
    </row>
    <row r="54" spans="1:4" ht="15" customHeight="1" thickBot="1">
      <c r="A54" s="56" t="s">
        <v>61</v>
      </c>
      <c r="B54" s="57">
        <v>117846.47626591666</v>
      </c>
      <c r="C54" s="58">
        <v>1.2916936137495174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F7" sqref="F7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74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83</v>
      </c>
      <c r="B4" s="4"/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 t="s">
        <v>84</v>
      </c>
      <c r="E6" s="7"/>
    </row>
    <row r="7" spans="1:4" ht="15" customHeight="1" thickBot="1">
      <c r="A7" s="5" t="s">
        <v>7</v>
      </c>
      <c r="B7" s="8">
        <v>162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38497.8</v>
      </c>
      <c r="C12" s="21">
        <v>0.5534099441907661</v>
      </c>
      <c r="D12" s="61">
        <v>0.37107171205711936</v>
      </c>
      <c r="E12" s="61">
        <v>0.5394450577015328</v>
      </c>
    </row>
    <row r="13" spans="1:5" ht="15" customHeight="1">
      <c r="A13" s="19" t="s">
        <v>20</v>
      </c>
      <c r="B13" s="20">
        <v>0</v>
      </c>
      <c r="C13" s="21">
        <v>0</v>
      </c>
      <c r="D13" s="61">
        <v>0</v>
      </c>
      <c r="E13" s="61">
        <v>0</v>
      </c>
    </row>
    <row r="14" spans="1:5" ht="15" customHeight="1">
      <c r="A14" s="19" t="s">
        <v>21</v>
      </c>
      <c r="B14" s="20">
        <v>0</v>
      </c>
      <c r="C14" s="21">
        <v>0</v>
      </c>
      <c r="D14" s="61">
        <v>0</v>
      </c>
      <c r="E14" s="61">
        <v>0</v>
      </c>
    </row>
    <row r="15" spans="1:5" ht="15" customHeight="1">
      <c r="A15" s="19" t="s">
        <v>22</v>
      </c>
      <c r="B15" s="20">
        <v>0</v>
      </c>
      <c r="C15" s="21">
        <v>0</v>
      </c>
      <c r="D15" s="61">
        <v>0</v>
      </c>
      <c r="E15" s="61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61">
        <v>0</v>
      </c>
      <c r="E16" s="61">
        <v>0</v>
      </c>
    </row>
    <row r="17" spans="1:5" ht="15" customHeight="1">
      <c r="A17" s="19" t="s">
        <v>24</v>
      </c>
      <c r="B17" s="20">
        <v>0</v>
      </c>
      <c r="C17" s="21">
        <v>0</v>
      </c>
      <c r="D17" s="61">
        <v>0</v>
      </c>
      <c r="E17" s="61">
        <v>0</v>
      </c>
    </row>
    <row r="18" spans="1:5" ht="15" customHeight="1">
      <c r="A18" s="19" t="s">
        <v>25</v>
      </c>
      <c r="B18" s="20">
        <v>17381.952</v>
      </c>
      <c r="C18" s="21">
        <v>0.24986739726027393</v>
      </c>
      <c r="D18" s="61">
        <v>0.16754076044695204</v>
      </c>
      <c r="E18" s="61">
        <v>0.24356218016627634</v>
      </c>
    </row>
    <row r="19" spans="1:5" ht="15" customHeight="1">
      <c r="A19" s="19" t="s">
        <v>26</v>
      </c>
      <c r="B19" s="20">
        <v>0</v>
      </c>
      <c r="C19" s="21">
        <v>0</v>
      </c>
      <c r="D19" s="61">
        <v>0</v>
      </c>
      <c r="E19" s="61">
        <v>0</v>
      </c>
    </row>
    <row r="20" spans="1:5" ht="15" customHeight="1">
      <c r="A20" s="19" t="s">
        <v>27</v>
      </c>
      <c r="B20" s="20">
        <v>1586.304</v>
      </c>
      <c r="C20" s="21">
        <v>0.022803287671232873</v>
      </c>
      <c r="D20" s="61">
        <v>0.01529003062832309</v>
      </c>
      <c r="E20" s="61">
        <v>0.022227863743179407</v>
      </c>
    </row>
    <row r="21" spans="1:5" ht="15" customHeight="1">
      <c r="A21" s="19" t="s">
        <v>28</v>
      </c>
      <c r="B21" s="20">
        <v>2136.2</v>
      </c>
      <c r="C21" s="21">
        <v>0.030708100794858778</v>
      </c>
      <c r="D21" s="61">
        <v>0.020590355586459958</v>
      </c>
      <c r="E21" s="61">
        <v>0.029933204813314376</v>
      </c>
    </row>
    <row r="22" spans="1:5" ht="15" customHeight="1">
      <c r="A22" s="19" t="s">
        <v>29</v>
      </c>
      <c r="B22" s="20">
        <v>0</v>
      </c>
      <c r="C22" s="21">
        <v>0</v>
      </c>
      <c r="D22" s="61">
        <v>0</v>
      </c>
      <c r="E22" s="61">
        <v>0</v>
      </c>
    </row>
    <row r="23" spans="1:5" ht="15" customHeight="1">
      <c r="A23" s="19" t="s">
        <v>30</v>
      </c>
      <c r="B23" s="20">
        <v>170</v>
      </c>
      <c r="C23" s="21">
        <v>0.0028750211398613224</v>
      </c>
      <c r="D23" s="61">
        <v>0.0016385921026580814</v>
      </c>
      <c r="E23" s="61">
        <v>0.0023821013099257766</v>
      </c>
    </row>
    <row r="24" spans="1:5" ht="15" customHeight="1">
      <c r="A24" s="19" t="s">
        <v>31</v>
      </c>
      <c r="B24" s="20">
        <v>0</v>
      </c>
      <c r="C24" s="21">
        <v>0</v>
      </c>
      <c r="D24" s="61">
        <v>0</v>
      </c>
      <c r="E24" s="61">
        <v>0</v>
      </c>
    </row>
    <row r="25" spans="1:5" ht="15" customHeight="1">
      <c r="A25" s="19" t="s">
        <v>32</v>
      </c>
      <c r="B25" s="20">
        <v>2088</v>
      </c>
      <c r="C25" s="21">
        <v>0.035312024353120246</v>
      </c>
      <c r="D25" s="61">
        <v>0.020125766531471023</v>
      </c>
      <c r="E25" s="61">
        <v>0.029257809030147186</v>
      </c>
    </row>
    <row r="26" spans="1:5" s="23" customFormat="1" ht="15" customHeight="1">
      <c r="A26" s="19" t="s">
        <v>33</v>
      </c>
      <c r="B26" s="20">
        <v>1305.6</v>
      </c>
      <c r="C26" s="21">
        <v>0.01876813800101471</v>
      </c>
      <c r="D26" s="61">
        <v>0.012584387348414064</v>
      </c>
      <c r="E26" s="61">
        <v>0.018294538060229962</v>
      </c>
    </row>
    <row r="27" spans="1:5" s="23" customFormat="1" ht="15" customHeight="1">
      <c r="A27" s="19" t="s">
        <v>34</v>
      </c>
      <c r="B27" s="20">
        <v>1193.9049999999997</v>
      </c>
      <c r="C27" s="21">
        <v>0.017162510569930657</v>
      </c>
      <c r="D27" s="61">
        <v>0.01150778414308233</v>
      </c>
      <c r="E27" s="61">
        <v>0.016729427437805495</v>
      </c>
    </row>
    <row r="28" spans="1:5" s="23" customFormat="1" ht="15" customHeight="1">
      <c r="A28" s="19" t="s">
        <v>35</v>
      </c>
      <c r="B28" s="20">
        <v>1160</v>
      </c>
      <c r="C28" s="21">
        <v>0.016675122611195668</v>
      </c>
      <c r="D28" s="61">
        <v>0.011180981406372791</v>
      </c>
      <c r="E28" s="61">
        <v>0.01625433835008177</v>
      </c>
    </row>
    <row r="29" spans="1:5" s="24" customFormat="1" ht="15" customHeight="1">
      <c r="A29" s="19" t="s">
        <v>36</v>
      </c>
      <c r="B29" s="20">
        <v>1443</v>
      </c>
      <c r="C29" s="21">
        <v>0.02074327752409944</v>
      </c>
      <c r="D29" s="61">
        <v>0.013908755318444772</v>
      </c>
      <c r="E29" s="61">
        <v>0.020219836413075856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61">
        <v>0</v>
      </c>
      <c r="E30" s="61">
        <v>0</v>
      </c>
    </row>
    <row r="31" spans="1:5" s="23" customFormat="1" ht="15" customHeight="1">
      <c r="A31" s="25" t="s">
        <v>38</v>
      </c>
      <c r="B31" s="20">
        <v>3348.13805</v>
      </c>
      <c r="C31" s="21">
        <v>0.04812983836462032</v>
      </c>
      <c r="D31" s="61">
        <v>0.032271956278464874</v>
      </c>
      <c r="E31" s="61">
        <v>0.04691531785127845</v>
      </c>
    </row>
    <row r="32" spans="1:5" s="23" customFormat="1" ht="15" customHeight="1">
      <c r="A32" s="26" t="s">
        <v>39</v>
      </c>
      <c r="B32" s="27">
        <v>70310.89904999999</v>
      </c>
      <c r="C32" s="28">
        <v>1.0164546624809738</v>
      </c>
      <c r="D32" s="63">
        <v>0.6777110818477624</v>
      </c>
      <c r="E32" s="64">
        <v>0.9852216748768472</v>
      </c>
    </row>
    <row r="33" spans="1:4" s="23" customFormat="1" ht="15" customHeight="1">
      <c r="A33" s="13" t="s">
        <v>40</v>
      </c>
      <c r="B33" s="31"/>
      <c r="C33" s="31"/>
      <c r="D33" s="65"/>
    </row>
    <row r="34" spans="1:5" s="23" customFormat="1" ht="15" customHeight="1">
      <c r="A34" s="33" t="s">
        <v>41</v>
      </c>
      <c r="B34" s="34">
        <v>1054.6634857499998</v>
      </c>
      <c r="C34" s="34">
        <v>0.015160899084855399</v>
      </c>
      <c r="D34" s="67">
        <v>0.010165666227716433</v>
      </c>
      <c r="E34" s="61">
        <v>0.014778325123152709</v>
      </c>
    </row>
    <row r="35" spans="1:251" s="23" customFormat="1" ht="15" customHeight="1">
      <c r="A35" s="36" t="s">
        <v>42</v>
      </c>
      <c r="B35" s="37">
        <v>1054.6634857499998</v>
      </c>
      <c r="C35" s="37">
        <v>0.015160899084855399</v>
      </c>
      <c r="D35" s="68">
        <v>0.010165666227716433</v>
      </c>
      <c r="E35" s="69">
        <v>0.014778325123152709</v>
      </c>
      <c r="F35" s="40"/>
      <c r="G35" s="70"/>
      <c r="H35" s="25"/>
      <c r="I35" s="40"/>
      <c r="J35" s="40"/>
      <c r="K35" s="70"/>
      <c r="L35" s="25"/>
      <c r="M35" s="40"/>
      <c r="N35" s="40"/>
      <c r="O35" s="70"/>
      <c r="P35" s="25"/>
      <c r="Q35" s="40"/>
      <c r="R35" s="40"/>
      <c r="S35" s="70"/>
      <c r="T35" s="25"/>
      <c r="U35" s="40"/>
      <c r="V35" s="40"/>
      <c r="W35" s="70"/>
      <c r="X35" s="25"/>
      <c r="Y35" s="40"/>
      <c r="Z35" s="40"/>
      <c r="AA35" s="70"/>
      <c r="AB35" s="25"/>
      <c r="AC35" s="40"/>
      <c r="AD35" s="40"/>
      <c r="AE35" s="70"/>
      <c r="AF35" s="25"/>
      <c r="AG35" s="40"/>
      <c r="AH35" s="40"/>
      <c r="AI35" s="70"/>
      <c r="AJ35" s="25"/>
      <c r="AK35" s="40"/>
      <c r="AL35" s="40"/>
      <c r="AM35" s="70"/>
      <c r="AN35" s="25"/>
      <c r="AO35" s="40"/>
      <c r="AP35" s="40"/>
      <c r="AQ35" s="70"/>
      <c r="AR35" s="25"/>
      <c r="AS35" s="40"/>
      <c r="AT35" s="40"/>
      <c r="AU35" s="70"/>
      <c r="AV35" s="25"/>
      <c r="AW35" s="40"/>
      <c r="AX35" s="40"/>
      <c r="AY35" s="70"/>
      <c r="AZ35" s="25"/>
      <c r="BA35" s="40"/>
      <c r="BB35" s="40"/>
      <c r="BC35" s="70"/>
      <c r="BD35" s="25"/>
      <c r="BE35" s="40"/>
      <c r="BF35" s="40"/>
      <c r="BG35" s="70"/>
      <c r="BH35" s="25"/>
      <c r="BI35" s="40"/>
      <c r="BJ35" s="40"/>
      <c r="BK35" s="70"/>
      <c r="BL35" s="25"/>
      <c r="BM35" s="40"/>
      <c r="BN35" s="40"/>
      <c r="BO35" s="70"/>
      <c r="BP35" s="25"/>
      <c r="BQ35" s="40"/>
      <c r="BR35" s="40"/>
      <c r="BS35" s="70"/>
      <c r="BT35" s="25"/>
      <c r="BU35" s="40"/>
      <c r="BV35" s="40"/>
      <c r="BW35" s="70"/>
      <c r="BX35" s="25"/>
      <c r="BY35" s="40"/>
      <c r="BZ35" s="40"/>
      <c r="CA35" s="70"/>
      <c r="CB35" s="25"/>
      <c r="CC35" s="40"/>
      <c r="CD35" s="40"/>
      <c r="CE35" s="70"/>
      <c r="CF35" s="25"/>
      <c r="CG35" s="40"/>
      <c r="CH35" s="40"/>
      <c r="CI35" s="70"/>
      <c r="CJ35" s="25"/>
      <c r="CK35" s="40"/>
      <c r="CL35" s="40"/>
      <c r="CM35" s="70"/>
      <c r="CN35" s="25"/>
      <c r="CO35" s="40"/>
      <c r="CP35" s="40"/>
      <c r="CQ35" s="70"/>
      <c r="CR35" s="25"/>
      <c r="CS35" s="40"/>
      <c r="CT35" s="40"/>
      <c r="CU35" s="70"/>
      <c r="CV35" s="25"/>
      <c r="CW35" s="40"/>
      <c r="CX35" s="40"/>
      <c r="CY35" s="70"/>
      <c r="CZ35" s="25"/>
      <c r="DA35" s="40"/>
      <c r="DB35" s="40"/>
      <c r="DC35" s="70"/>
      <c r="DD35" s="25"/>
      <c r="DE35" s="40"/>
      <c r="DF35" s="40"/>
      <c r="DG35" s="70"/>
      <c r="DH35" s="25"/>
      <c r="DI35" s="40"/>
      <c r="DJ35" s="40"/>
      <c r="DK35" s="70"/>
      <c r="DL35" s="25"/>
      <c r="DM35" s="40"/>
      <c r="DN35" s="40"/>
      <c r="DO35" s="70"/>
      <c r="DP35" s="25"/>
      <c r="DQ35" s="40"/>
      <c r="DR35" s="40"/>
      <c r="DS35" s="70"/>
      <c r="DT35" s="25"/>
      <c r="DU35" s="40"/>
      <c r="DV35" s="40"/>
      <c r="DW35" s="70"/>
      <c r="DX35" s="25"/>
      <c r="DY35" s="40"/>
      <c r="DZ35" s="40"/>
      <c r="EA35" s="70"/>
      <c r="EB35" s="25"/>
      <c r="EC35" s="40"/>
      <c r="ED35" s="40"/>
      <c r="EE35" s="70"/>
      <c r="EF35" s="25"/>
      <c r="EG35" s="40"/>
      <c r="EH35" s="40"/>
      <c r="EI35" s="70"/>
      <c r="EJ35" s="25"/>
      <c r="EK35" s="40"/>
      <c r="EL35" s="40"/>
      <c r="EM35" s="70"/>
      <c r="EN35" s="25"/>
      <c r="EO35" s="40"/>
      <c r="EP35" s="40"/>
      <c r="EQ35" s="70"/>
      <c r="ER35" s="25"/>
      <c r="ES35" s="40"/>
      <c r="ET35" s="40"/>
      <c r="EU35" s="70"/>
      <c r="EV35" s="25"/>
      <c r="EW35" s="40"/>
      <c r="EX35" s="40"/>
      <c r="EY35" s="70"/>
      <c r="EZ35" s="25"/>
      <c r="FA35" s="40"/>
      <c r="FB35" s="40"/>
      <c r="FC35" s="70"/>
      <c r="FD35" s="25"/>
      <c r="FE35" s="40"/>
      <c r="FF35" s="40"/>
      <c r="FG35" s="70"/>
      <c r="FH35" s="25"/>
      <c r="FI35" s="40"/>
      <c r="FJ35" s="40"/>
      <c r="FK35" s="70"/>
      <c r="FL35" s="25"/>
      <c r="FM35" s="40"/>
      <c r="FN35" s="40"/>
      <c r="FO35" s="70"/>
      <c r="FP35" s="25"/>
      <c r="FQ35" s="40"/>
      <c r="FR35" s="40"/>
      <c r="FS35" s="70"/>
      <c r="FT35" s="25"/>
      <c r="FU35" s="40"/>
      <c r="FV35" s="40"/>
      <c r="FW35" s="70"/>
      <c r="FX35" s="25"/>
      <c r="FY35" s="40"/>
      <c r="FZ35" s="40"/>
      <c r="GA35" s="70"/>
      <c r="GB35" s="25"/>
      <c r="GC35" s="40"/>
      <c r="GD35" s="40"/>
      <c r="GE35" s="70"/>
      <c r="GF35" s="25"/>
      <c r="GG35" s="40"/>
      <c r="GH35" s="40"/>
      <c r="GI35" s="70"/>
      <c r="GJ35" s="25"/>
      <c r="GK35" s="40"/>
      <c r="GL35" s="40"/>
      <c r="GM35" s="70"/>
      <c r="GN35" s="25"/>
      <c r="GO35" s="40"/>
      <c r="GP35" s="40"/>
      <c r="GQ35" s="70"/>
      <c r="GR35" s="25"/>
      <c r="GS35" s="40"/>
      <c r="GT35" s="40"/>
      <c r="GU35" s="70"/>
      <c r="GV35" s="25"/>
      <c r="GW35" s="40"/>
      <c r="GX35" s="40"/>
      <c r="GY35" s="70"/>
      <c r="GZ35" s="25"/>
      <c r="HA35" s="40"/>
      <c r="HB35" s="40"/>
      <c r="HC35" s="70"/>
      <c r="HD35" s="25"/>
      <c r="HE35" s="40"/>
      <c r="HF35" s="40"/>
      <c r="HG35" s="70"/>
      <c r="HH35" s="25"/>
      <c r="HI35" s="40"/>
      <c r="HJ35" s="40"/>
      <c r="HK35" s="70"/>
      <c r="HL35" s="25"/>
      <c r="HM35" s="40"/>
      <c r="HN35" s="40"/>
      <c r="HO35" s="70"/>
      <c r="HP35" s="25"/>
      <c r="HQ35" s="40"/>
      <c r="HR35" s="40"/>
      <c r="HS35" s="70"/>
      <c r="HT35" s="25"/>
      <c r="HU35" s="40"/>
      <c r="HV35" s="40"/>
      <c r="HW35" s="70"/>
      <c r="HX35" s="25"/>
      <c r="HY35" s="40"/>
      <c r="HZ35" s="40"/>
      <c r="IA35" s="70"/>
      <c r="IB35" s="25"/>
      <c r="IC35" s="40"/>
      <c r="ID35" s="40"/>
      <c r="IE35" s="70"/>
      <c r="IF35" s="25"/>
      <c r="IG35" s="40"/>
      <c r="IH35" s="40"/>
      <c r="II35" s="70"/>
      <c r="IJ35" s="25"/>
      <c r="IK35" s="40"/>
      <c r="IL35" s="40"/>
      <c r="IM35" s="70"/>
      <c r="IN35" s="25"/>
      <c r="IO35" s="40"/>
      <c r="IP35" s="40"/>
      <c r="IQ35" s="70"/>
    </row>
    <row r="36" spans="1:5" s="23" customFormat="1" ht="15" customHeight="1">
      <c r="A36" s="42" t="s">
        <v>43</v>
      </c>
      <c r="B36" s="43">
        <v>71365.56253575</v>
      </c>
      <c r="C36" s="44">
        <v>1.0316155615658291</v>
      </c>
      <c r="D36" s="71">
        <v>0.6878767480754788</v>
      </c>
      <c r="E36" s="71">
        <v>1</v>
      </c>
    </row>
    <row r="37" spans="1:4" s="23" customFormat="1" ht="15" customHeight="1">
      <c r="A37" s="13" t="s">
        <v>44</v>
      </c>
      <c r="B37" s="31"/>
      <c r="C37" s="31"/>
      <c r="D37" s="65"/>
    </row>
    <row r="38" spans="1:4" s="23" customFormat="1" ht="15" customHeight="1">
      <c r="A38" s="19" t="s">
        <v>45</v>
      </c>
      <c r="B38" s="20">
        <v>1517.6</v>
      </c>
      <c r="C38" s="20">
        <v>0.02181566040926771</v>
      </c>
      <c r="D38" s="61">
        <v>0.014627808088199436</v>
      </c>
    </row>
    <row r="39" spans="1:4" s="23" customFormat="1" ht="15" customHeight="1">
      <c r="A39" s="19" t="s">
        <v>46</v>
      </c>
      <c r="B39" s="20">
        <v>3452.666666666667</v>
      </c>
      <c r="C39" s="20">
        <v>0.04963244827780596</v>
      </c>
      <c r="D39" s="61">
        <v>0.03327948431241649</v>
      </c>
    </row>
    <row r="40" spans="1:4" s="23" customFormat="1" ht="15" customHeight="1">
      <c r="A40" s="19" t="s">
        <v>47</v>
      </c>
      <c r="B40" s="20">
        <v>650</v>
      </c>
      <c r="C40" s="20">
        <v>0.009343818704549296</v>
      </c>
      <c r="D40" s="61">
        <v>0.0062652050983985465</v>
      </c>
    </row>
    <row r="41" spans="1:4" s="23" customFormat="1" ht="15" customHeight="1">
      <c r="A41" s="19" t="s">
        <v>48</v>
      </c>
      <c r="B41" s="20">
        <v>5990</v>
      </c>
      <c r="C41" s="20">
        <v>0.0861068831388466</v>
      </c>
      <c r="D41" s="61">
        <v>0.05773627467601122</v>
      </c>
    </row>
    <row r="42" spans="1:249" s="23" customFormat="1" ht="15" customHeight="1">
      <c r="A42" s="26" t="s">
        <v>49</v>
      </c>
      <c r="B42" s="27">
        <v>11610.266666666666</v>
      </c>
      <c r="C42" s="27">
        <v>0.16689881053046957</v>
      </c>
      <c r="D42" s="63">
        <v>0.11190877217502569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65"/>
    </row>
    <row r="44" spans="1:5" s="23" customFormat="1" ht="15" customHeight="1">
      <c r="A44" s="46" t="s">
        <v>51</v>
      </c>
      <c r="B44" s="47">
        <v>1045</v>
      </c>
      <c r="C44" s="47">
        <v>0.015021985455775409</v>
      </c>
      <c r="D44" s="72">
        <v>0.010072522042809971</v>
      </c>
      <c r="E44" s="61"/>
    </row>
    <row r="45" spans="1:4" s="23" customFormat="1" ht="15" customHeight="1">
      <c r="A45" s="33" t="s">
        <v>52</v>
      </c>
      <c r="B45" s="34">
        <v>6113.25</v>
      </c>
      <c r="C45" s="34">
        <v>0.08787861491628612</v>
      </c>
      <c r="D45" s="67">
        <v>0.05892425395043833</v>
      </c>
    </row>
    <row r="46" spans="1:4" s="23" customFormat="1" ht="15" customHeight="1">
      <c r="A46" s="33" t="s">
        <v>53</v>
      </c>
      <c r="B46" s="49">
        <v>360.75</v>
      </c>
      <c r="C46" s="34">
        <v>0.00518581938102486</v>
      </c>
      <c r="D46" s="67">
        <v>0.003477188829611193</v>
      </c>
    </row>
    <row r="47" spans="1:251" s="53" customFormat="1" ht="15" customHeight="1">
      <c r="A47" s="26" t="s">
        <v>54</v>
      </c>
      <c r="B47" s="27">
        <v>7519</v>
      </c>
      <c r="C47" s="27">
        <v>0.10808641975308639</v>
      </c>
      <c r="D47" s="63">
        <v>0.07247396482285949</v>
      </c>
      <c r="E47" s="50"/>
      <c r="F47" s="50"/>
      <c r="G47" s="73"/>
      <c r="H47" s="52"/>
      <c r="I47" s="50"/>
      <c r="J47" s="50"/>
      <c r="K47" s="73"/>
      <c r="L47" s="52"/>
      <c r="M47" s="50"/>
      <c r="N47" s="50"/>
      <c r="O47" s="73"/>
      <c r="P47" s="52"/>
      <c r="Q47" s="50"/>
      <c r="R47" s="50"/>
      <c r="S47" s="73"/>
      <c r="T47" s="52"/>
      <c r="U47" s="50"/>
      <c r="V47" s="50"/>
      <c r="W47" s="73"/>
      <c r="X47" s="52"/>
      <c r="Y47" s="50"/>
      <c r="Z47" s="50"/>
      <c r="AA47" s="73"/>
      <c r="AB47" s="52"/>
      <c r="AC47" s="50"/>
      <c r="AD47" s="50"/>
      <c r="AE47" s="73"/>
      <c r="AF47" s="52"/>
      <c r="AG47" s="50"/>
      <c r="AH47" s="50"/>
      <c r="AI47" s="73"/>
      <c r="AJ47" s="52"/>
      <c r="AK47" s="50"/>
      <c r="AL47" s="50"/>
      <c r="AM47" s="73"/>
      <c r="AN47" s="52"/>
      <c r="AO47" s="50"/>
      <c r="AP47" s="50"/>
      <c r="AQ47" s="73"/>
      <c r="AR47" s="52"/>
      <c r="AS47" s="50"/>
      <c r="AT47" s="50"/>
      <c r="AU47" s="73"/>
      <c r="AV47" s="52"/>
      <c r="AW47" s="50"/>
      <c r="AX47" s="50"/>
      <c r="AY47" s="73"/>
      <c r="AZ47" s="52"/>
      <c r="BA47" s="50"/>
      <c r="BB47" s="50"/>
      <c r="BC47" s="73"/>
      <c r="BD47" s="52"/>
      <c r="BE47" s="50"/>
      <c r="BF47" s="50"/>
      <c r="BG47" s="73"/>
      <c r="BH47" s="52"/>
      <c r="BI47" s="50"/>
      <c r="BJ47" s="50"/>
      <c r="BK47" s="73"/>
      <c r="BL47" s="52"/>
      <c r="BM47" s="50"/>
      <c r="BN47" s="50"/>
      <c r="BO47" s="73"/>
      <c r="BP47" s="52"/>
      <c r="BQ47" s="50"/>
      <c r="BR47" s="50"/>
      <c r="BS47" s="73"/>
      <c r="BT47" s="52"/>
      <c r="BU47" s="50"/>
      <c r="BV47" s="50"/>
      <c r="BW47" s="73"/>
      <c r="BX47" s="52"/>
      <c r="BY47" s="50"/>
      <c r="BZ47" s="50"/>
      <c r="CA47" s="73"/>
      <c r="CB47" s="52"/>
      <c r="CC47" s="50"/>
      <c r="CD47" s="50"/>
      <c r="CE47" s="73"/>
      <c r="CF47" s="52"/>
      <c r="CG47" s="50"/>
      <c r="CH47" s="50"/>
      <c r="CI47" s="73"/>
      <c r="CJ47" s="52"/>
      <c r="CK47" s="50"/>
      <c r="CL47" s="50"/>
      <c r="CM47" s="73"/>
      <c r="CN47" s="52"/>
      <c r="CO47" s="50"/>
      <c r="CP47" s="50"/>
      <c r="CQ47" s="73"/>
      <c r="CR47" s="52"/>
      <c r="CS47" s="50"/>
      <c r="CT47" s="50"/>
      <c r="CU47" s="73"/>
      <c r="CV47" s="52"/>
      <c r="CW47" s="50"/>
      <c r="CX47" s="50"/>
      <c r="CY47" s="73"/>
      <c r="CZ47" s="52"/>
      <c r="DA47" s="50"/>
      <c r="DB47" s="50"/>
      <c r="DC47" s="73"/>
      <c r="DD47" s="52"/>
      <c r="DE47" s="50"/>
      <c r="DF47" s="50"/>
      <c r="DG47" s="73"/>
      <c r="DH47" s="52"/>
      <c r="DI47" s="50"/>
      <c r="DJ47" s="50"/>
      <c r="DK47" s="73"/>
      <c r="DL47" s="52"/>
      <c r="DM47" s="50"/>
      <c r="DN47" s="50"/>
      <c r="DO47" s="73"/>
      <c r="DP47" s="52"/>
      <c r="DQ47" s="50"/>
      <c r="DR47" s="50"/>
      <c r="DS47" s="73"/>
      <c r="DT47" s="52"/>
      <c r="DU47" s="50"/>
      <c r="DV47" s="50"/>
      <c r="DW47" s="73"/>
      <c r="DX47" s="52"/>
      <c r="DY47" s="50"/>
      <c r="DZ47" s="50"/>
      <c r="EA47" s="73"/>
      <c r="EB47" s="52"/>
      <c r="EC47" s="50"/>
      <c r="ED47" s="50"/>
      <c r="EE47" s="73"/>
      <c r="EF47" s="52"/>
      <c r="EG47" s="50"/>
      <c r="EH47" s="50"/>
      <c r="EI47" s="73"/>
      <c r="EJ47" s="52"/>
      <c r="EK47" s="50"/>
      <c r="EL47" s="50"/>
      <c r="EM47" s="73"/>
      <c r="EN47" s="52"/>
      <c r="EO47" s="50"/>
      <c r="EP47" s="50"/>
      <c r="EQ47" s="73"/>
      <c r="ER47" s="52"/>
      <c r="ES47" s="50"/>
      <c r="ET47" s="50"/>
      <c r="EU47" s="73"/>
      <c r="EV47" s="52"/>
      <c r="EW47" s="50"/>
      <c r="EX47" s="50"/>
      <c r="EY47" s="73"/>
      <c r="EZ47" s="52"/>
      <c r="FA47" s="50"/>
      <c r="FB47" s="50"/>
      <c r="FC47" s="73"/>
      <c r="FD47" s="52"/>
      <c r="FE47" s="50"/>
      <c r="FF47" s="50"/>
      <c r="FG47" s="73"/>
      <c r="FH47" s="52"/>
      <c r="FI47" s="50"/>
      <c r="FJ47" s="50"/>
      <c r="FK47" s="73"/>
      <c r="FL47" s="52"/>
      <c r="FM47" s="50"/>
      <c r="FN47" s="50"/>
      <c r="FO47" s="73"/>
      <c r="FP47" s="52"/>
      <c r="FQ47" s="50"/>
      <c r="FR47" s="50"/>
      <c r="FS47" s="73"/>
      <c r="FT47" s="52"/>
      <c r="FU47" s="50"/>
      <c r="FV47" s="50"/>
      <c r="FW47" s="73"/>
      <c r="FX47" s="52"/>
      <c r="FY47" s="50"/>
      <c r="FZ47" s="50"/>
      <c r="GA47" s="73"/>
      <c r="GB47" s="52"/>
      <c r="GC47" s="50"/>
      <c r="GD47" s="50"/>
      <c r="GE47" s="73"/>
      <c r="GF47" s="52"/>
      <c r="GG47" s="50"/>
      <c r="GH47" s="50"/>
      <c r="GI47" s="73"/>
      <c r="GJ47" s="52"/>
      <c r="GK47" s="50"/>
      <c r="GL47" s="50"/>
      <c r="GM47" s="73"/>
      <c r="GN47" s="52"/>
      <c r="GO47" s="50"/>
      <c r="GP47" s="50"/>
      <c r="GQ47" s="73"/>
      <c r="GR47" s="52"/>
      <c r="GS47" s="50"/>
      <c r="GT47" s="50"/>
      <c r="GU47" s="73"/>
      <c r="GV47" s="52"/>
      <c r="GW47" s="50"/>
      <c r="GX47" s="50"/>
      <c r="GY47" s="73"/>
      <c r="GZ47" s="52"/>
      <c r="HA47" s="50"/>
      <c r="HB47" s="50"/>
      <c r="HC47" s="73"/>
      <c r="HD47" s="52"/>
      <c r="HE47" s="50"/>
      <c r="HF47" s="50"/>
      <c r="HG47" s="73"/>
      <c r="HH47" s="52"/>
      <c r="HI47" s="50"/>
      <c r="HJ47" s="50"/>
      <c r="HK47" s="73"/>
      <c r="HL47" s="52"/>
      <c r="HM47" s="50"/>
      <c r="HN47" s="50"/>
      <c r="HO47" s="73"/>
      <c r="HP47" s="52"/>
      <c r="HQ47" s="50"/>
      <c r="HR47" s="50"/>
      <c r="HS47" s="73"/>
      <c r="HT47" s="52"/>
      <c r="HU47" s="50"/>
      <c r="HV47" s="50"/>
      <c r="HW47" s="73"/>
      <c r="HX47" s="52"/>
      <c r="HY47" s="50"/>
      <c r="HZ47" s="50"/>
      <c r="IA47" s="73"/>
      <c r="IB47" s="52"/>
      <c r="IC47" s="50"/>
      <c r="ID47" s="50"/>
      <c r="IE47" s="73"/>
      <c r="IF47" s="52"/>
      <c r="IG47" s="50"/>
      <c r="IH47" s="50"/>
      <c r="II47" s="73"/>
      <c r="IJ47" s="52"/>
      <c r="IK47" s="50"/>
      <c r="IL47" s="50"/>
      <c r="IM47" s="73"/>
      <c r="IN47" s="52"/>
      <c r="IO47" s="50"/>
      <c r="IP47" s="50"/>
      <c r="IQ47" s="73"/>
    </row>
    <row r="48" spans="1:4" s="55" customFormat="1" ht="15" customHeight="1">
      <c r="A48" s="42" t="s">
        <v>55</v>
      </c>
      <c r="B48" s="43">
        <v>19129.266666666666</v>
      </c>
      <c r="C48" s="43">
        <v>0.2749852302835559</v>
      </c>
      <c r="D48" s="54">
        <v>0.18438273699788518</v>
      </c>
    </row>
    <row r="49" spans="1:4" ht="15" customHeight="1">
      <c r="A49" s="42" t="s">
        <v>56</v>
      </c>
      <c r="B49" s="43">
        <v>90494.82920241666</v>
      </c>
      <c r="C49" s="43">
        <v>1.3066007918493852</v>
      </c>
      <c r="D49" s="71">
        <v>0.872259485073364</v>
      </c>
    </row>
    <row r="50" spans="1:4" ht="15" customHeight="1">
      <c r="A50" s="13" t="s">
        <v>57</v>
      </c>
      <c r="B50" s="31"/>
      <c r="C50" s="31"/>
      <c r="D50" s="65"/>
    </row>
    <row r="51" spans="1:4" ht="15" customHeight="1">
      <c r="A51" s="19" t="s">
        <v>58</v>
      </c>
      <c r="B51" s="34">
        <v>4612.772</v>
      </c>
      <c r="C51" s="34">
        <v>0.06630908506680194</v>
      </c>
      <c r="D51" s="67">
        <v>0.04446148100330778</v>
      </c>
    </row>
    <row r="52" spans="1:4" ht="15" customHeight="1">
      <c r="A52" s="19" t="s">
        <v>59</v>
      </c>
      <c r="B52" s="20">
        <v>8640</v>
      </c>
      <c r="C52" s="34">
        <v>0.12420091324200912</v>
      </c>
      <c r="D52" s="67">
        <v>0.08327903392332837</v>
      </c>
    </row>
    <row r="53" spans="1:4" ht="15" customHeight="1">
      <c r="A53" s="26" t="s">
        <v>60</v>
      </c>
      <c r="B53" s="27">
        <v>13252.772</v>
      </c>
      <c r="C53" s="27">
        <v>0.19050999830881105</v>
      </c>
      <c r="D53" s="63">
        <v>0.12774051492663616</v>
      </c>
    </row>
    <row r="54" spans="1:4" ht="15" customHeight="1" thickBot="1">
      <c r="A54" s="56" t="s">
        <v>61</v>
      </c>
      <c r="B54" s="57">
        <v>103747.60120241666</v>
      </c>
      <c r="C54" s="58">
        <v>1.4971107901581961</v>
      </c>
      <c r="D54" s="75">
        <v>1.0000000000000002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J11" sqref="J11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82</v>
      </c>
      <c r="B4" s="4"/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539.5833333333334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67663.75</v>
      </c>
      <c r="C12" s="21">
        <v>0.30497890428818464</v>
      </c>
      <c r="D12" s="22">
        <v>0.21982923763875456</v>
      </c>
      <c r="E12" s="22">
        <v>0.25232128606996773</v>
      </c>
    </row>
    <row r="13" spans="1:5" ht="15" customHeight="1">
      <c r="A13" s="19" t="s">
        <v>20</v>
      </c>
      <c r="B13" s="20">
        <v>1200</v>
      </c>
      <c r="C13" s="21">
        <v>0.005408726018670582</v>
      </c>
      <c r="D13" s="22">
        <v>0.003898617578341512</v>
      </c>
      <c r="E13" s="22">
        <v>0.004474856082968522</v>
      </c>
    </row>
    <row r="14" spans="1:5" ht="15" customHeight="1">
      <c r="A14" s="19" t="s">
        <v>21</v>
      </c>
      <c r="B14" s="20">
        <v>2700</v>
      </c>
      <c r="C14" s="21">
        <v>0.012169633542008809</v>
      </c>
      <c r="D14" s="22">
        <v>0.008771889551268402</v>
      </c>
      <c r="E14" s="22">
        <v>0.010068426186679174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44000</v>
      </c>
      <c r="C17" s="21">
        <v>0.1983199540179213</v>
      </c>
      <c r="D17" s="22">
        <v>0.14294931120585544</v>
      </c>
      <c r="E17" s="22">
        <v>0.16407805637551245</v>
      </c>
    </row>
    <row r="18" spans="1:5" ht="15" customHeight="1">
      <c r="A18" s="19" t="s">
        <v>25</v>
      </c>
      <c r="B18" s="20">
        <v>81447.27930000001</v>
      </c>
      <c r="C18" s="21">
        <v>0.36710501558319997</v>
      </c>
      <c r="D18" s="22">
        <v>0.26460982898922564</v>
      </c>
      <c r="E18" s="22">
        <v>0.30372071101403436</v>
      </c>
    </row>
    <row r="19" spans="1:5" ht="15" customHeight="1">
      <c r="A19" s="19" t="s">
        <v>26</v>
      </c>
      <c r="B19" s="20">
        <v>12312.000000000004</v>
      </c>
      <c r="C19" s="21">
        <v>0.055493528951560185</v>
      </c>
      <c r="D19" s="22">
        <v>0.03999981635378392</v>
      </c>
      <c r="E19" s="22">
        <v>0.045912023411257046</v>
      </c>
    </row>
    <row r="20" spans="1:5" ht="15" customHeight="1">
      <c r="A20" s="19" t="s">
        <v>27</v>
      </c>
      <c r="B20" s="20">
        <v>4272.4800000000005</v>
      </c>
      <c r="C20" s="21">
        <v>0.01925722811687474</v>
      </c>
      <c r="D20" s="22">
        <v>0.01388063802592712</v>
      </c>
      <c r="E20" s="22">
        <v>0.015932277597801126</v>
      </c>
    </row>
    <row r="21" spans="1:5" ht="15" customHeight="1">
      <c r="A21" s="19" t="s">
        <v>28</v>
      </c>
      <c r="B21" s="20">
        <v>3443.285</v>
      </c>
      <c r="C21" s="21">
        <v>0.015519820974331777</v>
      </c>
      <c r="D21" s="22">
        <v>0.011186709523533043</v>
      </c>
      <c r="E21" s="22">
        <v>0.012840170689703554</v>
      </c>
    </row>
    <row r="22" spans="1:5" ht="15" customHeight="1">
      <c r="A22" s="19" t="s">
        <v>29</v>
      </c>
      <c r="B22" s="20">
        <v>35.6</v>
      </c>
      <c r="C22" s="21">
        <v>0.00016045887188722725</v>
      </c>
      <c r="D22" s="22">
        <v>0.00011565898815746485</v>
      </c>
      <c r="E22" s="22">
        <v>0.00013275406379473283</v>
      </c>
    </row>
    <row r="23" spans="1:5" ht="15" customHeight="1">
      <c r="A23" s="19" t="s">
        <v>30</v>
      </c>
      <c r="B23" s="20">
        <v>3548.2320000000004</v>
      </c>
      <c r="C23" s="21">
        <v>0.018016093087216377</v>
      </c>
      <c r="D23" s="22">
        <v>0.011527666372694884</v>
      </c>
      <c r="E23" s="22">
        <v>0.013231522957486305</v>
      </c>
    </row>
    <row r="24" spans="1:5" ht="15" customHeight="1">
      <c r="A24" s="19" t="s">
        <v>31</v>
      </c>
      <c r="B24" s="20">
        <v>15755.833333333336</v>
      </c>
      <c r="C24" s="21">
        <v>0.08</v>
      </c>
      <c r="D24" s="22">
        <v>0.051188307328960396</v>
      </c>
      <c r="E24" s="22">
        <v>0.0587542388615874</v>
      </c>
    </row>
    <row r="25" spans="1:5" ht="15" customHeight="1">
      <c r="A25" s="19" t="s">
        <v>32</v>
      </c>
      <c r="B25" s="20">
        <v>5581</v>
      </c>
      <c r="C25" s="21">
        <v>0.028337441159358965</v>
      </c>
      <c r="D25" s="22">
        <v>0.018131820587269983</v>
      </c>
      <c r="E25" s="22">
        <v>0.020811809832539434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6122.010416666668</v>
      </c>
      <c r="C27" s="21">
        <v>0.02759356418933111</v>
      </c>
      <c r="D27" s="22">
        <v>0.019889481187672094</v>
      </c>
      <c r="E27" s="22">
        <v>0.02282926296084791</v>
      </c>
    </row>
    <row r="28" spans="1:5" s="23" customFormat="1" ht="15" customHeight="1">
      <c r="A28" s="19" t="s">
        <v>35</v>
      </c>
      <c r="B28" s="20">
        <v>2110</v>
      </c>
      <c r="C28" s="21">
        <v>0.009510343249495772</v>
      </c>
      <c r="D28" s="22">
        <v>0.006855069241917158</v>
      </c>
      <c r="E28" s="22">
        <v>0.007868288612552983</v>
      </c>
    </row>
    <row r="29" spans="1:5" s="24" customFormat="1" ht="15" customHeight="1">
      <c r="A29" s="19" t="s">
        <v>36</v>
      </c>
      <c r="B29" s="20">
        <v>1429.5</v>
      </c>
      <c r="C29" s="21">
        <v>0.006443144869741331</v>
      </c>
      <c r="D29" s="22">
        <v>0.004644228190199326</v>
      </c>
      <c r="E29" s="22">
        <v>0.0053306723088362516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12581.048502500002</v>
      </c>
      <c r="C31" s="21">
        <v>0.0567062036480236</v>
      </c>
      <c r="D31" s="22">
        <v>0.04087391403817805</v>
      </c>
      <c r="E31" s="22">
        <v>0.046915317851278455</v>
      </c>
    </row>
    <row r="32" spans="1:5" s="23" customFormat="1" ht="15" customHeight="1">
      <c r="A32" s="26" t="s">
        <v>39</v>
      </c>
      <c r="B32" s="27">
        <v>264202.0185525</v>
      </c>
      <c r="C32" s="28">
        <v>1.2050200605678063</v>
      </c>
      <c r="D32" s="29">
        <v>0.858352194801739</v>
      </c>
      <c r="E32" s="30">
        <v>0.9852216748768474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3963.0302782874996</v>
      </c>
      <c r="C34" s="34">
        <v>0.01786245414912743</v>
      </c>
      <c r="D34" s="35">
        <v>0.012875282922026082</v>
      </c>
      <c r="E34" s="22">
        <v>0.014778325123152709</v>
      </c>
    </row>
    <row r="35" spans="1:251" s="23" customFormat="1" ht="15" customHeight="1">
      <c r="A35" s="36" t="s">
        <v>42</v>
      </c>
      <c r="B35" s="37">
        <v>3963.0302782874996</v>
      </c>
      <c r="C35" s="37">
        <v>0.01786245414912743</v>
      </c>
      <c r="D35" s="38">
        <v>0.012875282922026082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268165.0488307875</v>
      </c>
      <c r="C36" s="44">
        <v>1.2228825147169338</v>
      </c>
      <c r="D36" s="45">
        <v>0.8712274777237651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2530</v>
      </c>
      <c r="C38" s="20">
        <v>0.011403397356030475</v>
      </c>
      <c r="D38" s="22">
        <v>0.008219585394336688</v>
      </c>
    </row>
    <row r="39" spans="1:4" s="23" customFormat="1" ht="15" customHeight="1">
      <c r="A39" s="19" t="s">
        <v>46</v>
      </c>
      <c r="B39" s="20">
        <v>2658.133333333333</v>
      </c>
      <c r="C39" s="20">
        <v>0.011980929100912968</v>
      </c>
      <c r="D39" s="22">
        <v>0.008635871115757376</v>
      </c>
    </row>
    <row r="40" spans="1:4" s="23" customFormat="1" ht="15" customHeight="1">
      <c r="A40" s="19" t="s">
        <v>47</v>
      </c>
      <c r="B40" s="20">
        <v>802</v>
      </c>
      <c r="C40" s="20">
        <v>0.0036148318891448387</v>
      </c>
      <c r="D40" s="22">
        <v>0.00260557608152491</v>
      </c>
    </row>
    <row r="41" spans="1:4" s="23" customFormat="1" ht="15" customHeight="1">
      <c r="A41" s="19" t="s">
        <v>48</v>
      </c>
      <c r="B41" s="20">
        <v>5850</v>
      </c>
      <c r="C41" s="20">
        <v>0.026367539341019083</v>
      </c>
      <c r="D41" s="22">
        <v>0.01900576069441487</v>
      </c>
    </row>
    <row r="42" spans="1:249" s="23" customFormat="1" ht="15" customHeight="1">
      <c r="A42" s="26" t="s">
        <v>49</v>
      </c>
      <c r="B42" s="27">
        <v>11840.133333333333</v>
      </c>
      <c r="C42" s="27">
        <v>0.05336669768710737</v>
      </c>
      <c r="D42" s="29">
        <v>0.03846679328603384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5643</v>
      </c>
      <c r="C45" s="34">
        <v>0.025434534102798414</v>
      </c>
      <c r="D45" s="35">
        <v>0.01833324916215096</v>
      </c>
    </row>
    <row r="46" spans="1:4" s="23" customFormat="1" ht="15" customHeight="1">
      <c r="A46" s="33" t="s">
        <v>53</v>
      </c>
      <c r="B46" s="49">
        <v>357.375</v>
      </c>
      <c r="C46" s="34">
        <v>0.0016107862174353327</v>
      </c>
      <c r="D46" s="35">
        <v>0.0011610570475498315</v>
      </c>
    </row>
    <row r="47" spans="1:251" s="53" customFormat="1" ht="15" customHeight="1">
      <c r="A47" s="26" t="s">
        <v>54</v>
      </c>
      <c r="B47" s="27">
        <v>6000.375</v>
      </c>
      <c r="C47" s="27">
        <v>0.027045320320233747</v>
      </c>
      <c r="D47" s="29">
        <v>0.01949430620970079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17840.50833333333</v>
      </c>
      <c r="C48" s="43">
        <v>0.08041201800734112</v>
      </c>
      <c r="D48" s="54">
        <v>0.05796109949573463</v>
      </c>
    </row>
    <row r="49" spans="1:4" ht="15" customHeight="1">
      <c r="A49" s="42" t="s">
        <v>56</v>
      </c>
      <c r="B49" s="43">
        <v>286005.55716412084</v>
      </c>
      <c r="C49" s="43">
        <v>1.3032945327242749</v>
      </c>
      <c r="D49" s="45">
        <v>0.9291885772194997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11655.856</v>
      </c>
      <c r="C51" s="34">
        <v>0.05253610968089801</v>
      </c>
      <c r="D51" s="35">
        <v>0.03786810424351448</v>
      </c>
    </row>
    <row r="52" spans="1:4" ht="15" customHeight="1">
      <c r="A52" s="19" t="s">
        <v>59</v>
      </c>
      <c r="B52" s="20">
        <v>10140</v>
      </c>
      <c r="C52" s="34">
        <v>0.045703734857766416</v>
      </c>
      <c r="D52" s="35">
        <v>0.032943318536985775</v>
      </c>
    </row>
    <row r="53" spans="1:4" ht="15" customHeight="1">
      <c r="A53" s="26" t="s">
        <v>60</v>
      </c>
      <c r="B53" s="27">
        <v>21795.856</v>
      </c>
      <c r="C53" s="27">
        <v>0.09823984453866443</v>
      </c>
      <c r="D53" s="29">
        <v>0.07081142278050026</v>
      </c>
    </row>
    <row r="54" spans="1:4" ht="15" customHeight="1" thickBot="1">
      <c r="A54" s="56" t="s">
        <v>61</v>
      </c>
      <c r="B54" s="57">
        <v>307801.41316412087</v>
      </c>
      <c r="C54" s="58">
        <v>1.4015343772629394</v>
      </c>
      <c r="D54" s="59">
        <v>0.9999999999999999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8">
      <selection activeCell="F17" sqref="F17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81</v>
      </c>
      <c r="B4" s="4"/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70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21318</v>
      </c>
      <c r="C12" s="21">
        <v>0.5280251500428694</v>
      </c>
      <c r="D12" s="22">
        <v>0.3789334710905892</v>
      </c>
      <c r="E12" s="22">
        <v>0.5074163022109222</v>
      </c>
    </row>
    <row r="13" spans="1:5" ht="15" customHeight="1">
      <c r="A13" s="19" t="s">
        <v>20</v>
      </c>
      <c r="B13" s="20">
        <v>500</v>
      </c>
      <c r="C13" s="21">
        <v>0.01238449080689721</v>
      </c>
      <c r="D13" s="22">
        <v>0.008887641220813144</v>
      </c>
      <c r="E13" s="22">
        <v>0.011901123515595323</v>
      </c>
    </row>
    <row r="14" spans="1:5" ht="15" customHeight="1">
      <c r="A14" s="19" t="s">
        <v>21</v>
      </c>
      <c r="B14" s="20">
        <v>0</v>
      </c>
      <c r="C14" s="21">
        <v>0</v>
      </c>
      <c r="D14" s="22">
        <v>0</v>
      </c>
      <c r="E14" s="22">
        <v>0</v>
      </c>
    </row>
    <row r="15" spans="1:5" ht="15" customHeight="1">
      <c r="A15" s="19" t="s">
        <v>22</v>
      </c>
      <c r="B15" s="20">
        <v>0</v>
      </c>
      <c r="C15" s="21">
        <v>0</v>
      </c>
      <c r="D15" s="22">
        <v>0</v>
      </c>
      <c r="E15" s="22">
        <v>0</v>
      </c>
    </row>
    <row r="16" spans="1:5" ht="15" customHeight="1">
      <c r="A16" s="19" t="s">
        <v>23</v>
      </c>
      <c r="B16" s="20">
        <v>0</v>
      </c>
      <c r="C16" s="21">
        <v>0</v>
      </c>
      <c r="D16" s="22">
        <v>0</v>
      </c>
      <c r="E16" s="22">
        <v>0</v>
      </c>
    </row>
    <row r="17" spans="1:5" ht="15" customHeight="1">
      <c r="A17" s="19" t="s">
        <v>24</v>
      </c>
      <c r="B17" s="20">
        <v>2500</v>
      </c>
      <c r="C17" s="21">
        <v>0.06192245403448605</v>
      </c>
      <c r="D17" s="22">
        <v>0.04443820610406572</v>
      </c>
      <c r="E17" s="22">
        <v>0.059505617577976615</v>
      </c>
    </row>
    <row r="18" spans="1:5" ht="15" customHeight="1">
      <c r="A18" s="19" t="s">
        <v>25</v>
      </c>
      <c r="B18" s="20">
        <v>9540</v>
      </c>
      <c r="C18" s="21">
        <v>0.23629608459559875</v>
      </c>
      <c r="D18" s="22">
        <v>0.16957619449311478</v>
      </c>
      <c r="E18" s="22">
        <v>0.22707343667755878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611.064</v>
      </c>
      <c r="C20" s="21">
        <v>0.015135432980851671</v>
      </c>
      <c r="D20" s="22">
        <v>0.010861835189909925</v>
      </c>
      <c r="E20" s="22">
        <v>0.01454469627986748</v>
      </c>
    </row>
    <row r="21" spans="1:5" ht="15" customHeight="1">
      <c r="A21" s="19" t="s">
        <v>28</v>
      </c>
      <c r="B21" s="20">
        <v>1505.836</v>
      </c>
      <c r="C21" s="21">
        <v>0.037298024197389736</v>
      </c>
      <c r="D21" s="22">
        <v>0.026766660210768765</v>
      </c>
      <c r="E21" s="22">
        <v>0.03584228046046</v>
      </c>
    </row>
    <row r="22" spans="1:5" ht="15" customHeight="1">
      <c r="A22" s="19" t="s">
        <v>29</v>
      </c>
      <c r="B22" s="20">
        <v>52.55999999999999</v>
      </c>
      <c r="C22" s="21">
        <v>0.0013018576736210344</v>
      </c>
      <c r="D22" s="22">
        <v>0.0009342688451318775</v>
      </c>
      <c r="E22" s="22">
        <v>0.00125104610395938</v>
      </c>
    </row>
    <row r="23" spans="1:5" ht="15" customHeight="1">
      <c r="A23" s="19" t="s">
        <v>30</v>
      </c>
      <c r="B23" s="20">
        <v>127.75</v>
      </c>
      <c r="C23" s="21">
        <v>0.005</v>
      </c>
      <c r="D23" s="22">
        <v>0.0022707923319177582</v>
      </c>
      <c r="E23" s="22">
        <v>0.003040737058234605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0</v>
      </c>
      <c r="C25" s="21">
        <v>0</v>
      </c>
      <c r="D25" s="22">
        <v>0</v>
      </c>
      <c r="E25" s="22">
        <v>0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498.22499999999997</v>
      </c>
      <c r="C27" s="21">
        <v>0.012340525864532725</v>
      </c>
      <c r="D27" s="22">
        <v>0.008856090094479257</v>
      </c>
      <c r="E27" s="22">
        <v>0.01185887452711496</v>
      </c>
    </row>
    <row r="28" spans="1:5" s="23" customFormat="1" ht="15" customHeight="1">
      <c r="A28" s="19" t="s">
        <v>35</v>
      </c>
      <c r="B28" s="20">
        <v>2432.68</v>
      </c>
      <c r="C28" s="21">
        <v>0.06025500619224541</v>
      </c>
      <c r="D28" s="22">
        <v>0.043241574090095436</v>
      </c>
      <c r="E28" s="22">
        <v>0.05790325030783686</v>
      </c>
    </row>
    <row r="29" spans="1:5" s="24" customFormat="1" ht="15" customHeight="1">
      <c r="A29" s="19" t="s">
        <v>36</v>
      </c>
      <c r="B29" s="20">
        <v>334.8</v>
      </c>
      <c r="C29" s="21">
        <v>0.008292655044298372</v>
      </c>
      <c r="D29" s="22">
        <v>0.005951164561456481</v>
      </c>
      <c r="E29" s="22">
        <v>0.007968992306042628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22">
        <v>0</v>
      </c>
      <c r="E30" s="22">
        <v>0</v>
      </c>
    </row>
    <row r="31" spans="1:5" s="23" customFormat="1" ht="15" customHeight="1">
      <c r="A31" s="25" t="s">
        <v>38</v>
      </c>
      <c r="B31" s="20">
        <v>1971.0457500000002</v>
      </c>
      <c r="C31" s="21">
        <v>0.04882079594169764</v>
      </c>
      <c r="D31" s="22">
        <v>0.03503589491161712</v>
      </c>
      <c r="E31" s="22">
        <v>0.04691531785127845</v>
      </c>
    </row>
    <row r="32" spans="1:5" s="23" customFormat="1" ht="15" customHeight="1">
      <c r="A32" s="26" t="s">
        <v>39</v>
      </c>
      <c r="B32" s="27">
        <v>41391.96075</v>
      </c>
      <c r="C32" s="28">
        <v>1.027072477374488</v>
      </c>
      <c r="D32" s="29">
        <v>0.7357537931439595</v>
      </c>
      <c r="E32" s="30">
        <v>0.9852216748768472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620.87941125</v>
      </c>
      <c r="C34" s="34">
        <v>0.015378550721634753</v>
      </c>
      <c r="D34" s="35">
        <v>0.011036306897159391</v>
      </c>
      <c r="E34" s="22">
        <v>0.014778325123152709</v>
      </c>
    </row>
    <row r="35" spans="1:251" s="23" customFormat="1" ht="15" customHeight="1">
      <c r="A35" s="36" t="s">
        <v>42</v>
      </c>
      <c r="B35" s="37">
        <v>620.87941125</v>
      </c>
      <c r="C35" s="37">
        <v>0.015378550721634753</v>
      </c>
      <c r="D35" s="38">
        <v>0.011036306897159391</v>
      </c>
      <c r="E35" s="39">
        <v>0.014778325123152709</v>
      </c>
      <c r="F35" s="40"/>
      <c r="G35" s="41"/>
      <c r="H35" s="25"/>
      <c r="I35" s="40"/>
      <c r="J35" s="40"/>
      <c r="K35" s="41"/>
      <c r="L35" s="25"/>
      <c r="M35" s="40"/>
      <c r="N35" s="40"/>
      <c r="O35" s="41"/>
      <c r="P35" s="25"/>
      <c r="Q35" s="40"/>
      <c r="R35" s="40"/>
      <c r="S35" s="41"/>
      <c r="T35" s="25"/>
      <c r="U35" s="40"/>
      <c r="V35" s="40"/>
      <c r="W35" s="41"/>
      <c r="X35" s="25"/>
      <c r="Y35" s="40"/>
      <c r="Z35" s="40"/>
      <c r="AA35" s="41"/>
      <c r="AB35" s="25"/>
      <c r="AC35" s="40"/>
      <c r="AD35" s="40"/>
      <c r="AE35" s="41"/>
      <c r="AF35" s="25"/>
      <c r="AG35" s="40"/>
      <c r="AH35" s="40"/>
      <c r="AI35" s="41"/>
      <c r="AJ35" s="25"/>
      <c r="AK35" s="40"/>
      <c r="AL35" s="40"/>
      <c r="AM35" s="41"/>
      <c r="AN35" s="25"/>
      <c r="AO35" s="40"/>
      <c r="AP35" s="40"/>
      <c r="AQ35" s="41"/>
      <c r="AR35" s="25"/>
      <c r="AS35" s="40"/>
      <c r="AT35" s="40"/>
      <c r="AU35" s="41"/>
      <c r="AV35" s="25"/>
      <c r="AW35" s="40"/>
      <c r="AX35" s="40"/>
      <c r="AY35" s="41"/>
      <c r="AZ35" s="25"/>
      <c r="BA35" s="40"/>
      <c r="BB35" s="40"/>
      <c r="BC35" s="41"/>
      <c r="BD35" s="25"/>
      <c r="BE35" s="40"/>
      <c r="BF35" s="40"/>
      <c r="BG35" s="41"/>
      <c r="BH35" s="25"/>
      <c r="BI35" s="40"/>
      <c r="BJ35" s="40"/>
      <c r="BK35" s="41"/>
      <c r="BL35" s="25"/>
      <c r="BM35" s="40"/>
      <c r="BN35" s="40"/>
      <c r="BO35" s="41"/>
      <c r="BP35" s="25"/>
      <c r="BQ35" s="40"/>
      <c r="BR35" s="40"/>
      <c r="BS35" s="41"/>
      <c r="BT35" s="25"/>
      <c r="BU35" s="40"/>
      <c r="BV35" s="40"/>
      <c r="BW35" s="41"/>
      <c r="BX35" s="25"/>
      <c r="BY35" s="40"/>
      <c r="BZ35" s="40"/>
      <c r="CA35" s="41"/>
      <c r="CB35" s="25"/>
      <c r="CC35" s="40"/>
      <c r="CD35" s="40"/>
      <c r="CE35" s="41"/>
      <c r="CF35" s="25"/>
      <c r="CG35" s="40"/>
      <c r="CH35" s="40"/>
      <c r="CI35" s="41"/>
      <c r="CJ35" s="25"/>
      <c r="CK35" s="40"/>
      <c r="CL35" s="40"/>
      <c r="CM35" s="41"/>
      <c r="CN35" s="25"/>
      <c r="CO35" s="40"/>
      <c r="CP35" s="40"/>
      <c r="CQ35" s="41"/>
      <c r="CR35" s="25"/>
      <c r="CS35" s="40"/>
      <c r="CT35" s="40"/>
      <c r="CU35" s="41"/>
      <c r="CV35" s="25"/>
      <c r="CW35" s="40"/>
      <c r="CX35" s="40"/>
      <c r="CY35" s="41"/>
      <c r="CZ35" s="25"/>
      <c r="DA35" s="40"/>
      <c r="DB35" s="40"/>
      <c r="DC35" s="41"/>
      <c r="DD35" s="25"/>
      <c r="DE35" s="40"/>
      <c r="DF35" s="40"/>
      <c r="DG35" s="41"/>
      <c r="DH35" s="25"/>
      <c r="DI35" s="40"/>
      <c r="DJ35" s="40"/>
      <c r="DK35" s="41"/>
      <c r="DL35" s="25"/>
      <c r="DM35" s="40"/>
      <c r="DN35" s="40"/>
      <c r="DO35" s="41"/>
      <c r="DP35" s="25"/>
      <c r="DQ35" s="40"/>
      <c r="DR35" s="40"/>
      <c r="DS35" s="41"/>
      <c r="DT35" s="25"/>
      <c r="DU35" s="40"/>
      <c r="DV35" s="40"/>
      <c r="DW35" s="41"/>
      <c r="DX35" s="25"/>
      <c r="DY35" s="40"/>
      <c r="DZ35" s="40"/>
      <c r="EA35" s="41"/>
      <c r="EB35" s="25"/>
      <c r="EC35" s="40"/>
      <c r="ED35" s="40"/>
      <c r="EE35" s="41"/>
      <c r="EF35" s="25"/>
      <c r="EG35" s="40"/>
      <c r="EH35" s="40"/>
      <c r="EI35" s="41"/>
      <c r="EJ35" s="25"/>
      <c r="EK35" s="40"/>
      <c r="EL35" s="40"/>
      <c r="EM35" s="41"/>
      <c r="EN35" s="25"/>
      <c r="EO35" s="40"/>
      <c r="EP35" s="40"/>
      <c r="EQ35" s="41"/>
      <c r="ER35" s="25"/>
      <c r="ES35" s="40"/>
      <c r="ET35" s="40"/>
      <c r="EU35" s="41"/>
      <c r="EV35" s="25"/>
      <c r="EW35" s="40"/>
      <c r="EX35" s="40"/>
      <c r="EY35" s="41"/>
      <c r="EZ35" s="25"/>
      <c r="FA35" s="40"/>
      <c r="FB35" s="40"/>
      <c r="FC35" s="41"/>
      <c r="FD35" s="25"/>
      <c r="FE35" s="40"/>
      <c r="FF35" s="40"/>
      <c r="FG35" s="41"/>
      <c r="FH35" s="25"/>
      <c r="FI35" s="40"/>
      <c r="FJ35" s="40"/>
      <c r="FK35" s="41"/>
      <c r="FL35" s="25"/>
      <c r="FM35" s="40"/>
      <c r="FN35" s="40"/>
      <c r="FO35" s="41"/>
      <c r="FP35" s="25"/>
      <c r="FQ35" s="40"/>
      <c r="FR35" s="40"/>
      <c r="FS35" s="41"/>
      <c r="FT35" s="25"/>
      <c r="FU35" s="40"/>
      <c r="FV35" s="40"/>
      <c r="FW35" s="41"/>
      <c r="FX35" s="25"/>
      <c r="FY35" s="40"/>
      <c r="FZ35" s="40"/>
      <c r="GA35" s="41"/>
      <c r="GB35" s="25"/>
      <c r="GC35" s="40"/>
      <c r="GD35" s="40"/>
      <c r="GE35" s="41"/>
      <c r="GF35" s="25"/>
      <c r="GG35" s="40"/>
      <c r="GH35" s="40"/>
      <c r="GI35" s="41"/>
      <c r="GJ35" s="25"/>
      <c r="GK35" s="40"/>
      <c r="GL35" s="40"/>
      <c r="GM35" s="41"/>
      <c r="GN35" s="25"/>
      <c r="GO35" s="40"/>
      <c r="GP35" s="40"/>
      <c r="GQ35" s="41"/>
      <c r="GR35" s="25"/>
      <c r="GS35" s="40"/>
      <c r="GT35" s="40"/>
      <c r="GU35" s="41"/>
      <c r="GV35" s="25"/>
      <c r="GW35" s="40"/>
      <c r="GX35" s="40"/>
      <c r="GY35" s="41"/>
      <c r="GZ35" s="25"/>
      <c r="HA35" s="40"/>
      <c r="HB35" s="40"/>
      <c r="HC35" s="41"/>
      <c r="HD35" s="25"/>
      <c r="HE35" s="40"/>
      <c r="HF35" s="40"/>
      <c r="HG35" s="41"/>
      <c r="HH35" s="25"/>
      <c r="HI35" s="40"/>
      <c r="HJ35" s="40"/>
      <c r="HK35" s="41"/>
      <c r="HL35" s="25"/>
      <c r="HM35" s="40"/>
      <c r="HN35" s="40"/>
      <c r="HO35" s="41"/>
      <c r="HP35" s="25"/>
      <c r="HQ35" s="40"/>
      <c r="HR35" s="40"/>
      <c r="HS35" s="41"/>
      <c r="HT35" s="25"/>
      <c r="HU35" s="40"/>
      <c r="HV35" s="40"/>
      <c r="HW35" s="41"/>
      <c r="HX35" s="25"/>
      <c r="HY35" s="40"/>
      <c r="HZ35" s="40"/>
      <c r="IA35" s="41"/>
      <c r="IB35" s="25"/>
      <c r="IC35" s="40"/>
      <c r="ID35" s="40"/>
      <c r="IE35" s="41"/>
      <c r="IF35" s="25"/>
      <c r="IG35" s="40"/>
      <c r="IH35" s="40"/>
      <c r="II35" s="41"/>
      <c r="IJ35" s="25"/>
      <c r="IK35" s="40"/>
      <c r="IL35" s="40"/>
      <c r="IM35" s="41"/>
      <c r="IN35" s="25"/>
      <c r="IO35" s="40"/>
      <c r="IP35" s="40"/>
      <c r="IQ35" s="41"/>
    </row>
    <row r="36" spans="1:5" s="23" customFormat="1" ht="15" customHeight="1">
      <c r="A36" s="42" t="s">
        <v>43</v>
      </c>
      <c r="B36" s="43">
        <v>42012.84016125</v>
      </c>
      <c r="C36" s="44">
        <v>1.0424510280961228</v>
      </c>
      <c r="D36" s="45">
        <v>0.7467901000411189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3860.501333333333</v>
      </c>
      <c r="C38" s="20">
        <v>0.09562068654536217</v>
      </c>
      <c r="D38" s="22">
        <v>0.06862150156627488</v>
      </c>
    </row>
    <row r="39" spans="1:4" s="23" customFormat="1" ht="15" customHeight="1">
      <c r="A39" s="19" t="s">
        <v>46</v>
      </c>
      <c r="B39" s="20">
        <v>926.9333333333333</v>
      </c>
      <c r="C39" s="20">
        <v>0.022959194690546504</v>
      </c>
      <c r="D39" s="22">
        <v>0.016476501804558126</v>
      </c>
    </row>
    <row r="40" spans="1:4" s="23" customFormat="1" ht="15" customHeight="1">
      <c r="A40" s="19" t="s">
        <v>47</v>
      </c>
      <c r="B40" s="20">
        <v>750</v>
      </c>
      <c r="C40" s="20">
        <v>0.018576736210345814</v>
      </c>
      <c r="D40" s="22">
        <v>0.013331461831219716</v>
      </c>
    </row>
    <row r="41" spans="1:4" s="23" customFormat="1" ht="15" customHeight="1">
      <c r="A41" s="19" t="s">
        <v>48</v>
      </c>
      <c r="B41" s="20">
        <v>0</v>
      </c>
      <c r="C41" s="20">
        <v>0</v>
      </c>
      <c r="D41" s="22">
        <v>0</v>
      </c>
    </row>
    <row r="42" spans="1:249" s="23" customFormat="1" ht="15" customHeight="1">
      <c r="A42" s="26" t="s">
        <v>49</v>
      </c>
      <c r="B42" s="27">
        <v>5537.434666666666</v>
      </c>
      <c r="C42" s="27">
        <v>0.1371566174462545</v>
      </c>
      <c r="D42" s="29">
        <v>0.09842946520205273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51</v>
      </c>
      <c r="B44" s="47">
        <v>0</v>
      </c>
      <c r="C44" s="47">
        <v>0</v>
      </c>
      <c r="D44" s="48">
        <v>0</v>
      </c>
      <c r="E44" s="22"/>
    </row>
    <row r="45" spans="1:4" s="23" customFormat="1" ht="15" customHeight="1">
      <c r="A45" s="33" t="s">
        <v>52</v>
      </c>
      <c r="B45" s="34">
        <v>0</v>
      </c>
      <c r="C45" s="34">
        <v>0</v>
      </c>
      <c r="D45" s="35">
        <v>0</v>
      </c>
    </row>
    <row r="46" spans="1:4" s="23" customFormat="1" ht="15" customHeight="1">
      <c r="A46" s="33" t="s">
        <v>53</v>
      </c>
      <c r="B46" s="49">
        <v>83.7</v>
      </c>
      <c r="C46" s="34">
        <v>0.002073163761074593</v>
      </c>
      <c r="D46" s="35">
        <v>0.0014877911403641203</v>
      </c>
    </row>
    <row r="47" spans="1:251" s="53" customFormat="1" ht="15" customHeight="1">
      <c r="A47" s="26" t="s">
        <v>54</v>
      </c>
      <c r="B47" s="27">
        <v>83.7</v>
      </c>
      <c r="C47" s="27">
        <v>0.002073163761074593</v>
      </c>
      <c r="D47" s="29">
        <v>0.0014877911403641203</v>
      </c>
      <c r="E47" s="50"/>
      <c r="F47" s="50"/>
      <c r="G47" s="51"/>
      <c r="H47" s="52"/>
      <c r="I47" s="50"/>
      <c r="J47" s="50"/>
      <c r="K47" s="51"/>
      <c r="L47" s="52"/>
      <c r="M47" s="50"/>
      <c r="N47" s="50"/>
      <c r="O47" s="51"/>
      <c r="P47" s="52"/>
      <c r="Q47" s="50"/>
      <c r="R47" s="50"/>
      <c r="S47" s="51"/>
      <c r="T47" s="52"/>
      <c r="U47" s="50"/>
      <c r="V47" s="50"/>
      <c r="W47" s="51"/>
      <c r="X47" s="52"/>
      <c r="Y47" s="50"/>
      <c r="Z47" s="50"/>
      <c r="AA47" s="51"/>
      <c r="AB47" s="52"/>
      <c r="AC47" s="50"/>
      <c r="AD47" s="50"/>
      <c r="AE47" s="51"/>
      <c r="AF47" s="52"/>
      <c r="AG47" s="50"/>
      <c r="AH47" s="50"/>
      <c r="AI47" s="51"/>
      <c r="AJ47" s="52"/>
      <c r="AK47" s="50"/>
      <c r="AL47" s="50"/>
      <c r="AM47" s="51"/>
      <c r="AN47" s="52"/>
      <c r="AO47" s="50"/>
      <c r="AP47" s="50"/>
      <c r="AQ47" s="51"/>
      <c r="AR47" s="52"/>
      <c r="AS47" s="50"/>
      <c r="AT47" s="50"/>
      <c r="AU47" s="51"/>
      <c r="AV47" s="52"/>
      <c r="AW47" s="50"/>
      <c r="AX47" s="50"/>
      <c r="AY47" s="51"/>
      <c r="AZ47" s="52"/>
      <c r="BA47" s="50"/>
      <c r="BB47" s="50"/>
      <c r="BC47" s="51"/>
      <c r="BD47" s="52"/>
      <c r="BE47" s="50"/>
      <c r="BF47" s="50"/>
      <c r="BG47" s="51"/>
      <c r="BH47" s="52"/>
      <c r="BI47" s="50"/>
      <c r="BJ47" s="50"/>
      <c r="BK47" s="51"/>
      <c r="BL47" s="52"/>
      <c r="BM47" s="50"/>
      <c r="BN47" s="50"/>
      <c r="BO47" s="51"/>
      <c r="BP47" s="52"/>
      <c r="BQ47" s="50"/>
      <c r="BR47" s="50"/>
      <c r="BS47" s="51"/>
      <c r="BT47" s="52"/>
      <c r="BU47" s="50"/>
      <c r="BV47" s="50"/>
      <c r="BW47" s="51"/>
      <c r="BX47" s="52"/>
      <c r="BY47" s="50"/>
      <c r="BZ47" s="50"/>
      <c r="CA47" s="51"/>
      <c r="CB47" s="52"/>
      <c r="CC47" s="50"/>
      <c r="CD47" s="50"/>
      <c r="CE47" s="51"/>
      <c r="CF47" s="52"/>
      <c r="CG47" s="50"/>
      <c r="CH47" s="50"/>
      <c r="CI47" s="51"/>
      <c r="CJ47" s="52"/>
      <c r="CK47" s="50"/>
      <c r="CL47" s="50"/>
      <c r="CM47" s="51"/>
      <c r="CN47" s="52"/>
      <c r="CO47" s="50"/>
      <c r="CP47" s="50"/>
      <c r="CQ47" s="51"/>
      <c r="CR47" s="52"/>
      <c r="CS47" s="50"/>
      <c r="CT47" s="50"/>
      <c r="CU47" s="51"/>
      <c r="CV47" s="52"/>
      <c r="CW47" s="50"/>
      <c r="CX47" s="50"/>
      <c r="CY47" s="51"/>
      <c r="CZ47" s="52"/>
      <c r="DA47" s="50"/>
      <c r="DB47" s="50"/>
      <c r="DC47" s="51"/>
      <c r="DD47" s="52"/>
      <c r="DE47" s="50"/>
      <c r="DF47" s="50"/>
      <c r="DG47" s="51"/>
      <c r="DH47" s="52"/>
      <c r="DI47" s="50"/>
      <c r="DJ47" s="50"/>
      <c r="DK47" s="51"/>
      <c r="DL47" s="52"/>
      <c r="DM47" s="50"/>
      <c r="DN47" s="50"/>
      <c r="DO47" s="51"/>
      <c r="DP47" s="52"/>
      <c r="DQ47" s="50"/>
      <c r="DR47" s="50"/>
      <c r="DS47" s="51"/>
      <c r="DT47" s="52"/>
      <c r="DU47" s="50"/>
      <c r="DV47" s="50"/>
      <c r="DW47" s="51"/>
      <c r="DX47" s="52"/>
      <c r="DY47" s="50"/>
      <c r="DZ47" s="50"/>
      <c r="EA47" s="51"/>
      <c r="EB47" s="52"/>
      <c r="EC47" s="50"/>
      <c r="ED47" s="50"/>
      <c r="EE47" s="51"/>
      <c r="EF47" s="52"/>
      <c r="EG47" s="50"/>
      <c r="EH47" s="50"/>
      <c r="EI47" s="51"/>
      <c r="EJ47" s="52"/>
      <c r="EK47" s="50"/>
      <c r="EL47" s="50"/>
      <c r="EM47" s="51"/>
      <c r="EN47" s="52"/>
      <c r="EO47" s="50"/>
      <c r="EP47" s="50"/>
      <c r="EQ47" s="51"/>
      <c r="ER47" s="52"/>
      <c r="ES47" s="50"/>
      <c r="ET47" s="50"/>
      <c r="EU47" s="51"/>
      <c r="EV47" s="52"/>
      <c r="EW47" s="50"/>
      <c r="EX47" s="50"/>
      <c r="EY47" s="51"/>
      <c r="EZ47" s="52"/>
      <c r="FA47" s="50"/>
      <c r="FB47" s="50"/>
      <c r="FC47" s="51"/>
      <c r="FD47" s="52"/>
      <c r="FE47" s="50"/>
      <c r="FF47" s="50"/>
      <c r="FG47" s="51"/>
      <c r="FH47" s="52"/>
      <c r="FI47" s="50"/>
      <c r="FJ47" s="50"/>
      <c r="FK47" s="51"/>
      <c r="FL47" s="52"/>
      <c r="FM47" s="50"/>
      <c r="FN47" s="50"/>
      <c r="FO47" s="51"/>
      <c r="FP47" s="52"/>
      <c r="FQ47" s="50"/>
      <c r="FR47" s="50"/>
      <c r="FS47" s="51"/>
      <c r="FT47" s="52"/>
      <c r="FU47" s="50"/>
      <c r="FV47" s="50"/>
      <c r="FW47" s="51"/>
      <c r="FX47" s="52"/>
      <c r="FY47" s="50"/>
      <c r="FZ47" s="50"/>
      <c r="GA47" s="51"/>
      <c r="GB47" s="52"/>
      <c r="GC47" s="50"/>
      <c r="GD47" s="50"/>
      <c r="GE47" s="51"/>
      <c r="GF47" s="52"/>
      <c r="GG47" s="50"/>
      <c r="GH47" s="50"/>
      <c r="GI47" s="51"/>
      <c r="GJ47" s="52"/>
      <c r="GK47" s="50"/>
      <c r="GL47" s="50"/>
      <c r="GM47" s="51"/>
      <c r="GN47" s="52"/>
      <c r="GO47" s="50"/>
      <c r="GP47" s="50"/>
      <c r="GQ47" s="51"/>
      <c r="GR47" s="52"/>
      <c r="GS47" s="50"/>
      <c r="GT47" s="50"/>
      <c r="GU47" s="51"/>
      <c r="GV47" s="52"/>
      <c r="GW47" s="50"/>
      <c r="GX47" s="50"/>
      <c r="GY47" s="51"/>
      <c r="GZ47" s="52"/>
      <c r="HA47" s="50"/>
      <c r="HB47" s="50"/>
      <c r="HC47" s="51"/>
      <c r="HD47" s="52"/>
      <c r="HE47" s="50"/>
      <c r="HF47" s="50"/>
      <c r="HG47" s="51"/>
      <c r="HH47" s="52"/>
      <c r="HI47" s="50"/>
      <c r="HJ47" s="50"/>
      <c r="HK47" s="51"/>
      <c r="HL47" s="52"/>
      <c r="HM47" s="50"/>
      <c r="HN47" s="50"/>
      <c r="HO47" s="51"/>
      <c r="HP47" s="52"/>
      <c r="HQ47" s="50"/>
      <c r="HR47" s="50"/>
      <c r="HS47" s="51"/>
      <c r="HT47" s="52"/>
      <c r="HU47" s="50"/>
      <c r="HV47" s="50"/>
      <c r="HW47" s="51"/>
      <c r="HX47" s="52"/>
      <c r="HY47" s="50"/>
      <c r="HZ47" s="50"/>
      <c r="IA47" s="51"/>
      <c r="IB47" s="52"/>
      <c r="IC47" s="50"/>
      <c r="ID47" s="50"/>
      <c r="IE47" s="51"/>
      <c r="IF47" s="52"/>
      <c r="IG47" s="50"/>
      <c r="IH47" s="50"/>
      <c r="II47" s="51"/>
      <c r="IJ47" s="52"/>
      <c r="IK47" s="50"/>
      <c r="IL47" s="50"/>
      <c r="IM47" s="51"/>
      <c r="IN47" s="52"/>
      <c r="IO47" s="50"/>
      <c r="IP47" s="50"/>
      <c r="IQ47" s="51"/>
    </row>
    <row r="48" spans="1:4" s="55" customFormat="1" ht="15" customHeight="1">
      <c r="A48" s="42" t="s">
        <v>55</v>
      </c>
      <c r="B48" s="43">
        <v>5621.134666666666</v>
      </c>
      <c r="C48" s="43">
        <v>0.13922978120732907</v>
      </c>
      <c r="D48" s="54">
        <v>0.09991725634241683</v>
      </c>
    </row>
    <row r="49" spans="1:4" ht="15" customHeight="1">
      <c r="A49" s="42" t="s">
        <v>56</v>
      </c>
      <c r="B49" s="43">
        <v>47633.97482791667</v>
      </c>
      <c r="C49" s="43">
        <v>1.1816808093034519</v>
      </c>
      <c r="D49" s="45">
        <v>0.8467073563835357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4759.9216799999995</v>
      </c>
      <c r="C51" s="34">
        <v>0.11789841257502143</v>
      </c>
      <c r="D51" s="35">
        <v>0.0846089522620203</v>
      </c>
    </row>
    <row r="52" spans="1:4" ht="15" customHeight="1">
      <c r="A52" s="19" t="s">
        <v>59</v>
      </c>
      <c r="B52" s="20">
        <v>3864.0000000000005</v>
      </c>
      <c r="C52" s="34">
        <v>0.09570734495570164</v>
      </c>
      <c r="D52" s="35">
        <v>0.06868369135444398</v>
      </c>
    </row>
    <row r="53" spans="1:4" ht="15" customHeight="1">
      <c r="A53" s="26" t="s">
        <v>60</v>
      </c>
      <c r="B53" s="27">
        <v>8623.92168</v>
      </c>
      <c r="C53" s="27">
        <v>0.21360575753072308</v>
      </c>
      <c r="D53" s="29">
        <v>0.15329264361646427</v>
      </c>
    </row>
    <row r="54" spans="1:4" ht="15" customHeight="1" thickBot="1">
      <c r="A54" s="56" t="s">
        <v>61</v>
      </c>
      <c r="B54" s="57">
        <v>56257.89650791667</v>
      </c>
      <c r="C54" s="58">
        <v>1.395286566834175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55"/>
  <sheetViews>
    <sheetView zoomScale="80" zoomScaleNormal="80" zoomScalePageLayoutView="0" workbookViewId="0" topLeftCell="A1">
      <selection activeCell="H33" sqref="H33"/>
    </sheetView>
  </sheetViews>
  <sheetFormatPr defaultColWidth="13.140625" defaultRowHeight="15" customHeight="1"/>
  <cols>
    <col min="1" max="1" width="78.28125" style="3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74</v>
      </c>
      <c r="B1" s="82"/>
      <c r="C1" s="2"/>
      <c r="D1" s="2"/>
    </row>
    <row r="2" spans="1:4" ht="15" customHeight="1">
      <c r="A2" s="82" t="s">
        <v>75</v>
      </c>
      <c r="B2" s="82"/>
      <c r="C2" s="2"/>
      <c r="D2" s="2"/>
    </row>
    <row r="3" spans="1:4" ht="15" customHeight="1">
      <c r="A3" s="85" t="s">
        <v>2</v>
      </c>
      <c r="B3" s="85"/>
      <c r="C3" s="2"/>
      <c r="D3" s="2"/>
    </row>
    <row r="4" spans="1:4" ht="15" customHeight="1">
      <c r="A4" s="1" t="s">
        <v>76</v>
      </c>
      <c r="B4" s="4" t="s">
        <v>77</v>
      </c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>
        <v>43891</v>
      </c>
      <c r="E6" s="7"/>
    </row>
    <row r="7" spans="1:4" ht="15" customHeight="1" thickBot="1">
      <c r="A7" s="5" t="s">
        <v>7</v>
      </c>
      <c r="B7" s="8">
        <v>178.785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71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79</v>
      </c>
      <c r="B12" s="20">
        <v>22419.639</v>
      </c>
      <c r="C12" s="21">
        <v>0.2748493150684932</v>
      </c>
      <c r="D12" s="22">
        <v>0.1887032332737027</v>
      </c>
      <c r="E12" s="22">
        <v>0.27309537685133767</v>
      </c>
    </row>
    <row r="13" spans="1:5" ht="15" customHeight="1">
      <c r="A13" s="19" t="s">
        <v>20</v>
      </c>
      <c r="B13" s="20">
        <v>0</v>
      </c>
      <c r="C13" s="21">
        <v>0</v>
      </c>
      <c r="D13" s="22">
        <v>0</v>
      </c>
      <c r="E13" s="22">
        <v>0</v>
      </c>
    </row>
    <row r="14" spans="1:5" ht="15" customHeight="1">
      <c r="A14" s="19" t="s">
        <v>21</v>
      </c>
      <c r="B14" s="20">
        <v>0</v>
      </c>
      <c r="C14" s="21">
        <v>0</v>
      </c>
      <c r="D14" s="22">
        <v>0</v>
      </c>
      <c r="E14" s="22">
        <v>0</v>
      </c>
    </row>
    <row r="15" spans="1:5" ht="15" customHeight="1">
      <c r="A15" s="19" t="s">
        <v>22</v>
      </c>
      <c r="B15" s="20">
        <v>1040</v>
      </c>
      <c r="C15" s="21">
        <v>0.012749682886117518</v>
      </c>
      <c r="D15" s="22">
        <v>0.00875354695071811</v>
      </c>
      <c r="E15" s="22">
        <v>0.012668321373300933</v>
      </c>
    </row>
    <row r="16" spans="1:5" ht="15" customHeight="1">
      <c r="A16" s="19" t="s">
        <v>23</v>
      </c>
      <c r="B16" s="20">
        <v>1800</v>
      </c>
      <c r="C16" s="21">
        <v>0.022066758841357243</v>
      </c>
      <c r="D16" s="22">
        <v>0.01515036972239673</v>
      </c>
      <c r="E16" s="22">
        <v>0.02192594083840546</v>
      </c>
    </row>
    <row r="17" spans="1:5" ht="15" customHeight="1">
      <c r="A17" s="19" t="s">
        <v>24</v>
      </c>
      <c r="B17" s="20">
        <v>4072.9</v>
      </c>
      <c r="C17" s="21">
        <v>0.04993094560275773</v>
      </c>
      <c r="D17" s="22">
        <v>0.0342810782457498</v>
      </c>
      <c r="E17" s="22">
        <v>0.049612313578189786</v>
      </c>
    </row>
    <row r="18" spans="1:5" ht="15" customHeight="1">
      <c r="A18" s="19" t="s">
        <v>25</v>
      </c>
      <c r="B18" s="20">
        <v>28183.120000000003</v>
      </c>
      <c r="C18" s="21">
        <v>0.34550561802057345</v>
      </c>
      <c r="D18" s="22">
        <v>0.23721371551704096</v>
      </c>
      <c r="E18" s="22">
        <v>0.343300789867601</v>
      </c>
    </row>
    <row r="19" spans="1:5" ht="15" customHeight="1">
      <c r="A19" s="19" t="s">
        <v>26</v>
      </c>
      <c r="B19" s="20">
        <v>0</v>
      </c>
      <c r="C19" s="21">
        <v>0</v>
      </c>
      <c r="D19" s="22">
        <v>0</v>
      </c>
      <c r="E19" s="22">
        <v>0</v>
      </c>
    </row>
    <row r="20" spans="1:5" ht="15" customHeight="1">
      <c r="A20" s="19" t="s">
        <v>27</v>
      </c>
      <c r="B20" s="20">
        <v>1622.4</v>
      </c>
      <c r="C20" s="21">
        <v>0.01988950530234333</v>
      </c>
      <c r="D20" s="22">
        <v>0.013655533243120252</v>
      </c>
      <c r="E20" s="22">
        <v>0.01976258134234946</v>
      </c>
    </row>
    <row r="21" spans="1:5" ht="15" customHeight="1">
      <c r="A21" s="19" t="s">
        <v>28</v>
      </c>
      <c r="B21" s="20">
        <v>1411.92</v>
      </c>
      <c r="C21" s="21">
        <v>0.017309165635160623</v>
      </c>
      <c r="D21" s="22">
        <v>0.011883950010247994</v>
      </c>
      <c r="E21" s="22">
        <v>0.017198707993645247</v>
      </c>
    </row>
    <row r="22" spans="1:5" ht="15" customHeight="1">
      <c r="A22" s="19" t="s">
        <v>29</v>
      </c>
      <c r="B22" s="20">
        <v>0</v>
      </c>
      <c r="C22" s="21">
        <v>0</v>
      </c>
      <c r="D22" s="22">
        <v>0</v>
      </c>
      <c r="E22" s="22">
        <v>0</v>
      </c>
    </row>
    <row r="23" spans="1:5" ht="15" customHeight="1">
      <c r="A23" s="19" t="s">
        <v>30</v>
      </c>
      <c r="B23" s="20">
        <v>50</v>
      </c>
      <c r="C23" s="21">
        <v>0.0006129655233710345</v>
      </c>
      <c r="D23" s="22">
        <v>0.00042084360339990915</v>
      </c>
      <c r="E23" s="22">
        <v>0.0006090539121779296</v>
      </c>
    </row>
    <row r="24" spans="1:5" ht="15" customHeight="1">
      <c r="A24" s="19" t="s">
        <v>31</v>
      </c>
      <c r="B24" s="20">
        <v>0</v>
      </c>
      <c r="C24" s="21">
        <v>0</v>
      </c>
      <c r="D24" s="22">
        <v>0</v>
      </c>
      <c r="E24" s="22">
        <v>0</v>
      </c>
    </row>
    <row r="25" spans="1:5" ht="15" customHeight="1">
      <c r="A25" s="19" t="s">
        <v>32</v>
      </c>
      <c r="B25" s="20">
        <v>4896.9055</v>
      </c>
      <c r="C25" s="21">
        <v>0.07504085606764993</v>
      </c>
      <c r="D25" s="22">
        <v>0.04121662712257668</v>
      </c>
      <c r="E25" s="22">
        <v>0.0596495890468124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22">
        <v>0</v>
      </c>
      <c r="E26" s="22">
        <v>0</v>
      </c>
    </row>
    <row r="27" spans="1:5" s="23" customFormat="1" ht="15" customHeight="1">
      <c r="A27" s="19" t="s">
        <v>34</v>
      </c>
      <c r="B27" s="20">
        <v>3626.14309525</v>
      </c>
      <c r="C27" s="21">
        <v>0.044454014003963586</v>
      </c>
      <c r="D27" s="22">
        <v>0.0305207825329742</v>
      </c>
      <c r="E27" s="22">
        <v>0.04417033276557998</v>
      </c>
    </row>
    <row r="28" spans="1:5" s="23" customFormat="1" ht="15" customHeight="1">
      <c r="A28" s="19" t="s">
        <v>35</v>
      </c>
      <c r="B28" s="20">
        <v>5738.08</v>
      </c>
      <c r="C28" s="21">
        <v>0.07034490420689732</v>
      </c>
      <c r="D28" s="22">
        <v>0.048296685275939014</v>
      </c>
      <c r="E28" s="22">
        <v>0.06989600144779867</v>
      </c>
    </row>
    <row r="29" spans="1:5" s="24" customFormat="1" ht="15" customHeight="1">
      <c r="A29" s="19" t="s">
        <v>36</v>
      </c>
      <c r="B29" s="20">
        <v>1788.72</v>
      </c>
      <c r="C29" s="21">
        <v>0.02192847381928474</v>
      </c>
      <c r="D29" s="22">
        <v>0.01505542740546971</v>
      </c>
      <c r="E29" s="22">
        <v>0.02178853827581812</v>
      </c>
    </row>
    <row r="30" spans="1:5" s="23" customFormat="1" ht="15" customHeight="1">
      <c r="A30" s="19" t="s">
        <v>37</v>
      </c>
      <c r="B30" s="20">
        <v>380</v>
      </c>
      <c r="C30" s="21">
        <v>0.004658537977619863</v>
      </c>
      <c r="D30" s="22">
        <v>0.0031984113858393097</v>
      </c>
      <c r="E30" s="22">
        <v>0.004628809732552265</v>
      </c>
    </row>
    <row r="31" spans="1:5" s="23" customFormat="1" ht="15" customHeight="1">
      <c r="A31" s="25" t="s">
        <v>38</v>
      </c>
      <c r="B31" s="20">
        <v>3851.4913797625</v>
      </c>
      <c r="C31" s="21">
        <v>0.047216628587102974</v>
      </c>
      <c r="D31" s="22">
        <v>0.03241751021445877</v>
      </c>
      <c r="E31" s="22">
        <v>0.04691531785127844</v>
      </c>
    </row>
    <row r="32" spans="1:5" s="23" customFormat="1" ht="15" customHeight="1">
      <c r="A32" s="26" t="s">
        <v>39</v>
      </c>
      <c r="B32" s="27">
        <v>80881.3189750125</v>
      </c>
      <c r="C32" s="28">
        <v>1.0065573715426925</v>
      </c>
      <c r="D32" s="29">
        <v>0.6807677145036342</v>
      </c>
      <c r="E32" s="30">
        <v>0.9852216748768474</v>
      </c>
    </row>
    <row r="33" spans="1:4" s="23" customFormat="1" ht="15" customHeight="1">
      <c r="A33" s="13" t="s">
        <v>40</v>
      </c>
      <c r="B33" s="31"/>
      <c r="C33" s="31"/>
      <c r="D33" s="32"/>
    </row>
    <row r="34" spans="1:5" s="23" customFormat="1" ht="15" customHeight="1">
      <c r="A34" s="33" t="s">
        <v>41</v>
      </c>
      <c r="B34" s="34">
        <v>1213.2197846251875</v>
      </c>
      <c r="C34" s="34">
        <v>0.014873238004937438</v>
      </c>
      <c r="D34" s="35">
        <v>0.010211515717554511</v>
      </c>
      <c r="E34" s="22">
        <v>0.01477832512315271</v>
      </c>
    </row>
    <row r="35" spans="1:248" s="23" customFormat="1" ht="15" customHeight="1">
      <c r="A35" s="36" t="s">
        <v>42</v>
      </c>
      <c r="B35" s="37">
        <v>1213.2197846251875</v>
      </c>
      <c r="C35" s="37">
        <v>0.014873238004937438</v>
      </c>
      <c r="D35" s="38">
        <v>0.010211515717554511</v>
      </c>
      <c r="E35" s="39">
        <v>0.01477832512315271</v>
      </c>
      <c r="F35" s="40"/>
      <c r="G35" s="40"/>
      <c r="H35" s="41"/>
      <c r="I35" s="25"/>
      <c r="J35" s="40"/>
      <c r="K35" s="40"/>
      <c r="L35" s="41"/>
      <c r="M35" s="25"/>
      <c r="N35" s="40"/>
      <c r="O35" s="40"/>
      <c r="P35" s="41"/>
      <c r="Q35" s="25"/>
      <c r="R35" s="40"/>
      <c r="S35" s="40"/>
      <c r="T35" s="41"/>
      <c r="U35" s="25"/>
      <c r="V35" s="40"/>
      <c r="W35" s="40"/>
      <c r="X35" s="41"/>
      <c r="Y35" s="25"/>
      <c r="Z35" s="40"/>
      <c r="AA35" s="40"/>
      <c r="AB35" s="41"/>
      <c r="AC35" s="25"/>
      <c r="AD35" s="40"/>
      <c r="AE35" s="40"/>
      <c r="AF35" s="41"/>
      <c r="AG35" s="25"/>
      <c r="AH35" s="40"/>
      <c r="AI35" s="40"/>
      <c r="AJ35" s="41"/>
      <c r="AK35" s="25"/>
      <c r="AL35" s="40"/>
      <c r="AM35" s="40"/>
      <c r="AN35" s="41"/>
      <c r="AO35" s="25"/>
      <c r="AP35" s="40"/>
      <c r="AQ35" s="40"/>
      <c r="AR35" s="41"/>
      <c r="AS35" s="25"/>
      <c r="AT35" s="40"/>
      <c r="AU35" s="40"/>
      <c r="AV35" s="41"/>
      <c r="AW35" s="25"/>
      <c r="AX35" s="40"/>
      <c r="AY35" s="40"/>
      <c r="AZ35" s="41"/>
      <c r="BA35" s="25"/>
      <c r="BB35" s="40"/>
      <c r="BC35" s="40"/>
      <c r="BD35" s="41"/>
      <c r="BE35" s="25"/>
      <c r="BF35" s="40"/>
      <c r="BG35" s="40"/>
      <c r="BH35" s="41"/>
      <c r="BI35" s="25"/>
      <c r="BJ35" s="40"/>
      <c r="BK35" s="40"/>
      <c r="BL35" s="41"/>
      <c r="BM35" s="25"/>
      <c r="BN35" s="40"/>
      <c r="BO35" s="40"/>
      <c r="BP35" s="41"/>
      <c r="BQ35" s="25"/>
      <c r="BR35" s="40"/>
      <c r="BS35" s="40"/>
      <c r="BT35" s="41"/>
      <c r="BU35" s="25"/>
      <c r="BV35" s="40"/>
      <c r="BW35" s="40"/>
      <c r="BX35" s="41"/>
      <c r="BY35" s="25"/>
      <c r="BZ35" s="40"/>
      <c r="CA35" s="40"/>
      <c r="CB35" s="41"/>
      <c r="CC35" s="25"/>
      <c r="CD35" s="40"/>
      <c r="CE35" s="40"/>
      <c r="CF35" s="41"/>
      <c r="CG35" s="25"/>
      <c r="CH35" s="40"/>
      <c r="CI35" s="40"/>
      <c r="CJ35" s="41"/>
      <c r="CK35" s="25"/>
      <c r="CL35" s="40"/>
      <c r="CM35" s="40"/>
      <c r="CN35" s="41"/>
      <c r="CO35" s="25"/>
      <c r="CP35" s="40"/>
      <c r="CQ35" s="40"/>
      <c r="CR35" s="41"/>
      <c r="CS35" s="25"/>
      <c r="CT35" s="40"/>
      <c r="CU35" s="40"/>
      <c r="CV35" s="41"/>
      <c r="CW35" s="25"/>
      <c r="CX35" s="40"/>
      <c r="CY35" s="40"/>
      <c r="CZ35" s="41"/>
      <c r="DA35" s="25"/>
      <c r="DB35" s="40"/>
      <c r="DC35" s="40"/>
      <c r="DD35" s="41"/>
      <c r="DE35" s="25"/>
      <c r="DF35" s="40"/>
      <c r="DG35" s="40"/>
      <c r="DH35" s="41"/>
      <c r="DI35" s="25"/>
      <c r="DJ35" s="40"/>
      <c r="DK35" s="40"/>
      <c r="DL35" s="41"/>
      <c r="DM35" s="25"/>
      <c r="DN35" s="40"/>
      <c r="DO35" s="40"/>
      <c r="DP35" s="41"/>
      <c r="DQ35" s="25"/>
      <c r="DR35" s="40"/>
      <c r="DS35" s="40"/>
      <c r="DT35" s="41"/>
      <c r="DU35" s="25"/>
      <c r="DV35" s="40"/>
      <c r="DW35" s="40"/>
      <c r="DX35" s="41"/>
      <c r="DY35" s="25"/>
      <c r="DZ35" s="40"/>
      <c r="EA35" s="40"/>
      <c r="EB35" s="41"/>
      <c r="EC35" s="25"/>
      <c r="ED35" s="40"/>
      <c r="EE35" s="40"/>
      <c r="EF35" s="41"/>
      <c r="EG35" s="25"/>
      <c r="EH35" s="40"/>
      <c r="EI35" s="40"/>
      <c r="EJ35" s="41"/>
      <c r="EK35" s="25"/>
      <c r="EL35" s="40"/>
      <c r="EM35" s="40"/>
      <c r="EN35" s="41"/>
      <c r="EO35" s="25"/>
      <c r="EP35" s="40"/>
      <c r="EQ35" s="40"/>
      <c r="ER35" s="41"/>
      <c r="ES35" s="25"/>
      <c r="ET35" s="40"/>
      <c r="EU35" s="40"/>
      <c r="EV35" s="41"/>
      <c r="EW35" s="25"/>
      <c r="EX35" s="40"/>
      <c r="EY35" s="40"/>
      <c r="EZ35" s="41"/>
      <c r="FA35" s="25"/>
      <c r="FB35" s="40"/>
      <c r="FC35" s="40"/>
      <c r="FD35" s="41"/>
      <c r="FE35" s="25"/>
      <c r="FF35" s="40"/>
      <c r="FG35" s="40"/>
      <c r="FH35" s="41"/>
      <c r="FI35" s="25"/>
      <c r="FJ35" s="40"/>
      <c r="FK35" s="40"/>
      <c r="FL35" s="41"/>
      <c r="FM35" s="25"/>
      <c r="FN35" s="40"/>
      <c r="FO35" s="40"/>
      <c r="FP35" s="41"/>
      <c r="FQ35" s="25"/>
      <c r="FR35" s="40"/>
      <c r="FS35" s="40"/>
      <c r="FT35" s="41"/>
      <c r="FU35" s="25"/>
      <c r="FV35" s="40"/>
      <c r="FW35" s="40"/>
      <c r="FX35" s="41"/>
      <c r="FY35" s="25"/>
      <c r="FZ35" s="40"/>
      <c r="GA35" s="40"/>
      <c r="GB35" s="41"/>
      <c r="GC35" s="25"/>
      <c r="GD35" s="40"/>
      <c r="GE35" s="40"/>
      <c r="GF35" s="41"/>
      <c r="GG35" s="25"/>
      <c r="GH35" s="40"/>
      <c r="GI35" s="40"/>
      <c r="GJ35" s="41"/>
      <c r="GK35" s="25"/>
      <c r="GL35" s="40"/>
      <c r="GM35" s="40"/>
      <c r="GN35" s="41"/>
      <c r="GO35" s="25"/>
      <c r="GP35" s="40"/>
      <c r="GQ35" s="40"/>
      <c r="GR35" s="41"/>
      <c r="GS35" s="25"/>
      <c r="GT35" s="40"/>
      <c r="GU35" s="40"/>
      <c r="GV35" s="41"/>
      <c r="GW35" s="25"/>
      <c r="GX35" s="40"/>
      <c r="GY35" s="40"/>
      <c r="GZ35" s="41"/>
      <c r="HA35" s="25"/>
      <c r="HB35" s="40"/>
      <c r="HC35" s="40"/>
      <c r="HD35" s="41"/>
      <c r="HE35" s="25"/>
      <c r="HF35" s="40"/>
      <c r="HG35" s="40"/>
      <c r="HH35" s="41"/>
      <c r="HI35" s="25"/>
      <c r="HJ35" s="40"/>
      <c r="HK35" s="40"/>
      <c r="HL35" s="41"/>
      <c r="HM35" s="25"/>
      <c r="HN35" s="40"/>
      <c r="HO35" s="40"/>
      <c r="HP35" s="41"/>
      <c r="HQ35" s="25"/>
      <c r="HR35" s="40"/>
      <c r="HS35" s="40"/>
      <c r="HT35" s="41"/>
      <c r="HU35" s="25"/>
      <c r="HV35" s="40"/>
      <c r="HW35" s="40"/>
      <c r="HX35" s="41"/>
      <c r="HY35" s="25"/>
      <c r="HZ35" s="40"/>
      <c r="IA35" s="40"/>
      <c r="IB35" s="41"/>
      <c r="IC35" s="25"/>
      <c r="ID35" s="40"/>
      <c r="IE35" s="40"/>
      <c r="IF35" s="41"/>
      <c r="IG35" s="25"/>
      <c r="IH35" s="40"/>
      <c r="II35" s="40"/>
      <c r="IJ35" s="41"/>
      <c r="IK35" s="25"/>
      <c r="IL35" s="40"/>
      <c r="IM35" s="40"/>
      <c r="IN35" s="41"/>
    </row>
    <row r="36" spans="1:5" s="23" customFormat="1" ht="15" customHeight="1">
      <c r="A36" s="42" t="s">
        <v>43</v>
      </c>
      <c r="B36" s="43">
        <v>82094.53875963768</v>
      </c>
      <c r="C36" s="44">
        <v>1.02143060954763</v>
      </c>
      <c r="D36" s="45">
        <v>0.6909792302211887</v>
      </c>
      <c r="E36" s="45">
        <v>1</v>
      </c>
    </row>
    <row r="37" spans="1:4" s="23" customFormat="1" ht="15" customHeight="1">
      <c r="A37" s="13" t="s">
        <v>44</v>
      </c>
      <c r="B37" s="31"/>
      <c r="C37" s="31"/>
      <c r="D37" s="32"/>
    </row>
    <row r="38" spans="1:4" s="23" customFormat="1" ht="15" customHeight="1">
      <c r="A38" s="19" t="s">
        <v>45</v>
      </c>
      <c r="B38" s="20">
        <v>7996.767999999999</v>
      </c>
      <c r="C38" s="20">
        <v>0.09803486164793482</v>
      </c>
      <c r="D38" s="22">
        <v>0.06730777321346168</v>
      </c>
    </row>
    <row r="39" spans="1:4" s="23" customFormat="1" ht="15" customHeight="1">
      <c r="A39" s="19" t="s">
        <v>46</v>
      </c>
      <c r="B39" s="20">
        <v>4147.84</v>
      </c>
      <c r="C39" s="20">
        <v>0.05084965832918625</v>
      </c>
      <c r="D39" s="22">
        <v>0.03491183863852559</v>
      </c>
    </row>
    <row r="40" spans="1:4" s="23" customFormat="1" ht="15" customHeight="1">
      <c r="A40" s="19" t="s">
        <v>47</v>
      </c>
      <c r="B40" s="20">
        <v>510</v>
      </c>
      <c r="C40" s="20">
        <v>0.006252248338384552</v>
      </c>
      <c r="D40" s="22">
        <v>0.004292604754679073</v>
      </c>
    </row>
    <row r="41" spans="1:4" s="23" customFormat="1" ht="15" customHeight="1">
      <c r="A41" s="19" t="s">
        <v>48</v>
      </c>
      <c r="B41" s="20">
        <v>3770.214</v>
      </c>
      <c r="C41" s="20">
        <v>0.04622022395461604</v>
      </c>
      <c r="D41" s="22">
        <v>0.0317334089069757</v>
      </c>
    </row>
    <row r="42" spans="1:246" s="23" customFormat="1" ht="15" customHeight="1">
      <c r="A42" s="26" t="s">
        <v>49</v>
      </c>
      <c r="B42" s="27">
        <v>16424.822</v>
      </c>
      <c r="C42" s="27">
        <v>0.20135699227012166</v>
      </c>
      <c r="D42" s="29">
        <v>0.13824562551364206</v>
      </c>
      <c r="E42" s="40"/>
      <c r="F42" s="40"/>
      <c r="G42" s="25"/>
      <c r="H42" s="40"/>
      <c r="I42" s="40"/>
      <c r="J42" s="40"/>
      <c r="K42" s="25"/>
      <c r="L42" s="40"/>
      <c r="M42" s="40"/>
      <c r="N42" s="40"/>
      <c r="O42" s="25"/>
      <c r="P42" s="40"/>
      <c r="Q42" s="40"/>
      <c r="R42" s="40"/>
      <c r="S42" s="25"/>
      <c r="T42" s="40"/>
      <c r="U42" s="40"/>
      <c r="V42" s="40"/>
      <c r="W42" s="25"/>
      <c r="X42" s="40"/>
      <c r="Y42" s="40"/>
      <c r="Z42" s="40"/>
      <c r="AA42" s="25"/>
      <c r="AB42" s="40"/>
      <c r="AC42" s="40"/>
      <c r="AD42" s="40"/>
      <c r="AE42" s="25"/>
      <c r="AF42" s="40"/>
      <c r="AG42" s="40"/>
      <c r="AH42" s="40"/>
      <c r="AI42" s="25"/>
      <c r="AJ42" s="40"/>
      <c r="AK42" s="40"/>
      <c r="AL42" s="40"/>
      <c r="AM42" s="25"/>
      <c r="AN42" s="40"/>
      <c r="AO42" s="40"/>
      <c r="AP42" s="40"/>
      <c r="AQ42" s="25"/>
      <c r="AR42" s="40"/>
      <c r="AS42" s="40"/>
      <c r="AT42" s="40"/>
      <c r="AU42" s="25"/>
      <c r="AV42" s="40"/>
      <c r="AW42" s="40"/>
      <c r="AX42" s="40"/>
      <c r="AY42" s="25"/>
      <c r="AZ42" s="40"/>
      <c r="BA42" s="40"/>
      <c r="BB42" s="40"/>
      <c r="BC42" s="25"/>
      <c r="BD42" s="40"/>
      <c r="BE42" s="40"/>
      <c r="BF42" s="40"/>
      <c r="BG42" s="25"/>
      <c r="BH42" s="40"/>
      <c r="BI42" s="40"/>
      <c r="BJ42" s="40"/>
      <c r="BK42" s="25"/>
      <c r="BL42" s="40"/>
      <c r="BM42" s="40"/>
      <c r="BN42" s="40"/>
      <c r="BO42" s="25"/>
      <c r="BP42" s="40"/>
      <c r="BQ42" s="40"/>
      <c r="BR42" s="40"/>
      <c r="BS42" s="25"/>
      <c r="BT42" s="40"/>
      <c r="BU42" s="40"/>
      <c r="BV42" s="40"/>
      <c r="BW42" s="25"/>
      <c r="BX42" s="40"/>
      <c r="BY42" s="40"/>
      <c r="BZ42" s="40"/>
      <c r="CA42" s="25"/>
      <c r="CB42" s="40"/>
      <c r="CC42" s="40"/>
      <c r="CD42" s="40"/>
      <c r="CE42" s="25"/>
      <c r="CF42" s="40"/>
      <c r="CG42" s="40"/>
      <c r="CH42" s="40"/>
      <c r="CI42" s="25"/>
      <c r="CJ42" s="40"/>
      <c r="CK42" s="40"/>
      <c r="CL42" s="40"/>
      <c r="CM42" s="25"/>
      <c r="CN42" s="40"/>
      <c r="CO42" s="40"/>
      <c r="CP42" s="40"/>
      <c r="CQ42" s="25"/>
      <c r="CR42" s="40"/>
      <c r="CS42" s="40"/>
      <c r="CT42" s="40"/>
      <c r="CU42" s="25"/>
      <c r="CV42" s="40"/>
      <c r="CW42" s="40"/>
      <c r="CX42" s="40"/>
      <c r="CY42" s="25"/>
      <c r="CZ42" s="40"/>
      <c r="DA42" s="40"/>
      <c r="DB42" s="40"/>
      <c r="DC42" s="25"/>
      <c r="DD42" s="40"/>
      <c r="DE42" s="40"/>
      <c r="DF42" s="40"/>
      <c r="DG42" s="25"/>
      <c r="DH42" s="40"/>
      <c r="DI42" s="40"/>
      <c r="DJ42" s="40"/>
      <c r="DK42" s="25"/>
      <c r="DL42" s="40"/>
      <c r="DM42" s="40"/>
      <c r="DN42" s="40"/>
      <c r="DO42" s="25"/>
      <c r="DP42" s="40"/>
      <c r="DQ42" s="40"/>
      <c r="DR42" s="40"/>
      <c r="DS42" s="25"/>
      <c r="DT42" s="40"/>
      <c r="DU42" s="40"/>
      <c r="DV42" s="40"/>
      <c r="DW42" s="25"/>
      <c r="DX42" s="40"/>
      <c r="DY42" s="40"/>
      <c r="DZ42" s="40"/>
      <c r="EA42" s="25"/>
      <c r="EB42" s="40"/>
      <c r="EC42" s="40"/>
      <c r="ED42" s="40"/>
      <c r="EE42" s="25"/>
      <c r="EF42" s="40"/>
      <c r="EG42" s="40"/>
      <c r="EH42" s="40"/>
      <c r="EI42" s="25"/>
      <c r="EJ42" s="40"/>
      <c r="EK42" s="40"/>
      <c r="EL42" s="40"/>
      <c r="EM42" s="25"/>
      <c r="EN42" s="40"/>
      <c r="EO42" s="40"/>
      <c r="EP42" s="40"/>
      <c r="EQ42" s="25"/>
      <c r="ER42" s="40"/>
      <c r="ES42" s="40"/>
      <c r="ET42" s="40"/>
      <c r="EU42" s="25"/>
      <c r="EV42" s="40"/>
      <c r="EW42" s="40"/>
      <c r="EX42" s="40"/>
      <c r="EY42" s="25"/>
      <c r="EZ42" s="40"/>
      <c r="FA42" s="40"/>
      <c r="FB42" s="40"/>
      <c r="FC42" s="25"/>
      <c r="FD42" s="40"/>
      <c r="FE42" s="40"/>
      <c r="FF42" s="40"/>
      <c r="FG42" s="25"/>
      <c r="FH42" s="40"/>
      <c r="FI42" s="40"/>
      <c r="FJ42" s="40"/>
      <c r="FK42" s="25"/>
      <c r="FL42" s="40"/>
      <c r="FM42" s="40"/>
      <c r="FN42" s="40"/>
      <c r="FO42" s="25"/>
      <c r="FP42" s="40"/>
      <c r="FQ42" s="40"/>
      <c r="FR42" s="40"/>
      <c r="FS42" s="25"/>
      <c r="FT42" s="40"/>
      <c r="FU42" s="40"/>
      <c r="FV42" s="40"/>
      <c r="FW42" s="25"/>
      <c r="FX42" s="40"/>
      <c r="FY42" s="40"/>
      <c r="FZ42" s="40"/>
      <c r="GA42" s="25"/>
      <c r="GB42" s="40"/>
      <c r="GC42" s="40"/>
      <c r="GD42" s="40"/>
      <c r="GE42" s="25"/>
      <c r="GF42" s="40"/>
      <c r="GG42" s="40"/>
      <c r="GH42" s="40"/>
      <c r="GI42" s="25"/>
      <c r="GJ42" s="40"/>
      <c r="GK42" s="40"/>
      <c r="GL42" s="40"/>
      <c r="GM42" s="25"/>
      <c r="GN42" s="40"/>
      <c r="GO42" s="40"/>
      <c r="GP42" s="40"/>
      <c r="GQ42" s="25"/>
      <c r="GR42" s="40"/>
      <c r="GS42" s="40"/>
      <c r="GT42" s="40"/>
      <c r="GU42" s="25"/>
      <c r="GV42" s="40"/>
      <c r="GW42" s="40"/>
      <c r="GX42" s="40"/>
      <c r="GY42" s="25"/>
      <c r="GZ42" s="40"/>
      <c r="HA42" s="40"/>
      <c r="HB42" s="40"/>
      <c r="HC42" s="25"/>
      <c r="HD42" s="40"/>
      <c r="HE42" s="40"/>
      <c r="HF42" s="40"/>
      <c r="HG42" s="25"/>
      <c r="HH42" s="40"/>
      <c r="HI42" s="40"/>
      <c r="HJ42" s="40"/>
      <c r="HK42" s="25"/>
      <c r="HL42" s="40"/>
      <c r="HM42" s="40"/>
      <c r="HN42" s="40"/>
      <c r="HO42" s="25"/>
      <c r="HP42" s="40"/>
      <c r="HQ42" s="40"/>
      <c r="HR42" s="40"/>
      <c r="HS42" s="25"/>
      <c r="HT42" s="40"/>
      <c r="HU42" s="40"/>
      <c r="HV42" s="40"/>
      <c r="HW42" s="25"/>
      <c r="HX42" s="40"/>
      <c r="HY42" s="40"/>
      <c r="HZ42" s="40"/>
      <c r="IA42" s="25"/>
      <c r="IB42" s="40"/>
      <c r="IC42" s="40"/>
      <c r="ID42" s="40"/>
      <c r="IE42" s="25"/>
      <c r="IF42" s="40"/>
      <c r="IG42" s="40"/>
      <c r="IH42" s="40"/>
      <c r="II42" s="25"/>
      <c r="IJ42" s="40"/>
      <c r="IK42" s="40"/>
      <c r="IL42" s="40"/>
    </row>
    <row r="43" spans="1:4" s="24" customFormat="1" ht="15" customHeight="1">
      <c r="A43" s="13" t="s">
        <v>50</v>
      </c>
      <c r="B43" s="31"/>
      <c r="C43" s="31"/>
      <c r="D43" s="32"/>
    </row>
    <row r="44" spans="1:5" s="23" customFormat="1" ht="15" customHeight="1">
      <c r="A44" s="46" t="s">
        <v>80</v>
      </c>
      <c r="B44" s="47">
        <v>6270</v>
      </c>
      <c r="C44" s="47">
        <v>0.07686587663072773</v>
      </c>
      <c r="D44" s="48">
        <v>0.052773787866348607</v>
      </c>
      <c r="E44" s="22"/>
    </row>
    <row r="45" spans="1:4" s="23" customFormat="1" ht="15" customHeight="1">
      <c r="A45" s="33" t="s">
        <v>52</v>
      </c>
      <c r="B45" s="34">
        <v>0</v>
      </c>
      <c r="C45" s="34">
        <v>0</v>
      </c>
      <c r="D45" s="35">
        <v>0</v>
      </c>
    </row>
    <row r="46" spans="1:4" s="23" customFormat="1" ht="15" customHeight="1">
      <c r="A46" s="33" t="s">
        <v>53</v>
      </c>
      <c r="B46" s="49">
        <v>447.18</v>
      </c>
      <c r="C46" s="34">
        <v>0.005482118454821185</v>
      </c>
      <c r="D46" s="35">
        <v>0.0037638568513674274</v>
      </c>
    </row>
    <row r="47" spans="1:248" s="53" customFormat="1" ht="15" customHeight="1">
      <c r="A47" s="26" t="s">
        <v>54</v>
      </c>
      <c r="B47" s="27">
        <v>6717.18</v>
      </c>
      <c r="C47" s="27">
        <v>0.08234799508554892</v>
      </c>
      <c r="D47" s="29">
        <v>0.05653764471771604</v>
      </c>
      <c r="E47" s="50"/>
      <c r="F47" s="50"/>
      <c r="G47" s="50"/>
      <c r="H47" s="51"/>
      <c r="I47" s="52"/>
      <c r="J47" s="50"/>
      <c r="K47" s="50"/>
      <c r="L47" s="51"/>
      <c r="M47" s="52"/>
      <c r="N47" s="50"/>
      <c r="O47" s="50"/>
      <c r="P47" s="51"/>
      <c r="Q47" s="52"/>
      <c r="R47" s="50"/>
      <c r="S47" s="50"/>
      <c r="T47" s="51"/>
      <c r="U47" s="52"/>
      <c r="V47" s="50"/>
      <c r="W47" s="50"/>
      <c r="X47" s="51"/>
      <c r="Y47" s="52"/>
      <c r="Z47" s="50"/>
      <c r="AA47" s="50"/>
      <c r="AB47" s="51"/>
      <c r="AC47" s="52"/>
      <c r="AD47" s="50"/>
      <c r="AE47" s="50"/>
      <c r="AF47" s="51"/>
      <c r="AG47" s="52"/>
      <c r="AH47" s="50"/>
      <c r="AI47" s="50"/>
      <c r="AJ47" s="51"/>
      <c r="AK47" s="52"/>
      <c r="AL47" s="50"/>
      <c r="AM47" s="50"/>
      <c r="AN47" s="51"/>
      <c r="AO47" s="52"/>
      <c r="AP47" s="50"/>
      <c r="AQ47" s="50"/>
      <c r="AR47" s="51"/>
      <c r="AS47" s="52"/>
      <c r="AT47" s="50"/>
      <c r="AU47" s="50"/>
      <c r="AV47" s="51"/>
      <c r="AW47" s="52"/>
      <c r="AX47" s="50"/>
      <c r="AY47" s="50"/>
      <c r="AZ47" s="51"/>
      <c r="BA47" s="52"/>
      <c r="BB47" s="50"/>
      <c r="BC47" s="50"/>
      <c r="BD47" s="51"/>
      <c r="BE47" s="52"/>
      <c r="BF47" s="50"/>
      <c r="BG47" s="50"/>
      <c r="BH47" s="51"/>
      <c r="BI47" s="52"/>
      <c r="BJ47" s="50"/>
      <c r="BK47" s="50"/>
      <c r="BL47" s="51"/>
      <c r="BM47" s="52"/>
      <c r="BN47" s="50"/>
      <c r="BO47" s="50"/>
      <c r="BP47" s="51"/>
      <c r="BQ47" s="52"/>
      <c r="BR47" s="50"/>
      <c r="BS47" s="50"/>
      <c r="BT47" s="51"/>
      <c r="BU47" s="52"/>
      <c r="BV47" s="50"/>
      <c r="BW47" s="50"/>
      <c r="BX47" s="51"/>
      <c r="BY47" s="52"/>
      <c r="BZ47" s="50"/>
      <c r="CA47" s="50"/>
      <c r="CB47" s="51"/>
      <c r="CC47" s="52"/>
      <c r="CD47" s="50"/>
      <c r="CE47" s="50"/>
      <c r="CF47" s="51"/>
      <c r="CG47" s="52"/>
      <c r="CH47" s="50"/>
      <c r="CI47" s="50"/>
      <c r="CJ47" s="51"/>
      <c r="CK47" s="52"/>
      <c r="CL47" s="50"/>
      <c r="CM47" s="50"/>
      <c r="CN47" s="51"/>
      <c r="CO47" s="52"/>
      <c r="CP47" s="50"/>
      <c r="CQ47" s="50"/>
      <c r="CR47" s="51"/>
      <c r="CS47" s="52"/>
      <c r="CT47" s="50"/>
      <c r="CU47" s="50"/>
      <c r="CV47" s="51"/>
      <c r="CW47" s="52"/>
      <c r="CX47" s="50"/>
      <c r="CY47" s="50"/>
      <c r="CZ47" s="51"/>
      <c r="DA47" s="52"/>
      <c r="DB47" s="50"/>
      <c r="DC47" s="50"/>
      <c r="DD47" s="51"/>
      <c r="DE47" s="52"/>
      <c r="DF47" s="50"/>
      <c r="DG47" s="50"/>
      <c r="DH47" s="51"/>
      <c r="DI47" s="52"/>
      <c r="DJ47" s="50"/>
      <c r="DK47" s="50"/>
      <c r="DL47" s="51"/>
      <c r="DM47" s="52"/>
      <c r="DN47" s="50"/>
      <c r="DO47" s="50"/>
      <c r="DP47" s="51"/>
      <c r="DQ47" s="52"/>
      <c r="DR47" s="50"/>
      <c r="DS47" s="50"/>
      <c r="DT47" s="51"/>
      <c r="DU47" s="52"/>
      <c r="DV47" s="50"/>
      <c r="DW47" s="50"/>
      <c r="DX47" s="51"/>
      <c r="DY47" s="52"/>
      <c r="DZ47" s="50"/>
      <c r="EA47" s="50"/>
      <c r="EB47" s="51"/>
      <c r="EC47" s="52"/>
      <c r="ED47" s="50"/>
      <c r="EE47" s="50"/>
      <c r="EF47" s="51"/>
      <c r="EG47" s="52"/>
      <c r="EH47" s="50"/>
      <c r="EI47" s="50"/>
      <c r="EJ47" s="51"/>
      <c r="EK47" s="52"/>
      <c r="EL47" s="50"/>
      <c r="EM47" s="50"/>
      <c r="EN47" s="51"/>
      <c r="EO47" s="52"/>
      <c r="EP47" s="50"/>
      <c r="EQ47" s="50"/>
      <c r="ER47" s="51"/>
      <c r="ES47" s="52"/>
      <c r="ET47" s="50"/>
      <c r="EU47" s="50"/>
      <c r="EV47" s="51"/>
      <c r="EW47" s="52"/>
      <c r="EX47" s="50"/>
      <c r="EY47" s="50"/>
      <c r="EZ47" s="51"/>
      <c r="FA47" s="52"/>
      <c r="FB47" s="50"/>
      <c r="FC47" s="50"/>
      <c r="FD47" s="51"/>
      <c r="FE47" s="52"/>
      <c r="FF47" s="50"/>
      <c r="FG47" s="50"/>
      <c r="FH47" s="51"/>
      <c r="FI47" s="52"/>
      <c r="FJ47" s="50"/>
      <c r="FK47" s="50"/>
      <c r="FL47" s="51"/>
      <c r="FM47" s="52"/>
      <c r="FN47" s="50"/>
      <c r="FO47" s="50"/>
      <c r="FP47" s="51"/>
      <c r="FQ47" s="52"/>
      <c r="FR47" s="50"/>
      <c r="FS47" s="50"/>
      <c r="FT47" s="51"/>
      <c r="FU47" s="52"/>
      <c r="FV47" s="50"/>
      <c r="FW47" s="50"/>
      <c r="FX47" s="51"/>
      <c r="FY47" s="52"/>
      <c r="FZ47" s="50"/>
      <c r="GA47" s="50"/>
      <c r="GB47" s="51"/>
      <c r="GC47" s="52"/>
      <c r="GD47" s="50"/>
      <c r="GE47" s="50"/>
      <c r="GF47" s="51"/>
      <c r="GG47" s="52"/>
      <c r="GH47" s="50"/>
      <c r="GI47" s="50"/>
      <c r="GJ47" s="51"/>
      <c r="GK47" s="52"/>
      <c r="GL47" s="50"/>
      <c r="GM47" s="50"/>
      <c r="GN47" s="51"/>
      <c r="GO47" s="52"/>
      <c r="GP47" s="50"/>
      <c r="GQ47" s="50"/>
      <c r="GR47" s="51"/>
      <c r="GS47" s="52"/>
      <c r="GT47" s="50"/>
      <c r="GU47" s="50"/>
      <c r="GV47" s="51"/>
      <c r="GW47" s="52"/>
      <c r="GX47" s="50"/>
      <c r="GY47" s="50"/>
      <c r="GZ47" s="51"/>
      <c r="HA47" s="52"/>
      <c r="HB47" s="50"/>
      <c r="HC47" s="50"/>
      <c r="HD47" s="51"/>
      <c r="HE47" s="52"/>
      <c r="HF47" s="50"/>
      <c r="HG47" s="50"/>
      <c r="HH47" s="51"/>
      <c r="HI47" s="52"/>
      <c r="HJ47" s="50"/>
      <c r="HK47" s="50"/>
      <c r="HL47" s="51"/>
      <c r="HM47" s="52"/>
      <c r="HN47" s="50"/>
      <c r="HO47" s="50"/>
      <c r="HP47" s="51"/>
      <c r="HQ47" s="52"/>
      <c r="HR47" s="50"/>
      <c r="HS47" s="50"/>
      <c r="HT47" s="51"/>
      <c r="HU47" s="52"/>
      <c r="HV47" s="50"/>
      <c r="HW47" s="50"/>
      <c r="HX47" s="51"/>
      <c r="HY47" s="52"/>
      <c r="HZ47" s="50"/>
      <c r="IA47" s="50"/>
      <c r="IB47" s="51"/>
      <c r="IC47" s="52"/>
      <c r="ID47" s="50"/>
      <c r="IE47" s="50"/>
      <c r="IF47" s="51"/>
      <c r="IG47" s="52"/>
      <c r="IH47" s="50"/>
      <c r="II47" s="50"/>
      <c r="IJ47" s="51"/>
      <c r="IK47" s="52"/>
      <c r="IL47" s="50"/>
      <c r="IM47" s="50"/>
      <c r="IN47" s="51"/>
    </row>
    <row r="48" spans="1:4" s="55" customFormat="1" ht="15" customHeight="1">
      <c r="A48" s="42" t="s">
        <v>55</v>
      </c>
      <c r="B48" s="43">
        <v>23142.002</v>
      </c>
      <c r="C48" s="43">
        <v>0.28370498735567057</v>
      </c>
      <c r="D48" s="76">
        <v>0.19478327023135808</v>
      </c>
    </row>
    <row r="49" spans="1:4" ht="15" customHeight="1">
      <c r="A49" s="42" t="s">
        <v>56</v>
      </c>
      <c r="B49" s="43">
        <v>105236.54075963769</v>
      </c>
      <c r="C49" s="43">
        <v>1.3051355969033005</v>
      </c>
      <c r="D49" s="45">
        <v>0.8857625004525468</v>
      </c>
    </row>
    <row r="50" spans="1:4" ht="15" customHeight="1">
      <c r="A50" s="13" t="s">
        <v>57</v>
      </c>
      <c r="B50" s="31"/>
      <c r="C50" s="31"/>
      <c r="D50" s="32"/>
    </row>
    <row r="51" spans="1:4" ht="15" customHeight="1">
      <c r="A51" s="19" t="s">
        <v>58</v>
      </c>
      <c r="B51" s="34">
        <v>9702.440999999999</v>
      </c>
      <c r="C51" s="34">
        <v>0.11894523651083166</v>
      </c>
      <c r="D51" s="35">
        <v>0.08166420464430035</v>
      </c>
    </row>
    <row r="52" spans="1:4" ht="15" customHeight="1">
      <c r="A52" s="19" t="s">
        <v>59</v>
      </c>
      <c r="B52" s="20">
        <v>3870</v>
      </c>
      <c r="C52" s="34">
        <v>0.04744353150891807</v>
      </c>
      <c r="D52" s="35">
        <v>0.032573294903152965</v>
      </c>
    </row>
    <row r="53" spans="1:4" ht="15" customHeight="1">
      <c r="A53" s="26" t="s">
        <v>60</v>
      </c>
      <c r="B53" s="27">
        <v>13572.440999999999</v>
      </c>
      <c r="C53" s="27">
        <v>0.16638876801974972</v>
      </c>
      <c r="D53" s="29">
        <v>0.11423749954745333</v>
      </c>
    </row>
    <row r="54" spans="1:4" ht="15" customHeight="1" thickBot="1">
      <c r="A54" s="56" t="s">
        <v>61</v>
      </c>
      <c r="B54" s="57">
        <v>118808.98175963768</v>
      </c>
      <c r="C54" s="58">
        <v>1.4715243649230503</v>
      </c>
      <c r="D54" s="59">
        <v>1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55"/>
  <sheetViews>
    <sheetView zoomScale="110" zoomScaleNormal="110" zoomScalePageLayoutView="0" workbookViewId="0" topLeftCell="A1">
      <selection activeCell="H5" sqref="H5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">
        <v>2</v>
      </c>
      <c r="B3" s="82"/>
      <c r="C3" s="2"/>
      <c r="D3" s="2"/>
    </row>
    <row r="4" spans="1:4" ht="15" customHeight="1">
      <c r="A4" s="1" t="s">
        <v>94</v>
      </c>
      <c r="B4" s="4"/>
      <c r="C4" s="4"/>
      <c r="D4" s="2"/>
    </row>
    <row r="5" spans="1:4" ht="15" customHeight="1">
      <c r="A5" s="1" t="s">
        <v>78</v>
      </c>
      <c r="B5" s="4"/>
      <c r="C5" s="4"/>
      <c r="D5" s="2"/>
    </row>
    <row r="6" spans="1:5" ht="15" customHeight="1">
      <c r="A6" s="5" t="s">
        <v>5</v>
      </c>
      <c r="B6" s="6" t="s">
        <v>6</v>
      </c>
      <c r="E6" s="7"/>
    </row>
    <row r="7" spans="1:4" ht="15" customHeight="1" thickBot="1">
      <c r="A7" s="5" t="s">
        <v>7</v>
      </c>
      <c r="B7" s="8">
        <v>265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v>33231</v>
      </c>
      <c r="C12" s="21">
        <v>0.26116183649754077</v>
      </c>
      <c r="D12" s="61">
        <v>0.1595543631843479</v>
      </c>
      <c r="E12" s="61">
        <v>0.23661756338355946</v>
      </c>
    </row>
    <row r="13" spans="1:5" ht="15" customHeight="1">
      <c r="A13" s="19" t="s">
        <v>20</v>
      </c>
      <c r="B13" s="20">
        <v>1350</v>
      </c>
      <c r="C13" s="21">
        <v>0.010609625929754748</v>
      </c>
      <c r="D13" s="61">
        <v>0.006481850991510026</v>
      </c>
      <c r="E13" s="61">
        <v>0.009612521758833778</v>
      </c>
    </row>
    <row r="14" spans="1:5" ht="15" customHeight="1">
      <c r="A14" s="19" t="s">
        <v>21</v>
      </c>
      <c r="B14" s="20">
        <v>1243.8475</v>
      </c>
      <c r="C14" s="21">
        <v>0.009775375324933793</v>
      </c>
      <c r="D14" s="61">
        <v>0.005972173445305383</v>
      </c>
      <c r="E14" s="61">
        <v>0.008856674932163702</v>
      </c>
    </row>
    <row r="15" spans="1:5" ht="15" customHeight="1">
      <c r="A15" s="19" t="s">
        <v>22</v>
      </c>
      <c r="B15" s="20">
        <v>0</v>
      </c>
      <c r="C15" s="21">
        <v>0</v>
      </c>
      <c r="D15" s="61">
        <v>0</v>
      </c>
      <c r="E15" s="61">
        <v>0</v>
      </c>
    </row>
    <row r="16" spans="1:5" ht="15" customHeight="1">
      <c r="A16" s="19" t="s">
        <v>23</v>
      </c>
      <c r="B16" s="20">
        <v>1500</v>
      </c>
      <c r="C16" s="21">
        <v>0.011788473255283052</v>
      </c>
      <c r="D16" s="61">
        <v>0.007202056657233362</v>
      </c>
      <c r="E16" s="61">
        <v>0.010680579732037532</v>
      </c>
    </row>
    <row r="17" spans="1:5" ht="15" customHeight="1">
      <c r="A17" s="19" t="s">
        <v>24</v>
      </c>
      <c r="B17" s="20">
        <v>0</v>
      </c>
      <c r="C17" s="21">
        <v>0</v>
      </c>
      <c r="D17" s="61">
        <v>0</v>
      </c>
      <c r="E17" s="61">
        <v>0</v>
      </c>
    </row>
    <row r="18" spans="1:5" ht="15" customHeight="1">
      <c r="A18" s="19" t="s">
        <v>25</v>
      </c>
      <c r="B18" s="20">
        <v>49815.00000000001</v>
      </c>
      <c r="C18" s="21">
        <v>0.39149519680795025</v>
      </c>
      <c r="D18" s="61">
        <v>0.23918030158672</v>
      </c>
      <c r="E18" s="61">
        <v>0.35470205290096646</v>
      </c>
    </row>
    <row r="19" spans="1:5" ht="15" customHeight="1">
      <c r="A19" s="19" t="s">
        <v>26</v>
      </c>
      <c r="B19" s="20">
        <v>0</v>
      </c>
      <c r="C19" s="21">
        <v>0</v>
      </c>
      <c r="D19" s="61">
        <v>0</v>
      </c>
      <c r="E19" s="61">
        <v>0</v>
      </c>
    </row>
    <row r="20" spans="1:5" ht="15" customHeight="1">
      <c r="A20" s="19" t="s">
        <v>27</v>
      </c>
      <c r="B20" s="20">
        <v>9745.2</v>
      </c>
      <c r="C20" s="21">
        <v>0.07658735304492295</v>
      </c>
      <c r="D20" s="61">
        <v>0.04679032169071371</v>
      </c>
      <c r="E20" s="61">
        <v>0.06938959040310144</v>
      </c>
    </row>
    <row r="21" spans="1:5" ht="15" customHeight="1">
      <c r="A21" s="19" t="s">
        <v>28</v>
      </c>
      <c r="B21" s="20">
        <v>4246.84</v>
      </c>
      <c r="C21" s="21">
        <v>0.03337583983964419</v>
      </c>
      <c r="D21" s="61">
        <v>0.020390654862803288</v>
      </c>
      <c r="E21" s="61">
        <v>0.030239142152804183</v>
      </c>
    </row>
    <row r="22" spans="1:5" ht="15" customHeight="1">
      <c r="A22" s="19" t="s">
        <v>29</v>
      </c>
      <c r="B22" s="20">
        <v>689</v>
      </c>
      <c r="C22" s="21">
        <v>0.005414838715260016</v>
      </c>
      <c r="D22" s="61">
        <v>0.0033081446912225244</v>
      </c>
      <c r="E22" s="61">
        <v>0.004905946290249239</v>
      </c>
    </row>
    <row r="23" spans="1:5" ht="15" customHeight="1">
      <c r="A23" s="19" t="s">
        <v>30</v>
      </c>
      <c r="B23" s="20">
        <v>3066.52</v>
      </c>
      <c r="C23" s="21">
        <v>0.031703489273714136</v>
      </c>
      <c r="D23" s="61">
        <v>0.014723500520359499</v>
      </c>
      <c r="E23" s="61">
        <v>0.021834807573258487</v>
      </c>
    </row>
    <row r="24" spans="1:5" ht="15" customHeight="1">
      <c r="A24" s="19" t="s">
        <v>31</v>
      </c>
      <c r="B24" s="20">
        <v>7738</v>
      </c>
      <c r="C24" s="21">
        <v>0.08</v>
      </c>
      <c r="D24" s="61">
        <v>0.0371530096091145</v>
      </c>
      <c r="E24" s="61">
        <v>0.05509755064433761</v>
      </c>
    </row>
    <row r="25" spans="1:5" ht="15" customHeight="1">
      <c r="A25" s="19" t="s">
        <v>32</v>
      </c>
      <c r="B25" s="20">
        <v>6139.531199999999</v>
      </c>
      <c r="C25" s="21">
        <v>0.06347408839493408</v>
      </c>
      <c r="D25" s="61">
        <v>0.02947816770083462</v>
      </c>
      <c r="E25" s="61">
        <v>0.043715834999288036</v>
      </c>
    </row>
    <row r="26" spans="1:5" s="23" customFormat="1" ht="15" customHeight="1">
      <c r="A26" s="19" t="s">
        <v>33</v>
      </c>
      <c r="B26" s="20">
        <v>0</v>
      </c>
      <c r="C26" s="21">
        <v>0</v>
      </c>
      <c r="D26" s="61">
        <v>0</v>
      </c>
      <c r="E26" s="61">
        <v>0</v>
      </c>
    </row>
    <row r="27" spans="1:5" s="23" customFormat="1" ht="15" customHeight="1">
      <c r="A27" s="19" t="s">
        <v>34</v>
      </c>
      <c r="B27" s="20">
        <v>2333.490625</v>
      </c>
      <c r="C27" s="21">
        <v>0.01833886121617749</v>
      </c>
      <c r="D27" s="61">
        <v>0.011203954460248591</v>
      </c>
      <c r="E27" s="61">
        <v>0.01661535511618306</v>
      </c>
    </row>
    <row r="28" spans="1:5" s="23" customFormat="1" ht="15" customHeight="1">
      <c r="A28" s="19" t="s">
        <v>35</v>
      </c>
      <c r="B28" s="20">
        <v>6364.400000000001</v>
      </c>
      <c r="C28" s="21">
        <v>0.05001770612394898</v>
      </c>
      <c r="D28" s="61">
        <v>0.030557846259530674</v>
      </c>
      <c r="E28" s="61">
        <v>0.045316987764386446</v>
      </c>
    </row>
    <row r="29" spans="1:5" s="24" customFormat="1" ht="15" customHeight="1">
      <c r="A29" s="19" t="s">
        <v>36</v>
      </c>
      <c r="B29" s="20">
        <v>4558.5</v>
      </c>
      <c r="C29" s="21">
        <v>0.0358251702228052</v>
      </c>
      <c r="D29" s="61">
        <v>0.021887050181332187</v>
      </c>
      <c r="E29" s="61">
        <v>0.032458281805662056</v>
      </c>
    </row>
    <row r="30" spans="1:5" s="23" customFormat="1" ht="15" customHeight="1">
      <c r="A30" s="19" t="s">
        <v>37</v>
      </c>
      <c r="B30" s="20">
        <v>0</v>
      </c>
      <c r="C30" s="21">
        <v>0</v>
      </c>
      <c r="D30" s="61">
        <v>0</v>
      </c>
      <c r="E30" s="61">
        <v>0</v>
      </c>
    </row>
    <row r="31" spans="1:5" s="23" customFormat="1" ht="15" customHeight="1">
      <c r="A31" s="25" t="s">
        <v>38</v>
      </c>
      <c r="B31" s="20">
        <v>6601.06646625</v>
      </c>
      <c r="C31" s="21">
        <v>0.0518776636624893</v>
      </c>
      <c r="D31" s="61">
        <v>0.03169416979206381</v>
      </c>
      <c r="E31" s="61">
        <v>0.047002144472841574</v>
      </c>
    </row>
    <row r="32" spans="1:5" s="23" customFormat="1" ht="15" customHeight="1">
      <c r="A32" s="26" t="s">
        <v>39</v>
      </c>
      <c r="B32" s="27">
        <v>138622.39579125</v>
      </c>
      <c r="C32" s="28">
        <v>1.131445518309359</v>
      </c>
      <c r="D32" s="63">
        <v>0.6655775656333403</v>
      </c>
      <c r="E32" s="64">
        <v>0.9870450339296729</v>
      </c>
    </row>
    <row r="33" spans="1:4" s="23" customFormat="1" ht="15" customHeight="1">
      <c r="A33" s="13" t="s">
        <v>40</v>
      </c>
      <c r="B33" s="31"/>
      <c r="C33" s="31"/>
      <c r="D33" s="65"/>
    </row>
    <row r="34" spans="1:5" s="23" customFormat="1" ht="15" customHeight="1">
      <c r="A34" s="33" t="s">
        <v>41</v>
      </c>
      <c r="B34" s="34">
        <v>1819.4189447601561</v>
      </c>
      <c r="C34" s="34">
        <v>0.014298781046973612</v>
      </c>
      <c r="D34" s="67">
        <v>0.008735705548937586</v>
      </c>
      <c r="E34" s="61">
        <v>0.012954966070326958</v>
      </c>
    </row>
    <row r="35" spans="1:251" s="23" customFormat="1" ht="15" customHeight="1">
      <c r="A35" s="36" t="s">
        <v>42</v>
      </c>
      <c r="B35" s="37">
        <v>1819.4189447601561</v>
      </c>
      <c r="C35" s="37">
        <v>0.014298781046973612</v>
      </c>
      <c r="D35" s="68">
        <v>0.008735705548937586</v>
      </c>
      <c r="E35" s="69">
        <v>0.012954966070326958</v>
      </c>
      <c r="F35" s="40"/>
      <c r="G35" s="70"/>
      <c r="H35" s="25"/>
      <c r="I35" s="40"/>
      <c r="J35" s="40"/>
      <c r="K35" s="70"/>
      <c r="L35" s="25"/>
      <c r="M35" s="40"/>
      <c r="N35" s="40"/>
      <c r="O35" s="70"/>
      <c r="P35" s="25"/>
      <c r="Q35" s="40"/>
      <c r="R35" s="40"/>
      <c r="S35" s="70"/>
      <c r="T35" s="25"/>
      <c r="U35" s="40"/>
      <c r="V35" s="40"/>
      <c r="W35" s="70"/>
      <c r="X35" s="25"/>
      <c r="Y35" s="40"/>
      <c r="Z35" s="40"/>
      <c r="AA35" s="70"/>
      <c r="AB35" s="25"/>
      <c r="AC35" s="40"/>
      <c r="AD35" s="40"/>
      <c r="AE35" s="70"/>
      <c r="AF35" s="25"/>
      <c r="AG35" s="40"/>
      <c r="AH35" s="40"/>
      <c r="AI35" s="70"/>
      <c r="AJ35" s="25"/>
      <c r="AK35" s="40"/>
      <c r="AL35" s="40"/>
      <c r="AM35" s="70"/>
      <c r="AN35" s="25"/>
      <c r="AO35" s="40"/>
      <c r="AP35" s="40"/>
      <c r="AQ35" s="70"/>
      <c r="AR35" s="25"/>
      <c r="AS35" s="40"/>
      <c r="AT35" s="40"/>
      <c r="AU35" s="70"/>
      <c r="AV35" s="25"/>
      <c r="AW35" s="40"/>
      <c r="AX35" s="40"/>
      <c r="AY35" s="70"/>
      <c r="AZ35" s="25"/>
      <c r="BA35" s="40"/>
      <c r="BB35" s="40"/>
      <c r="BC35" s="70"/>
      <c r="BD35" s="25"/>
      <c r="BE35" s="40"/>
      <c r="BF35" s="40"/>
      <c r="BG35" s="70"/>
      <c r="BH35" s="25"/>
      <c r="BI35" s="40"/>
      <c r="BJ35" s="40"/>
      <c r="BK35" s="70"/>
      <c r="BL35" s="25"/>
      <c r="BM35" s="40"/>
      <c r="BN35" s="40"/>
      <c r="BO35" s="70"/>
      <c r="BP35" s="25"/>
      <c r="BQ35" s="40"/>
      <c r="BR35" s="40"/>
      <c r="BS35" s="70"/>
      <c r="BT35" s="25"/>
      <c r="BU35" s="40"/>
      <c r="BV35" s="40"/>
      <c r="BW35" s="70"/>
      <c r="BX35" s="25"/>
      <c r="BY35" s="40"/>
      <c r="BZ35" s="40"/>
      <c r="CA35" s="70"/>
      <c r="CB35" s="25"/>
      <c r="CC35" s="40"/>
      <c r="CD35" s="40"/>
      <c r="CE35" s="70"/>
      <c r="CF35" s="25"/>
      <c r="CG35" s="40"/>
      <c r="CH35" s="40"/>
      <c r="CI35" s="70"/>
      <c r="CJ35" s="25"/>
      <c r="CK35" s="40"/>
      <c r="CL35" s="40"/>
      <c r="CM35" s="70"/>
      <c r="CN35" s="25"/>
      <c r="CO35" s="40"/>
      <c r="CP35" s="40"/>
      <c r="CQ35" s="70"/>
      <c r="CR35" s="25"/>
      <c r="CS35" s="40"/>
      <c r="CT35" s="40"/>
      <c r="CU35" s="70"/>
      <c r="CV35" s="25"/>
      <c r="CW35" s="40"/>
      <c r="CX35" s="40"/>
      <c r="CY35" s="70"/>
      <c r="CZ35" s="25"/>
      <c r="DA35" s="40"/>
      <c r="DB35" s="40"/>
      <c r="DC35" s="70"/>
      <c r="DD35" s="25"/>
      <c r="DE35" s="40"/>
      <c r="DF35" s="40"/>
      <c r="DG35" s="70"/>
      <c r="DH35" s="25"/>
      <c r="DI35" s="40"/>
      <c r="DJ35" s="40"/>
      <c r="DK35" s="70"/>
      <c r="DL35" s="25"/>
      <c r="DM35" s="40"/>
      <c r="DN35" s="40"/>
      <c r="DO35" s="70"/>
      <c r="DP35" s="25"/>
      <c r="DQ35" s="40"/>
      <c r="DR35" s="40"/>
      <c r="DS35" s="70"/>
      <c r="DT35" s="25"/>
      <c r="DU35" s="40"/>
      <c r="DV35" s="40"/>
      <c r="DW35" s="70"/>
      <c r="DX35" s="25"/>
      <c r="DY35" s="40"/>
      <c r="DZ35" s="40"/>
      <c r="EA35" s="70"/>
      <c r="EB35" s="25"/>
      <c r="EC35" s="40"/>
      <c r="ED35" s="40"/>
      <c r="EE35" s="70"/>
      <c r="EF35" s="25"/>
      <c r="EG35" s="40"/>
      <c r="EH35" s="40"/>
      <c r="EI35" s="70"/>
      <c r="EJ35" s="25"/>
      <c r="EK35" s="40"/>
      <c r="EL35" s="40"/>
      <c r="EM35" s="70"/>
      <c r="EN35" s="25"/>
      <c r="EO35" s="40"/>
      <c r="EP35" s="40"/>
      <c r="EQ35" s="70"/>
      <c r="ER35" s="25"/>
      <c r="ES35" s="40"/>
      <c r="ET35" s="40"/>
      <c r="EU35" s="70"/>
      <c r="EV35" s="25"/>
      <c r="EW35" s="40"/>
      <c r="EX35" s="40"/>
      <c r="EY35" s="70"/>
      <c r="EZ35" s="25"/>
      <c r="FA35" s="40"/>
      <c r="FB35" s="40"/>
      <c r="FC35" s="70"/>
      <c r="FD35" s="25"/>
      <c r="FE35" s="40"/>
      <c r="FF35" s="40"/>
      <c r="FG35" s="70"/>
      <c r="FH35" s="25"/>
      <c r="FI35" s="40"/>
      <c r="FJ35" s="40"/>
      <c r="FK35" s="70"/>
      <c r="FL35" s="25"/>
      <c r="FM35" s="40"/>
      <c r="FN35" s="40"/>
      <c r="FO35" s="70"/>
      <c r="FP35" s="25"/>
      <c r="FQ35" s="40"/>
      <c r="FR35" s="40"/>
      <c r="FS35" s="70"/>
      <c r="FT35" s="25"/>
      <c r="FU35" s="40"/>
      <c r="FV35" s="40"/>
      <c r="FW35" s="70"/>
      <c r="FX35" s="25"/>
      <c r="FY35" s="40"/>
      <c r="FZ35" s="40"/>
      <c r="GA35" s="70"/>
      <c r="GB35" s="25"/>
      <c r="GC35" s="40"/>
      <c r="GD35" s="40"/>
      <c r="GE35" s="70"/>
      <c r="GF35" s="25"/>
      <c r="GG35" s="40"/>
      <c r="GH35" s="40"/>
      <c r="GI35" s="70"/>
      <c r="GJ35" s="25"/>
      <c r="GK35" s="40"/>
      <c r="GL35" s="40"/>
      <c r="GM35" s="70"/>
      <c r="GN35" s="25"/>
      <c r="GO35" s="40"/>
      <c r="GP35" s="40"/>
      <c r="GQ35" s="70"/>
      <c r="GR35" s="25"/>
      <c r="GS35" s="40"/>
      <c r="GT35" s="40"/>
      <c r="GU35" s="70"/>
      <c r="GV35" s="25"/>
      <c r="GW35" s="40"/>
      <c r="GX35" s="40"/>
      <c r="GY35" s="70"/>
      <c r="GZ35" s="25"/>
      <c r="HA35" s="40"/>
      <c r="HB35" s="40"/>
      <c r="HC35" s="70"/>
      <c r="HD35" s="25"/>
      <c r="HE35" s="40"/>
      <c r="HF35" s="40"/>
      <c r="HG35" s="70"/>
      <c r="HH35" s="25"/>
      <c r="HI35" s="40"/>
      <c r="HJ35" s="40"/>
      <c r="HK35" s="70"/>
      <c r="HL35" s="25"/>
      <c r="HM35" s="40"/>
      <c r="HN35" s="40"/>
      <c r="HO35" s="70"/>
      <c r="HP35" s="25"/>
      <c r="HQ35" s="40"/>
      <c r="HR35" s="40"/>
      <c r="HS35" s="70"/>
      <c r="HT35" s="25"/>
      <c r="HU35" s="40"/>
      <c r="HV35" s="40"/>
      <c r="HW35" s="70"/>
      <c r="HX35" s="25"/>
      <c r="HY35" s="40"/>
      <c r="HZ35" s="40"/>
      <c r="IA35" s="70"/>
      <c r="IB35" s="25"/>
      <c r="IC35" s="40"/>
      <c r="ID35" s="40"/>
      <c r="IE35" s="70"/>
      <c r="IF35" s="25"/>
      <c r="IG35" s="40"/>
      <c r="IH35" s="40"/>
      <c r="II35" s="70"/>
      <c r="IJ35" s="25"/>
      <c r="IK35" s="40"/>
      <c r="IL35" s="40"/>
      <c r="IM35" s="70"/>
      <c r="IN35" s="25"/>
      <c r="IO35" s="40"/>
      <c r="IP35" s="40"/>
      <c r="IQ35" s="70"/>
    </row>
    <row r="36" spans="1:5" s="23" customFormat="1" ht="15" customHeight="1">
      <c r="A36" s="42" t="s">
        <v>43</v>
      </c>
      <c r="B36" s="43">
        <v>140441.81473601016</v>
      </c>
      <c r="C36" s="44">
        <v>1.1457442993563327</v>
      </c>
      <c r="D36" s="71">
        <v>0.6743132711822778</v>
      </c>
      <c r="E36" s="71">
        <v>1</v>
      </c>
    </row>
    <row r="37" spans="1:4" s="23" customFormat="1" ht="15" customHeight="1">
      <c r="A37" s="13" t="s">
        <v>44</v>
      </c>
      <c r="B37" s="31"/>
      <c r="C37" s="31"/>
      <c r="D37" s="65"/>
    </row>
    <row r="38" spans="1:4" s="23" customFormat="1" ht="15" customHeight="1">
      <c r="A38" s="19" t="s">
        <v>45</v>
      </c>
      <c r="B38" s="20">
        <v>8395.04</v>
      </c>
      <c r="C38" s="20">
        <v>0.06597646967802097</v>
      </c>
      <c r="D38" s="61">
        <v>0.040307702479826915</v>
      </c>
    </row>
    <row r="39" spans="1:4" s="23" customFormat="1" ht="15" customHeight="1">
      <c r="A39" s="19" t="s">
        <v>46</v>
      </c>
      <c r="B39" s="20">
        <v>7688.266666666666</v>
      </c>
      <c r="C39" s="20">
        <v>0.06042195065298946</v>
      </c>
      <c r="D39" s="61">
        <v>0.03691422141950134</v>
      </c>
    </row>
    <row r="40" spans="1:4" s="23" customFormat="1" ht="15" customHeight="1">
      <c r="A40" s="19" t="s">
        <v>47</v>
      </c>
      <c r="B40" s="20">
        <v>726.6666666666666</v>
      </c>
      <c r="C40" s="20">
        <v>0.00571086037700379</v>
      </c>
      <c r="D40" s="61">
        <v>0.0034889963361708284</v>
      </c>
    </row>
    <row r="41" spans="1:4" s="23" customFormat="1" ht="15" customHeight="1">
      <c r="A41" s="19" t="s">
        <v>48</v>
      </c>
      <c r="B41" s="20">
        <v>6306.25</v>
      </c>
      <c r="C41" s="20">
        <v>0.0495607063107525</v>
      </c>
      <c r="D41" s="61">
        <v>0.030278646529785257</v>
      </c>
    </row>
    <row r="42" spans="1:249" s="23" customFormat="1" ht="15" customHeight="1">
      <c r="A42" s="26" t="s">
        <v>49</v>
      </c>
      <c r="B42" s="27">
        <v>23116.223333333335</v>
      </c>
      <c r="C42" s="27">
        <v>0.18166998701876674</v>
      </c>
      <c r="D42" s="63">
        <v>0.11098956676528435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65"/>
    </row>
    <row r="44" spans="1:5" s="23" customFormat="1" ht="15" customHeight="1">
      <c r="A44" s="46" t="s">
        <v>51</v>
      </c>
      <c r="B44" s="47">
        <v>0</v>
      </c>
      <c r="C44" s="47">
        <v>0</v>
      </c>
      <c r="D44" s="72">
        <v>0</v>
      </c>
      <c r="E44" s="61"/>
    </row>
    <row r="45" spans="1:4" s="23" customFormat="1" ht="15" customHeight="1">
      <c r="A45" s="33" t="s">
        <v>52</v>
      </c>
      <c r="B45" s="34">
        <v>5643</v>
      </c>
      <c r="C45" s="34">
        <v>0.04434823638637485</v>
      </c>
      <c r="D45" s="67">
        <v>0.027094137144511907</v>
      </c>
    </row>
    <row r="46" spans="1:4" s="23" customFormat="1" ht="15" customHeight="1">
      <c r="A46" s="33" t="s">
        <v>53</v>
      </c>
      <c r="B46" s="49">
        <v>1139.625</v>
      </c>
      <c r="C46" s="34">
        <v>0.0089562925557013</v>
      </c>
      <c r="D46" s="67">
        <v>0.005471762545333047</v>
      </c>
    </row>
    <row r="47" spans="1:251" s="53" customFormat="1" ht="15" customHeight="1">
      <c r="A47" s="26" t="s">
        <v>54</v>
      </c>
      <c r="B47" s="27">
        <v>6782.625</v>
      </c>
      <c r="C47" s="27">
        <v>0.05330452894207615</v>
      </c>
      <c r="D47" s="63">
        <v>0.032565899689844954</v>
      </c>
      <c r="E47" s="50"/>
      <c r="F47" s="50"/>
      <c r="G47" s="73"/>
      <c r="H47" s="52"/>
      <c r="I47" s="50"/>
      <c r="J47" s="50"/>
      <c r="K47" s="73"/>
      <c r="L47" s="52"/>
      <c r="M47" s="50"/>
      <c r="N47" s="50"/>
      <c r="O47" s="73"/>
      <c r="P47" s="52"/>
      <c r="Q47" s="50"/>
      <c r="R47" s="50"/>
      <c r="S47" s="73"/>
      <c r="T47" s="52"/>
      <c r="U47" s="50"/>
      <c r="V47" s="50"/>
      <c r="W47" s="73"/>
      <c r="X47" s="52"/>
      <c r="Y47" s="50"/>
      <c r="Z47" s="50"/>
      <c r="AA47" s="73"/>
      <c r="AB47" s="52"/>
      <c r="AC47" s="50"/>
      <c r="AD47" s="50"/>
      <c r="AE47" s="73"/>
      <c r="AF47" s="52"/>
      <c r="AG47" s="50"/>
      <c r="AH47" s="50"/>
      <c r="AI47" s="73"/>
      <c r="AJ47" s="52"/>
      <c r="AK47" s="50"/>
      <c r="AL47" s="50"/>
      <c r="AM47" s="73"/>
      <c r="AN47" s="52"/>
      <c r="AO47" s="50"/>
      <c r="AP47" s="50"/>
      <c r="AQ47" s="73"/>
      <c r="AR47" s="52"/>
      <c r="AS47" s="50"/>
      <c r="AT47" s="50"/>
      <c r="AU47" s="73"/>
      <c r="AV47" s="52"/>
      <c r="AW47" s="50"/>
      <c r="AX47" s="50"/>
      <c r="AY47" s="73"/>
      <c r="AZ47" s="52"/>
      <c r="BA47" s="50"/>
      <c r="BB47" s="50"/>
      <c r="BC47" s="73"/>
      <c r="BD47" s="52"/>
      <c r="BE47" s="50"/>
      <c r="BF47" s="50"/>
      <c r="BG47" s="73"/>
      <c r="BH47" s="52"/>
      <c r="BI47" s="50"/>
      <c r="BJ47" s="50"/>
      <c r="BK47" s="73"/>
      <c r="BL47" s="52"/>
      <c r="BM47" s="50"/>
      <c r="BN47" s="50"/>
      <c r="BO47" s="73"/>
      <c r="BP47" s="52"/>
      <c r="BQ47" s="50"/>
      <c r="BR47" s="50"/>
      <c r="BS47" s="73"/>
      <c r="BT47" s="52"/>
      <c r="BU47" s="50"/>
      <c r="BV47" s="50"/>
      <c r="BW47" s="73"/>
      <c r="BX47" s="52"/>
      <c r="BY47" s="50"/>
      <c r="BZ47" s="50"/>
      <c r="CA47" s="73"/>
      <c r="CB47" s="52"/>
      <c r="CC47" s="50"/>
      <c r="CD47" s="50"/>
      <c r="CE47" s="73"/>
      <c r="CF47" s="52"/>
      <c r="CG47" s="50"/>
      <c r="CH47" s="50"/>
      <c r="CI47" s="73"/>
      <c r="CJ47" s="52"/>
      <c r="CK47" s="50"/>
      <c r="CL47" s="50"/>
      <c r="CM47" s="73"/>
      <c r="CN47" s="52"/>
      <c r="CO47" s="50"/>
      <c r="CP47" s="50"/>
      <c r="CQ47" s="73"/>
      <c r="CR47" s="52"/>
      <c r="CS47" s="50"/>
      <c r="CT47" s="50"/>
      <c r="CU47" s="73"/>
      <c r="CV47" s="52"/>
      <c r="CW47" s="50"/>
      <c r="CX47" s="50"/>
      <c r="CY47" s="73"/>
      <c r="CZ47" s="52"/>
      <c r="DA47" s="50"/>
      <c r="DB47" s="50"/>
      <c r="DC47" s="73"/>
      <c r="DD47" s="52"/>
      <c r="DE47" s="50"/>
      <c r="DF47" s="50"/>
      <c r="DG47" s="73"/>
      <c r="DH47" s="52"/>
      <c r="DI47" s="50"/>
      <c r="DJ47" s="50"/>
      <c r="DK47" s="73"/>
      <c r="DL47" s="52"/>
      <c r="DM47" s="50"/>
      <c r="DN47" s="50"/>
      <c r="DO47" s="73"/>
      <c r="DP47" s="52"/>
      <c r="DQ47" s="50"/>
      <c r="DR47" s="50"/>
      <c r="DS47" s="73"/>
      <c r="DT47" s="52"/>
      <c r="DU47" s="50"/>
      <c r="DV47" s="50"/>
      <c r="DW47" s="73"/>
      <c r="DX47" s="52"/>
      <c r="DY47" s="50"/>
      <c r="DZ47" s="50"/>
      <c r="EA47" s="73"/>
      <c r="EB47" s="52"/>
      <c r="EC47" s="50"/>
      <c r="ED47" s="50"/>
      <c r="EE47" s="73"/>
      <c r="EF47" s="52"/>
      <c r="EG47" s="50"/>
      <c r="EH47" s="50"/>
      <c r="EI47" s="73"/>
      <c r="EJ47" s="52"/>
      <c r="EK47" s="50"/>
      <c r="EL47" s="50"/>
      <c r="EM47" s="73"/>
      <c r="EN47" s="52"/>
      <c r="EO47" s="50"/>
      <c r="EP47" s="50"/>
      <c r="EQ47" s="73"/>
      <c r="ER47" s="52"/>
      <c r="ES47" s="50"/>
      <c r="ET47" s="50"/>
      <c r="EU47" s="73"/>
      <c r="EV47" s="52"/>
      <c r="EW47" s="50"/>
      <c r="EX47" s="50"/>
      <c r="EY47" s="73"/>
      <c r="EZ47" s="52"/>
      <c r="FA47" s="50"/>
      <c r="FB47" s="50"/>
      <c r="FC47" s="73"/>
      <c r="FD47" s="52"/>
      <c r="FE47" s="50"/>
      <c r="FF47" s="50"/>
      <c r="FG47" s="73"/>
      <c r="FH47" s="52"/>
      <c r="FI47" s="50"/>
      <c r="FJ47" s="50"/>
      <c r="FK47" s="73"/>
      <c r="FL47" s="52"/>
      <c r="FM47" s="50"/>
      <c r="FN47" s="50"/>
      <c r="FO47" s="73"/>
      <c r="FP47" s="52"/>
      <c r="FQ47" s="50"/>
      <c r="FR47" s="50"/>
      <c r="FS47" s="73"/>
      <c r="FT47" s="52"/>
      <c r="FU47" s="50"/>
      <c r="FV47" s="50"/>
      <c r="FW47" s="73"/>
      <c r="FX47" s="52"/>
      <c r="FY47" s="50"/>
      <c r="FZ47" s="50"/>
      <c r="GA47" s="73"/>
      <c r="GB47" s="52"/>
      <c r="GC47" s="50"/>
      <c r="GD47" s="50"/>
      <c r="GE47" s="73"/>
      <c r="GF47" s="52"/>
      <c r="GG47" s="50"/>
      <c r="GH47" s="50"/>
      <c r="GI47" s="73"/>
      <c r="GJ47" s="52"/>
      <c r="GK47" s="50"/>
      <c r="GL47" s="50"/>
      <c r="GM47" s="73"/>
      <c r="GN47" s="52"/>
      <c r="GO47" s="50"/>
      <c r="GP47" s="50"/>
      <c r="GQ47" s="73"/>
      <c r="GR47" s="52"/>
      <c r="GS47" s="50"/>
      <c r="GT47" s="50"/>
      <c r="GU47" s="73"/>
      <c r="GV47" s="52"/>
      <c r="GW47" s="50"/>
      <c r="GX47" s="50"/>
      <c r="GY47" s="73"/>
      <c r="GZ47" s="52"/>
      <c r="HA47" s="50"/>
      <c r="HB47" s="50"/>
      <c r="HC47" s="73"/>
      <c r="HD47" s="52"/>
      <c r="HE47" s="50"/>
      <c r="HF47" s="50"/>
      <c r="HG47" s="73"/>
      <c r="HH47" s="52"/>
      <c r="HI47" s="50"/>
      <c r="HJ47" s="50"/>
      <c r="HK47" s="73"/>
      <c r="HL47" s="52"/>
      <c r="HM47" s="50"/>
      <c r="HN47" s="50"/>
      <c r="HO47" s="73"/>
      <c r="HP47" s="52"/>
      <c r="HQ47" s="50"/>
      <c r="HR47" s="50"/>
      <c r="HS47" s="73"/>
      <c r="HT47" s="52"/>
      <c r="HU47" s="50"/>
      <c r="HV47" s="50"/>
      <c r="HW47" s="73"/>
      <c r="HX47" s="52"/>
      <c r="HY47" s="50"/>
      <c r="HZ47" s="50"/>
      <c r="IA47" s="73"/>
      <c r="IB47" s="52"/>
      <c r="IC47" s="50"/>
      <c r="ID47" s="50"/>
      <c r="IE47" s="73"/>
      <c r="IF47" s="52"/>
      <c r="IG47" s="50"/>
      <c r="IH47" s="50"/>
      <c r="II47" s="73"/>
      <c r="IJ47" s="52"/>
      <c r="IK47" s="50"/>
      <c r="IL47" s="50"/>
      <c r="IM47" s="73"/>
      <c r="IN47" s="52"/>
      <c r="IO47" s="50"/>
      <c r="IP47" s="50"/>
      <c r="IQ47" s="73"/>
    </row>
    <row r="48" spans="1:4" s="55" customFormat="1" ht="15" customHeight="1">
      <c r="A48" s="42" t="s">
        <v>55</v>
      </c>
      <c r="B48" s="43">
        <v>29898.848333333335</v>
      </c>
      <c r="C48" s="43">
        <v>0.2349745159608429</v>
      </c>
      <c r="D48" s="54">
        <v>0.1435554664551293</v>
      </c>
    </row>
    <row r="49" spans="1:4" ht="15" customHeight="1">
      <c r="A49" s="42" t="s">
        <v>56</v>
      </c>
      <c r="B49" s="43">
        <v>170340.66306934349</v>
      </c>
      <c r="C49" s="43">
        <v>1.3807188153171757</v>
      </c>
      <c r="D49" s="71">
        <v>0.8178687376374071</v>
      </c>
    </row>
    <row r="50" spans="1:4" ht="15" customHeight="1">
      <c r="A50" s="13" t="s">
        <v>57</v>
      </c>
      <c r="B50" s="31"/>
      <c r="C50" s="31"/>
      <c r="D50" s="65"/>
    </row>
    <row r="51" spans="1:4" ht="15" customHeight="1">
      <c r="A51" s="19" t="s">
        <v>58</v>
      </c>
      <c r="B51" s="34">
        <v>22573.177499999998</v>
      </c>
      <c r="C51" s="34">
        <v>0.17740219949700478</v>
      </c>
      <c r="D51" s="67">
        <v>0.10838220219252355</v>
      </c>
    </row>
    <row r="52" spans="1:4" ht="15" customHeight="1">
      <c r="A52" s="19" t="s">
        <v>59</v>
      </c>
      <c r="B52" s="20">
        <v>15360</v>
      </c>
      <c r="C52" s="34">
        <v>0.12071396613409847</v>
      </c>
      <c r="D52" s="67">
        <v>0.07374906017006963</v>
      </c>
    </row>
    <row r="53" spans="1:4" ht="15" customHeight="1">
      <c r="A53" s="26" t="s">
        <v>60</v>
      </c>
      <c r="B53" s="27">
        <v>37933.1775</v>
      </c>
      <c r="C53" s="27">
        <v>0.29811616563110327</v>
      </c>
      <c r="D53" s="63">
        <v>0.1821312623625932</v>
      </c>
    </row>
    <row r="54" spans="1:4" ht="15" customHeight="1" thickBot="1">
      <c r="A54" s="56" t="s">
        <v>61</v>
      </c>
      <c r="B54" s="57">
        <v>208273.84056934348</v>
      </c>
      <c r="C54" s="58">
        <v>1.678834980948279</v>
      </c>
      <c r="D54" s="75">
        <v>1.0000000000000002</v>
      </c>
    </row>
    <row r="55" spans="1:4" ht="15" customHeight="1">
      <c r="A55" s="60" t="s">
        <v>73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55"/>
  <sheetViews>
    <sheetView zoomScale="80" zoomScaleNormal="80" zoomScalePageLayoutView="0" workbookViewId="0" topLeftCell="A1">
      <selection activeCell="K18" sqref="K18"/>
    </sheetView>
  </sheetViews>
  <sheetFormatPr defaultColWidth="13.140625" defaultRowHeight="15" customHeight="1"/>
  <cols>
    <col min="1" max="1" width="58.421875" style="3" bestFit="1" customWidth="1"/>
    <col min="2" max="2" width="14.140625" style="3" customWidth="1"/>
    <col min="3" max="3" width="9.8515625" style="3" customWidth="1"/>
    <col min="4" max="4" width="13.7109375" style="3" bestFit="1" customWidth="1"/>
    <col min="5" max="5" width="14.8515625" style="3" bestFit="1" customWidth="1"/>
    <col min="6" max="16384" width="13.140625" style="3" customWidth="1"/>
  </cols>
  <sheetData>
    <row r="1" spans="1:4" ht="15" customHeight="1">
      <c r="A1" s="82" t="s">
        <v>0</v>
      </c>
      <c r="B1" s="82"/>
      <c r="C1" s="2"/>
      <c r="D1" s="2"/>
    </row>
    <row r="2" spans="1:4" ht="15" customHeight="1">
      <c r="A2" s="82" t="s">
        <v>63</v>
      </c>
      <c r="B2" s="82"/>
      <c r="C2" s="2"/>
      <c r="D2" s="2"/>
    </row>
    <row r="3" spans="1:4" ht="15" customHeight="1">
      <c r="A3" s="82" t="str">
        <f>'[22]ATUALIZAÇÃO'!C11</f>
        <v>2020/2021</v>
      </c>
      <c r="B3" s="82"/>
      <c r="C3" s="2"/>
      <c r="D3" s="2"/>
    </row>
    <row r="4" spans="1:4" ht="15" customHeight="1">
      <c r="A4" s="1" t="str">
        <f>'[22]ATUALIZAÇÃO'!A2</f>
        <v>MUNICÍPIO: POMPÉU</v>
      </c>
      <c r="B4" s="4"/>
      <c r="C4" s="4"/>
      <c r="D4" s="2"/>
    </row>
    <row r="5" spans="1:4" ht="15" customHeight="1">
      <c r="A5" s="1" t="str">
        <f>'[22]ATUALIZAÇÃO'!A1</f>
        <v>UF: MG</v>
      </c>
      <c r="B5" s="4"/>
      <c r="C5" s="4"/>
      <c r="D5" s="2"/>
    </row>
    <row r="6" spans="1:5" ht="15" customHeight="1">
      <c r="A6" s="5" t="s">
        <v>5</v>
      </c>
      <c r="B6" s="6" t="str">
        <f>'[22]ATUALIZAÇÃO'!$C$10</f>
        <v>MAR/2020</v>
      </c>
      <c r="E6" s="7"/>
    </row>
    <row r="7" spans="1:4" ht="15" customHeight="1" thickBot="1">
      <c r="A7" s="5" t="s">
        <v>7</v>
      </c>
      <c r="B7" s="8">
        <f>'[22]REBANHO '!E45</f>
        <v>1532.5</v>
      </c>
      <c r="C7" s="9" t="s">
        <v>8</v>
      </c>
      <c r="D7" s="2"/>
    </row>
    <row r="8" spans="1:5" ht="15" customHeight="1">
      <c r="A8" s="10"/>
      <c r="B8" s="11" t="s">
        <v>9</v>
      </c>
      <c r="C8" s="83" t="s">
        <v>10</v>
      </c>
      <c r="D8" s="12" t="s">
        <v>11</v>
      </c>
      <c r="E8" s="12" t="s">
        <v>11</v>
      </c>
    </row>
    <row r="9" spans="1:5" ht="15" customHeight="1">
      <c r="A9" s="13" t="s">
        <v>12</v>
      </c>
      <c r="B9" s="14" t="s">
        <v>13</v>
      </c>
      <c r="C9" s="84"/>
      <c r="D9" s="15" t="s">
        <v>14</v>
      </c>
      <c r="E9" s="15" t="s">
        <v>14</v>
      </c>
    </row>
    <row r="10" spans="1:5" ht="15" customHeight="1" thickBot="1">
      <c r="A10" s="16"/>
      <c r="B10" s="17" t="s">
        <v>15</v>
      </c>
      <c r="C10" s="17" t="s">
        <v>15</v>
      </c>
      <c r="D10" s="18" t="s">
        <v>16</v>
      </c>
      <c r="E10" s="18" t="s">
        <v>17</v>
      </c>
    </row>
    <row r="11" spans="1:4" ht="15" customHeight="1">
      <c r="A11" s="13" t="s">
        <v>18</v>
      </c>
      <c r="B11" s="13"/>
      <c r="C11" s="13"/>
      <c r="D11" s="13"/>
    </row>
    <row r="12" spans="1:5" ht="15" customHeight="1">
      <c r="A12" s="19" t="s">
        <v>65</v>
      </c>
      <c r="B12" s="20">
        <f>'[22]RESULTADO'!C14</f>
        <v>94050</v>
      </c>
      <c r="C12" s="21">
        <f>(B12*'[22]RESULTADO'!$C$51)/'[22]RENDA'!$C$6</f>
        <v>0.15260660354167394</v>
      </c>
      <c r="D12" s="61">
        <f>IF(B12&gt;0,B12/$B$54,0)</f>
        <v>0.11425864371186374</v>
      </c>
      <c r="E12" s="61">
        <f>IF(B12&gt;0,B12/$B$36,0)</f>
        <v>0.14096726654163821</v>
      </c>
    </row>
    <row r="13" spans="1:5" ht="15" customHeight="1">
      <c r="A13" s="19" t="s">
        <v>20</v>
      </c>
      <c r="B13" s="20">
        <f>'[22]RESULTADO'!C15</f>
        <v>3612</v>
      </c>
      <c r="C13" s="21">
        <f>(B13*'[22]RESULTADO'!$C$51)/'[22]RENDA'!$C$6</f>
        <v>0.00586087242947928</v>
      </c>
      <c r="D13" s="61">
        <f>IF(B13&gt;0,B13/$B$54,0)</f>
        <v>0.004388115056749089</v>
      </c>
      <c r="E13" s="61">
        <f>IF(B13&gt;0,B13/$B$36,0)</f>
        <v>0.0054138624853630754</v>
      </c>
    </row>
    <row r="14" spans="1:5" ht="15" customHeight="1">
      <c r="A14" s="19" t="s">
        <v>21</v>
      </c>
      <c r="B14" s="20">
        <f>'[22]RESULTADO'!C16</f>
        <v>12000</v>
      </c>
      <c r="C14" s="21">
        <f>(B14*'[22]RESULTADO'!$C$51)/'[22]RENDA'!$C$6</f>
        <v>0.019471336975014217</v>
      </c>
      <c r="D14" s="61">
        <f>IF(B14&gt;0,B14/$B$54,0)</f>
        <v>0.01457845533803684</v>
      </c>
      <c r="E14" s="61">
        <f>IF(B14&gt;0,B14/$B$36,0)</f>
        <v>0.017986254104196266</v>
      </c>
    </row>
    <row r="15" spans="1:5" ht="15" customHeight="1">
      <c r="A15" s="19" t="s">
        <v>22</v>
      </c>
      <c r="B15" s="20">
        <f>'[22]RESULTADO'!C17</f>
        <v>0</v>
      </c>
      <c r="C15" s="21">
        <f>(B15*'[22]RESULTADO'!$C$51)/'[22]RENDA'!$C$6</f>
        <v>0</v>
      </c>
      <c r="D15" s="61">
        <f>IF(B15&gt;0,B15/$B$54,0)</f>
        <v>0</v>
      </c>
      <c r="E15" s="61">
        <f>IF(B15&gt;0,B15/$B$36,0)</f>
        <v>0</v>
      </c>
    </row>
    <row r="16" spans="1:5" ht="15" customHeight="1">
      <c r="A16" s="19" t="s">
        <v>23</v>
      </c>
      <c r="B16" s="20">
        <f>'[22]RESULTADO'!C18</f>
        <v>1600</v>
      </c>
      <c r="C16" s="21">
        <f>(B16*'[22]RESULTADO'!$C$51)/'[22]RENDA'!$C$6</f>
        <v>0.0025961782633352293</v>
      </c>
      <c r="D16" s="61">
        <f>IF(B16&gt;0,B16/$B$54,0)</f>
        <v>0.0019437940450715788</v>
      </c>
      <c r="E16" s="61">
        <f>IF(B16&gt;0,B16/$B$36,0)</f>
        <v>0.0023981672138928354</v>
      </c>
    </row>
    <row r="17" spans="1:5" ht="15" customHeight="1">
      <c r="A17" s="19" t="s">
        <v>24</v>
      </c>
      <c r="B17" s="20">
        <f>'[22]RESULTADO'!C19</f>
        <v>52000</v>
      </c>
      <c r="C17" s="21">
        <f>(B17*'[22]RESULTADO'!$C$51)/'[22]RENDA'!$C$6</f>
        <v>0.08437579355839496</v>
      </c>
      <c r="D17" s="61">
        <f>IF(B17&gt;0,B17/$B$54,0)</f>
        <v>0.06317330646482631</v>
      </c>
      <c r="E17" s="61">
        <f>IF(B17&gt;0,B17/$B$36,0)</f>
        <v>0.07794043445151715</v>
      </c>
    </row>
    <row r="18" spans="1:5" ht="15" customHeight="1">
      <c r="A18" s="19" t="s">
        <v>25</v>
      </c>
      <c r="B18" s="20">
        <f>'[22]RESULTADO'!C20</f>
        <v>307239.3</v>
      </c>
      <c r="C18" s="21">
        <f>(B18*'[22]RESULTADO'!$C$51)/'[22]RENDA'!$C$6</f>
        <v>0.49852999518895713</v>
      </c>
      <c r="D18" s="61">
        <f>IF(B18&gt;0,B18/$B$54,0)</f>
        <v>0.3732562010949752</v>
      </c>
      <c r="E18" s="61">
        <f>IF(B18&gt;0,B18/$B$36,0)</f>
        <v>0.4605070100496156</v>
      </c>
    </row>
    <row r="19" spans="1:5" ht="15" customHeight="1">
      <c r="A19" s="19" t="s">
        <v>26</v>
      </c>
      <c r="B19" s="20">
        <f>'[22]RESULTADO'!C21</f>
        <v>27000</v>
      </c>
      <c r="C19" s="21">
        <f>(B19*'[22]RESULTADO'!$C$51)/'[22]RENDA'!$C$6</f>
        <v>0.04381050819378199</v>
      </c>
      <c r="D19" s="61">
        <f>IF(B19&gt;0,B19/$B$54,0)</f>
        <v>0.032801524510582894</v>
      </c>
      <c r="E19" s="61">
        <f>IF(B19&gt;0,B19/$B$36,0)</f>
        <v>0.04046907173444159</v>
      </c>
    </row>
    <row r="20" spans="1:5" ht="15" customHeight="1">
      <c r="A20" s="19" t="s">
        <v>27</v>
      </c>
      <c r="B20" s="20">
        <f>'[22]RESULTADO'!C22</f>
        <v>19802.925</v>
      </c>
      <c r="C20" s="21">
        <f>(B20*'[22]RESULTADO'!$C$51)/'[22]RENDA'!$C$6</f>
        <v>0.032132452147161115</v>
      </c>
      <c r="D20" s="61">
        <f>IF(B20&gt;0,B20/$B$54,0)</f>
        <v>0.024058004806249433</v>
      </c>
      <c r="E20" s="61">
        <f>IF(B20&gt;0,B20/$B$36,0)</f>
        <v>0.029681703421361734</v>
      </c>
    </row>
    <row r="21" spans="1:5" ht="15" customHeight="1">
      <c r="A21" s="19" t="s">
        <v>28</v>
      </c>
      <c r="B21" s="20">
        <f>'[22]RESULTADO'!C23</f>
        <v>17276.837741666666</v>
      </c>
      <c r="C21" s="21">
        <f>(B21*'[22]RESULTADO'!$C$51)/'[22]RENDA'!$C$6</f>
        <v>0.028033594127552942</v>
      </c>
      <c r="D21" s="61">
        <f>IF(B21&gt;0,B21/$B$54,0)</f>
        <v>0.02098913394994973</v>
      </c>
      <c r="E21" s="61">
        <f>IF(B21&gt;0,B21/$B$36,0)</f>
        <v>0.025895466144882084</v>
      </c>
    </row>
    <row r="22" spans="1:5" ht="15" customHeight="1">
      <c r="A22" s="19" t="s">
        <v>29</v>
      </c>
      <c r="B22" s="20">
        <f>'[22]RESULTADO'!C24</f>
        <v>20491.808</v>
      </c>
      <c r="C22" s="21">
        <f>(B22*'[22]RESULTADO'!$C$51)/'[22]RENDA'!$C$6</f>
        <v>0.033250241566274354</v>
      </c>
      <c r="D22" s="61">
        <f>IF(B22&gt;0,B22/$B$54,0)</f>
        <v>0.024894908976968836</v>
      </c>
      <c r="E22" s="61">
        <f>IF(B22&gt;0,B22/$B$36,0)</f>
        <v>0.03071423881186682</v>
      </c>
    </row>
    <row r="23" spans="1:5" ht="15" customHeight="1">
      <c r="A23" s="19" t="s">
        <v>30</v>
      </c>
      <c r="B23" s="20">
        <f>'[22]RESULTADO'!C25</f>
        <v>7506.2</v>
      </c>
      <c r="C23" s="21">
        <f>(B23)/'[22]RENDA'!$C$6</f>
        <v>0.013419204898433484</v>
      </c>
      <c r="D23" s="61">
        <f>IF(B23&gt;0,B23/$B$54,0)</f>
        <v>0.009119066788197678</v>
      </c>
      <c r="E23" s="61">
        <f>IF(B23&gt;0,B23/$B$36,0)</f>
        <v>0.0112507017130765</v>
      </c>
    </row>
    <row r="24" spans="1:5" ht="15" customHeight="1">
      <c r="A24" s="19" t="s">
        <v>31</v>
      </c>
      <c r="B24" s="20">
        <f>'[22]RESULTADO'!C26</f>
        <v>0</v>
      </c>
      <c r="C24" s="21">
        <f>(B24)/'[22]RENDA'!$C$6</f>
        <v>0</v>
      </c>
      <c r="D24" s="61">
        <f>IF(B24&gt;0,B24/$B$54,0)</f>
        <v>0</v>
      </c>
      <c r="E24" s="61">
        <f>IF(B24&gt;0,B24/$B$36,0)</f>
        <v>0</v>
      </c>
    </row>
    <row r="25" spans="1:5" ht="15" customHeight="1">
      <c r="A25" s="19" t="s">
        <v>32</v>
      </c>
      <c r="B25" s="20">
        <f>'[22]RESULTADO'!C27</f>
        <v>17600</v>
      </c>
      <c r="C25" s="21">
        <f>(B25)/'[22]RENDA'!$C$6</f>
        <v>0.03146439026570426</v>
      </c>
      <c r="D25" s="61">
        <f>IF(B25&gt;0,B25/$B$54,0)</f>
        <v>0.021381734495787365</v>
      </c>
      <c r="E25" s="61">
        <f>IF(B25&gt;0,B25/$B$36,0)</f>
        <v>0.026379839352821188</v>
      </c>
    </row>
    <row r="26" spans="1:5" s="23" customFormat="1" ht="15" customHeight="1">
      <c r="A26" s="19" t="s">
        <v>33</v>
      </c>
      <c r="B26" s="20">
        <f>'[22]RESULTADO'!C28</f>
        <v>0</v>
      </c>
      <c r="C26" s="21">
        <f>(B26*'[22]RESULTADO'!$C$51)/'[22]RENDA'!$C$6</f>
        <v>0</v>
      </c>
      <c r="D26" s="61">
        <f>IF(B26&gt;0,B26/$B$54,0)</f>
        <v>0</v>
      </c>
      <c r="E26" s="61">
        <f>IF(B26&gt;0,B26/$B$36,0)</f>
        <v>0</v>
      </c>
    </row>
    <row r="27" spans="1:5" s="23" customFormat="1" ht="15" customHeight="1">
      <c r="A27" s="19" t="s">
        <v>34</v>
      </c>
      <c r="B27" s="20">
        <f>'[22]RESULTADO'!C29</f>
        <v>14909.05859375</v>
      </c>
      <c r="C27" s="21">
        <f>(B27*'[22]RESULTADO'!$C$51)/'[22]RENDA'!$C$6</f>
        <v>0.024191608654928157</v>
      </c>
      <c r="D27" s="61">
        <f>IF(B27&gt;0,B27/$B$54,0)</f>
        <v>0.01811258707009656</v>
      </c>
      <c r="E27" s="61">
        <f>IF(B27&gt;0,B27/$B$36,0)</f>
        <v>0.022346509693461546</v>
      </c>
    </row>
    <row r="28" spans="1:5" s="23" customFormat="1" ht="15" customHeight="1">
      <c r="A28" s="19" t="s">
        <v>35</v>
      </c>
      <c r="B28" s="20">
        <f>'[22]GERAL'!E62</f>
        <v>7192.3</v>
      </c>
      <c r="C28" s="21">
        <f>(B28*'[22]RESULTADO'!$C$51)/'[22]RENDA'!$C$6</f>
        <v>0.01167030807711623</v>
      </c>
      <c r="D28" s="61">
        <f>IF(B28&gt;0,B28/$B$54,0)</f>
        <v>0.008737718693980198</v>
      </c>
      <c r="E28" s="61">
        <f>IF(B28&gt;0,B28/$B$36,0)</f>
        <v>0.0107802112828009</v>
      </c>
    </row>
    <row r="29" spans="1:5" s="24" customFormat="1" ht="15" customHeight="1">
      <c r="A29" s="19" t="s">
        <v>36</v>
      </c>
      <c r="B29" s="20">
        <f>'[22]GERAL'!$E$64</f>
        <v>8686.752900000001</v>
      </c>
      <c r="C29" s="21">
        <f>(B29*'[22]RESULTADO'!$C$51)/'[22]RENDA'!$C$6</f>
        <v>0.014095224411215168</v>
      </c>
      <c r="D29" s="61">
        <f>IF(B29&gt;0,B29/$B$54,0)</f>
        <v>0.01055328659876767</v>
      </c>
      <c r="E29" s="61">
        <f>IF(B29&gt;0,B29/$B$36,0)</f>
        <v>0.01302017874998032</v>
      </c>
    </row>
    <row r="30" spans="1:5" s="23" customFormat="1" ht="15" customHeight="1">
      <c r="A30" s="19" t="s">
        <v>37</v>
      </c>
      <c r="B30" s="20">
        <f>'[22]RESULTADO'!C33</f>
        <v>0</v>
      </c>
      <c r="C30" s="21">
        <f>(B30*'[22]RESULTADO'!$C$51)/'[22]RENDA'!$C$6</f>
        <v>0</v>
      </c>
      <c r="D30" s="61">
        <f>IF(B30&gt;0,B30/$B$54,0)</f>
        <v>0</v>
      </c>
      <c r="E30" s="61">
        <f>IF(B30&gt;0,B30/$B$36,0)</f>
        <v>0</v>
      </c>
    </row>
    <row r="31" spans="1:5" s="23" customFormat="1" ht="15" customHeight="1">
      <c r="A31" s="25" t="s">
        <v>38</v>
      </c>
      <c r="B31" s="20">
        <f>'[22]RESULTADO'!C32</f>
        <v>30548.35911177083</v>
      </c>
      <c r="C31" s="21">
        <f>(B31*'[22]RESULTADO'!$C$51)/'[22]RENDA'!$C$6</f>
        <v>0.049568116191586326</v>
      </c>
      <c r="D31" s="61">
        <f>IF(B31&gt;0,B31/$B$54,0)</f>
        <v>0.037112324080105154</v>
      </c>
      <c r="E31" s="61">
        <f>IF(B31&gt;0,B31/$B$36,0)</f>
        <v>0.04578754578754579</v>
      </c>
    </row>
    <row r="32" spans="1:5" s="23" customFormat="1" ht="15" customHeight="1">
      <c r="A32" s="26" t="s">
        <v>39</v>
      </c>
      <c r="B32" s="27">
        <f>SUM(B12:B31)</f>
        <v>641515.5413471875</v>
      </c>
      <c r="C32" s="28">
        <f>SUM(C12:C31)</f>
        <v>1.0450764284906087</v>
      </c>
      <c r="D32" s="63">
        <f>SUM(D12:D31)</f>
        <v>0.7793588056822083</v>
      </c>
      <c r="E32" s="64">
        <f>IF(B32&gt;0,B32/$B$36,0)</f>
        <v>0.9615384615384616</v>
      </c>
    </row>
    <row r="33" spans="1:4" s="23" customFormat="1" ht="15" customHeight="1">
      <c r="A33" s="13" t="s">
        <v>40</v>
      </c>
      <c r="B33" s="31"/>
      <c r="C33" s="31"/>
      <c r="D33" s="65"/>
    </row>
    <row r="34" spans="1:5" s="23" customFormat="1" ht="15" customHeight="1">
      <c r="A34" s="33" t="s">
        <v>41</v>
      </c>
      <c r="B34" s="34">
        <f>(B32/2)*'[22]ATUALIZAÇÃO'!C152</f>
        <v>25660.6216538875</v>
      </c>
      <c r="C34" s="34">
        <f>(B34*'[22]RESULTADO'!$C$51)/'[22]RENDA'!$C$6</f>
        <v>0.04163721760093252</v>
      </c>
      <c r="D34" s="67">
        <f>IF(B34&gt;0,B34/$B$54,0)</f>
        <v>0.031174352227288333</v>
      </c>
      <c r="E34" s="61">
        <f>IF(B34&gt;0,B34/$B$36,0)</f>
        <v>0.03846153846153847</v>
      </c>
    </row>
    <row r="35" spans="1:251" s="23" customFormat="1" ht="15" customHeight="1">
      <c r="A35" s="36" t="s">
        <v>42</v>
      </c>
      <c r="B35" s="37">
        <f>B34</f>
        <v>25660.6216538875</v>
      </c>
      <c r="C35" s="37">
        <f>C34</f>
        <v>0.04163721760093252</v>
      </c>
      <c r="D35" s="68">
        <f>IF(B35&gt;0,B35/$B$54,0)</f>
        <v>0.031174352227288333</v>
      </c>
      <c r="E35" s="69">
        <f>IF(B35&gt;0,B35/$B$36,0)</f>
        <v>0.03846153846153847</v>
      </c>
      <c r="F35" s="40"/>
      <c r="G35" s="70"/>
      <c r="H35" s="25"/>
      <c r="I35" s="40"/>
      <c r="J35" s="40"/>
      <c r="K35" s="70"/>
      <c r="L35" s="25"/>
      <c r="M35" s="40"/>
      <c r="N35" s="40"/>
      <c r="O35" s="70"/>
      <c r="P35" s="25"/>
      <c r="Q35" s="40"/>
      <c r="R35" s="40"/>
      <c r="S35" s="70"/>
      <c r="T35" s="25"/>
      <c r="U35" s="40"/>
      <c r="V35" s="40"/>
      <c r="W35" s="70"/>
      <c r="X35" s="25"/>
      <c r="Y35" s="40"/>
      <c r="Z35" s="40"/>
      <c r="AA35" s="70"/>
      <c r="AB35" s="25"/>
      <c r="AC35" s="40"/>
      <c r="AD35" s="40"/>
      <c r="AE35" s="70"/>
      <c r="AF35" s="25"/>
      <c r="AG35" s="40"/>
      <c r="AH35" s="40"/>
      <c r="AI35" s="70"/>
      <c r="AJ35" s="25"/>
      <c r="AK35" s="40"/>
      <c r="AL35" s="40"/>
      <c r="AM35" s="70"/>
      <c r="AN35" s="25"/>
      <c r="AO35" s="40"/>
      <c r="AP35" s="40"/>
      <c r="AQ35" s="70"/>
      <c r="AR35" s="25"/>
      <c r="AS35" s="40"/>
      <c r="AT35" s="40"/>
      <c r="AU35" s="70"/>
      <c r="AV35" s="25"/>
      <c r="AW35" s="40"/>
      <c r="AX35" s="40"/>
      <c r="AY35" s="70"/>
      <c r="AZ35" s="25"/>
      <c r="BA35" s="40"/>
      <c r="BB35" s="40"/>
      <c r="BC35" s="70"/>
      <c r="BD35" s="25"/>
      <c r="BE35" s="40"/>
      <c r="BF35" s="40"/>
      <c r="BG35" s="70"/>
      <c r="BH35" s="25"/>
      <c r="BI35" s="40"/>
      <c r="BJ35" s="40"/>
      <c r="BK35" s="70"/>
      <c r="BL35" s="25"/>
      <c r="BM35" s="40"/>
      <c r="BN35" s="40"/>
      <c r="BO35" s="70"/>
      <c r="BP35" s="25"/>
      <c r="BQ35" s="40"/>
      <c r="BR35" s="40"/>
      <c r="BS35" s="70"/>
      <c r="BT35" s="25"/>
      <c r="BU35" s="40"/>
      <c r="BV35" s="40"/>
      <c r="BW35" s="70"/>
      <c r="BX35" s="25"/>
      <c r="BY35" s="40"/>
      <c r="BZ35" s="40"/>
      <c r="CA35" s="70"/>
      <c r="CB35" s="25"/>
      <c r="CC35" s="40"/>
      <c r="CD35" s="40"/>
      <c r="CE35" s="70"/>
      <c r="CF35" s="25"/>
      <c r="CG35" s="40"/>
      <c r="CH35" s="40"/>
      <c r="CI35" s="70"/>
      <c r="CJ35" s="25"/>
      <c r="CK35" s="40"/>
      <c r="CL35" s="40"/>
      <c r="CM35" s="70"/>
      <c r="CN35" s="25"/>
      <c r="CO35" s="40"/>
      <c r="CP35" s="40"/>
      <c r="CQ35" s="70"/>
      <c r="CR35" s="25"/>
      <c r="CS35" s="40"/>
      <c r="CT35" s="40"/>
      <c r="CU35" s="70"/>
      <c r="CV35" s="25"/>
      <c r="CW35" s="40"/>
      <c r="CX35" s="40"/>
      <c r="CY35" s="70"/>
      <c r="CZ35" s="25"/>
      <c r="DA35" s="40"/>
      <c r="DB35" s="40"/>
      <c r="DC35" s="70"/>
      <c r="DD35" s="25"/>
      <c r="DE35" s="40"/>
      <c r="DF35" s="40"/>
      <c r="DG35" s="70"/>
      <c r="DH35" s="25"/>
      <c r="DI35" s="40"/>
      <c r="DJ35" s="40"/>
      <c r="DK35" s="70"/>
      <c r="DL35" s="25"/>
      <c r="DM35" s="40"/>
      <c r="DN35" s="40"/>
      <c r="DO35" s="70"/>
      <c r="DP35" s="25"/>
      <c r="DQ35" s="40"/>
      <c r="DR35" s="40"/>
      <c r="DS35" s="70"/>
      <c r="DT35" s="25"/>
      <c r="DU35" s="40"/>
      <c r="DV35" s="40"/>
      <c r="DW35" s="70"/>
      <c r="DX35" s="25"/>
      <c r="DY35" s="40"/>
      <c r="DZ35" s="40"/>
      <c r="EA35" s="70"/>
      <c r="EB35" s="25"/>
      <c r="EC35" s="40"/>
      <c r="ED35" s="40"/>
      <c r="EE35" s="70"/>
      <c r="EF35" s="25"/>
      <c r="EG35" s="40"/>
      <c r="EH35" s="40"/>
      <c r="EI35" s="70"/>
      <c r="EJ35" s="25"/>
      <c r="EK35" s="40"/>
      <c r="EL35" s="40"/>
      <c r="EM35" s="70"/>
      <c r="EN35" s="25"/>
      <c r="EO35" s="40"/>
      <c r="EP35" s="40"/>
      <c r="EQ35" s="70"/>
      <c r="ER35" s="25"/>
      <c r="ES35" s="40"/>
      <c r="ET35" s="40"/>
      <c r="EU35" s="70"/>
      <c r="EV35" s="25"/>
      <c r="EW35" s="40"/>
      <c r="EX35" s="40"/>
      <c r="EY35" s="70"/>
      <c r="EZ35" s="25"/>
      <c r="FA35" s="40"/>
      <c r="FB35" s="40"/>
      <c r="FC35" s="70"/>
      <c r="FD35" s="25"/>
      <c r="FE35" s="40"/>
      <c r="FF35" s="40"/>
      <c r="FG35" s="70"/>
      <c r="FH35" s="25"/>
      <c r="FI35" s="40"/>
      <c r="FJ35" s="40"/>
      <c r="FK35" s="70"/>
      <c r="FL35" s="25"/>
      <c r="FM35" s="40"/>
      <c r="FN35" s="40"/>
      <c r="FO35" s="70"/>
      <c r="FP35" s="25"/>
      <c r="FQ35" s="40"/>
      <c r="FR35" s="40"/>
      <c r="FS35" s="70"/>
      <c r="FT35" s="25"/>
      <c r="FU35" s="40"/>
      <c r="FV35" s="40"/>
      <c r="FW35" s="70"/>
      <c r="FX35" s="25"/>
      <c r="FY35" s="40"/>
      <c r="FZ35" s="40"/>
      <c r="GA35" s="70"/>
      <c r="GB35" s="25"/>
      <c r="GC35" s="40"/>
      <c r="GD35" s="40"/>
      <c r="GE35" s="70"/>
      <c r="GF35" s="25"/>
      <c r="GG35" s="40"/>
      <c r="GH35" s="40"/>
      <c r="GI35" s="70"/>
      <c r="GJ35" s="25"/>
      <c r="GK35" s="40"/>
      <c r="GL35" s="40"/>
      <c r="GM35" s="70"/>
      <c r="GN35" s="25"/>
      <c r="GO35" s="40"/>
      <c r="GP35" s="40"/>
      <c r="GQ35" s="70"/>
      <c r="GR35" s="25"/>
      <c r="GS35" s="40"/>
      <c r="GT35" s="40"/>
      <c r="GU35" s="70"/>
      <c r="GV35" s="25"/>
      <c r="GW35" s="40"/>
      <c r="GX35" s="40"/>
      <c r="GY35" s="70"/>
      <c r="GZ35" s="25"/>
      <c r="HA35" s="40"/>
      <c r="HB35" s="40"/>
      <c r="HC35" s="70"/>
      <c r="HD35" s="25"/>
      <c r="HE35" s="40"/>
      <c r="HF35" s="40"/>
      <c r="HG35" s="70"/>
      <c r="HH35" s="25"/>
      <c r="HI35" s="40"/>
      <c r="HJ35" s="40"/>
      <c r="HK35" s="70"/>
      <c r="HL35" s="25"/>
      <c r="HM35" s="40"/>
      <c r="HN35" s="40"/>
      <c r="HO35" s="70"/>
      <c r="HP35" s="25"/>
      <c r="HQ35" s="40"/>
      <c r="HR35" s="40"/>
      <c r="HS35" s="70"/>
      <c r="HT35" s="25"/>
      <c r="HU35" s="40"/>
      <c r="HV35" s="40"/>
      <c r="HW35" s="70"/>
      <c r="HX35" s="25"/>
      <c r="HY35" s="40"/>
      <c r="HZ35" s="40"/>
      <c r="IA35" s="70"/>
      <c r="IB35" s="25"/>
      <c r="IC35" s="40"/>
      <c r="ID35" s="40"/>
      <c r="IE35" s="70"/>
      <c r="IF35" s="25"/>
      <c r="IG35" s="40"/>
      <c r="IH35" s="40"/>
      <c r="II35" s="70"/>
      <c r="IJ35" s="25"/>
      <c r="IK35" s="40"/>
      <c r="IL35" s="40"/>
      <c r="IM35" s="70"/>
      <c r="IN35" s="25"/>
      <c r="IO35" s="40"/>
      <c r="IP35" s="40"/>
      <c r="IQ35" s="70"/>
    </row>
    <row r="36" spans="1:5" s="23" customFormat="1" ht="15" customHeight="1">
      <c r="A36" s="42" t="s">
        <v>43</v>
      </c>
      <c r="B36" s="43">
        <f>SUM(B32,B35)</f>
        <v>667176.1630010749</v>
      </c>
      <c r="C36" s="44">
        <f>SUM(C32,C35)</f>
        <v>1.0867136460915412</v>
      </c>
      <c r="D36" s="71">
        <f>SUM(D32,D35)</f>
        <v>0.8105331579094966</v>
      </c>
      <c r="E36" s="71">
        <f>IF(B36&gt;0,B36/$B$36,0)</f>
        <v>1</v>
      </c>
    </row>
    <row r="37" spans="1:4" s="23" customFormat="1" ht="15" customHeight="1">
      <c r="A37" s="13" t="s">
        <v>44</v>
      </c>
      <c r="B37" s="31"/>
      <c r="C37" s="31"/>
      <c r="D37" s="65"/>
    </row>
    <row r="38" spans="1:4" s="23" customFormat="1" ht="15" customHeight="1">
      <c r="A38" s="19" t="s">
        <v>45</v>
      </c>
      <c r="B38" s="20">
        <f>'[22]RESULTADO'!C38</f>
        <v>12745.199999999999</v>
      </c>
      <c r="C38" s="20">
        <f>(B38*'[22]RESULTADO'!$C$51)/'[22]RENDA'!$C$6</f>
        <v>0.0206805070011626</v>
      </c>
      <c r="D38" s="61">
        <f>IF(B38&gt;0,B38/$B$54,0)</f>
        <v>0.015483777414528927</v>
      </c>
    </row>
    <row r="39" spans="1:4" s="23" customFormat="1" ht="15" customHeight="1">
      <c r="A39" s="19" t="s">
        <v>46</v>
      </c>
      <c r="B39" s="20">
        <f>'[22]RESULTADO'!C39</f>
        <v>18637.0656</v>
      </c>
      <c r="C39" s="20">
        <f>(B39*'[22]RESULTADO'!$C$51)/'[22]RENDA'!$C$6</f>
        <v>0.030240715376920465</v>
      </c>
      <c r="D39" s="61">
        <f>IF(B39&gt;0,B39/$B$54,0)</f>
        <v>0.022641635706805233</v>
      </c>
    </row>
    <row r="40" spans="1:4" s="23" customFormat="1" ht="15" customHeight="1">
      <c r="A40" s="19" t="s">
        <v>47</v>
      </c>
      <c r="B40" s="20">
        <f>'[22]RESULTADO'!C40</f>
        <v>2400</v>
      </c>
      <c r="C40" s="20">
        <f>(B40*'[22]RESULTADO'!$C$51)/'[22]RENDA'!$C$6</f>
        <v>0.0038942673950028432</v>
      </c>
      <c r="D40" s="61">
        <f>IF(B40&gt;0,B40/$B$54,0)</f>
        <v>0.0029156910676073683</v>
      </c>
    </row>
    <row r="41" spans="1:4" s="23" customFormat="1" ht="15" customHeight="1">
      <c r="A41" s="19" t="s">
        <v>48</v>
      </c>
      <c r="B41" s="20">
        <f>'[22]RESULTADO'!C41</f>
        <v>12480</v>
      </c>
      <c r="C41" s="20">
        <f>(B41*'[22]RESULTADO'!$C$51)/'[22]RENDA'!$C$6</f>
        <v>0.02025019045401479</v>
      </c>
      <c r="D41" s="61">
        <f>IF(B41&gt;0,B41/$B$54,0)</f>
        <v>0.015161593551558314</v>
      </c>
    </row>
    <row r="42" spans="1:249" s="23" customFormat="1" ht="15" customHeight="1">
      <c r="A42" s="26" t="s">
        <v>49</v>
      </c>
      <c r="B42" s="27">
        <f>SUM(B38:B41)</f>
        <v>46262.2656</v>
      </c>
      <c r="C42" s="27">
        <f>SUM(C38:C41)</f>
        <v>0.0750656802271007</v>
      </c>
      <c r="D42" s="63">
        <f>SUM(D38:D41)</f>
        <v>0.056202697740499845</v>
      </c>
      <c r="E42" s="40"/>
      <c r="F42" s="25"/>
      <c r="G42" s="40"/>
      <c r="H42" s="40"/>
      <c r="I42" s="40"/>
      <c r="J42" s="25"/>
      <c r="K42" s="40"/>
      <c r="L42" s="40"/>
      <c r="M42" s="40"/>
      <c r="N42" s="25"/>
      <c r="O42" s="40"/>
      <c r="P42" s="40"/>
      <c r="Q42" s="40"/>
      <c r="R42" s="25"/>
      <c r="S42" s="40"/>
      <c r="T42" s="40"/>
      <c r="U42" s="40"/>
      <c r="V42" s="25"/>
      <c r="W42" s="40"/>
      <c r="X42" s="40"/>
      <c r="Y42" s="40"/>
      <c r="Z42" s="25"/>
      <c r="AA42" s="40"/>
      <c r="AB42" s="40"/>
      <c r="AC42" s="40"/>
      <c r="AD42" s="25"/>
      <c r="AE42" s="40"/>
      <c r="AF42" s="40"/>
      <c r="AG42" s="40"/>
      <c r="AH42" s="25"/>
      <c r="AI42" s="40"/>
      <c r="AJ42" s="40"/>
      <c r="AK42" s="40"/>
      <c r="AL42" s="25"/>
      <c r="AM42" s="40"/>
      <c r="AN42" s="40"/>
      <c r="AO42" s="40"/>
      <c r="AP42" s="25"/>
      <c r="AQ42" s="40"/>
      <c r="AR42" s="40"/>
      <c r="AS42" s="40"/>
      <c r="AT42" s="25"/>
      <c r="AU42" s="40"/>
      <c r="AV42" s="40"/>
      <c r="AW42" s="40"/>
      <c r="AX42" s="25"/>
      <c r="AY42" s="40"/>
      <c r="AZ42" s="40"/>
      <c r="BA42" s="40"/>
      <c r="BB42" s="25"/>
      <c r="BC42" s="40"/>
      <c r="BD42" s="40"/>
      <c r="BE42" s="40"/>
      <c r="BF42" s="25"/>
      <c r="BG42" s="40"/>
      <c r="BH42" s="40"/>
      <c r="BI42" s="40"/>
      <c r="BJ42" s="25"/>
      <c r="BK42" s="40"/>
      <c r="BL42" s="40"/>
      <c r="BM42" s="40"/>
      <c r="BN42" s="25"/>
      <c r="BO42" s="40"/>
      <c r="BP42" s="40"/>
      <c r="BQ42" s="40"/>
      <c r="BR42" s="25"/>
      <c r="BS42" s="40"/>
      <c r="BT42" s="40"/>
      <c r="BU42" s="40"/>
      <c r="BV42" s="25"/>
      <c r="BW42" s="40"/>
      <c r="BX42" s="40"/>
      <c r="BY42" s="40"/>
      <c r="BZ42" s="25"/>
      <c r="CA42" s="40"/>
      <c r="CB42" s="40"/>
      <c r="CC42" s="40"/>
      <c r="CD42" s="25"/>
      <c r="CE42" s="40"/>
      <c r="CF42" s="40"/>
      <c r="CG42" s="40"/>
      <c r="CH42" s="25"/>
      <c r="CI42" s="40"/>
      <c r="CJ42" s="40"/>
      <c r="CK42" s="40"/>
      <c r="CL42" s="25"/>
      <c r="CM42" s="40"/>
      <c r="CN42" s="40"/>
      <c r="CO42" s="40"/>
      <c r="CP42" s="25"/>
      <c r="CQ42" s="40"/>
      <c r="CR42" s="40"/>
      <c r="CS42" s="40"/>
      <c r="CT42" s="25"/>
      <c r="CU42" s="40"/>
      <c r="CV42" s="40"/>
      <c r="CW42" s="40"/>
      <c r="CX42" s="25"/>
      <c r="CY42" s="40"/>
      <c r="CZ42" s="40"/>
      <c r="DA42" s="40"/>
      <c r="DB42" s="25"/>
      <c r="DC42" s="40"/>
      <c r="DD42" s="40"/>
      <c r="DE42" s="40"/>
      <c r="DF42" s="25"/>
      <c r="DG42" s="40"/>
      <c r="DH42" s="40"/>
      <c r="DI42" s="40"/>
      <c r="DJ42" s="25"/>
      <c r="DK42" s="40"/>
      <c r="DL42" s="40"/>
      <c r="DM42" s="40"/>
      <c r="DN42" s="25"/>
      <c r="DO42" s="40"/>
      <c r="DP42" s="40"/>
      <c r="DQ42" s="40"/>
      <c r="DR42" s="25"/>
      <c r="DS42" s="40"/>
      <c r="DT42" s="40"/>
      <c r="DU42" s="40"/>
      <c r="DV42" s="25"/>
      <c r="DW42" s="40"/>
      <c r="DX42" s="40"/>
      <c r="DY42" s="40"/>
      <c r="DZ42" s="25"/>
      <c r="EA42" s="40"/>
      <c r="EB42" s="40"/>
      <c r="EC42" s="40"/>
      <c r="ED42" s="25"/>
      <c r="EE42" s="40"/>
      <c r="EF42" s="40"/>
      <c r="EG42" s="40"/>
      <c r="EH42" s="25"/>
      <c r="EI42" s="40"/>
      <c r="EJ42" s="40"/>
      <c r="EK42" s="40"/>
      <c r="EL42" s="25"/>
      <c r="EM42" s="40"/>
      <c r="EN42" s="40"/>
      <c r="EO42" s="40"/>
      <c r="EP42" s="25"/>
      <c r="EQ42" s="40"/>
      <c r="ER42" s="40"/>
      <c r="ES42" s="40"/>
      <c r="ET42" s="25"/>
      <c r="EU42" s="40"/>
      <c r="EV42" s="40"/>
      <c r="EW42" s="40"/>
      <c r="EX42" s="25"/>
      <c r="EY42" s="40"/>
      <c r="EZ42" s="40"/>
      <c r="FA42" s="40"/>
      <c r="FB42" s="25"/>
      <c r="FC42" s="40"/>
      <c r="FD42" s="40"/>
      <c r="FE42" s="40"/>
      <c r="FF42" s="25"/>
      <c r="FG42" s="40"/>
      <c r="FH42" s="40"/>
      <c r="FI42" s="40"/>
      <c r="FJ42" s="25"/>
      <c r="FK42" s="40"/>
      <c r="FL42" s="40"/>
      <c r="FM42" s="40"/>
      <c r="FN42" s="25"/>
      <c r="FO42" s="40"/>
      <c r="FP42" s="40"/>
      <c r="FQ42" s="40"/>
      <c r="FR42" s="25"/>
      <c r="FS42" s="40"/>
      <c r="FT42" s="40"/>
      <c r="FU42" s="40"/>
      <c r="FV42" s="25"/>
      <c r="FW42" s="40"/>
      <c r="FX42" s="40"/>
      <c r="FY42" s="40"/>
      <c r="FZ42" s="25"/>
      <c r="GA42" s="40"/>
      <c r="GB42" s="40"/>
      <c r="GC42" s="40"/>
      <c r="GD42" s="25"/>
      <c r="GE42" s="40"/>
      <c r="GF42" s="40"/>
      <c r="GG42" s="40"/>
      <c r="GH42" s="25"/>
      <c r="GI42" s="40"/>
      <c r="GJ42" s="40"/>
      <c r="GK42" s="40"/>
      <c r="GL42" s="25"/>
      <c r="GM42" s="40"/>
      <c r="GN42" s="40"/>
      <c r="GO42" s="40"/>
      <c r="GP42" s="25"/>
      <c r="GQ42" s="40"/>
      <c r="GR42" s="40"/>
      <c r="GS42" s="40"/>
      <c r="GT42" s="25"/>
      <c r="GU42" s="40"/>
      <c r="GV42" s="40"/>
      <c r="GW42" s="40"/>
      <c r="GX42" s="25"/>
      <c r="GY42" s="40"/>
      <c r="GZ42" s="40"/>
      <c r="HA42" s="40"/>
      <c r="HB42" s="25"/>
      <c r="HC42" s="40"/>
      <c r="HD42" s="40"/>
      <c r="HE42" s="40"/>
      <c r="HF42" s="25"/>
      <c r="HG42" s="40"/>
      <c r="HH42" s="40"/>
      <c r="HI42" s="40"/>
      <c r="HJ42" s="25"/>
      <c r="HK42" s="40"/>
      <c r="HL42" s="40"/>
      <c r="HM42" s="40"/>
      <c r="HN42" s="25"/>
      <c r="HO42" s="40"/>
      <c r="HP42" s="40"/>
      <c r="HQ42" s="40"/>
      <c r="HR42" s="25"/>
      <c r="HS42" s="40"/>
      <c r="HT42" s="40"/>
      <c r="HU42" s="40"/>
      <c r="HV42" s="25"/>
      <c r="HW42" s="40"/>
      <c r="HX42" s="40"/>
      <c r="HY42" s="40"/>
      <c r="HZ42" s="25"/>
      <c r="IA42" s="40"/>
      <c r="IB42" s="40"/>
      <c r="IC42" s="40"/>
      <c r="ID42" s="25"/>
      <c r="IE42" s="40"/>
      <c r="IF42" s="40"/>
      <c r="IG42" s="40"/>
      <c r="IH42" s="25"/>
      <c r="II42" s="40"/>
      <c r="IJ42" s="40"/>
      <c r="IK42" s="40"/>
      <c r="IL42" s="25"/>
      <c r="IM42" s="40"/>
      <c r="IN42" s="40"/>
      <c r="IO42" s="40"/>
    </row>
    <row r="43" spans="1:4" s="24" customFormat="1" ht="15" customHeight="1">
      <c r="A43" s="13" t="s">
        <v>50</v>
      </c>
      <c r="B43" s="31"/>
      <c r="C43" s="31"/>
      <c r="D43" s="65"/>
    </row>
    <row r="44" spans="1:5" s="23" customFormat="1" ht="15" customHeight="1">
      <c r="A44" s="46" t="s">
        <v>51</v>
      </c>
      <c r="B44" s="47">
        <f>'[22]RESULTADO'!C37</f>
        <v>0</v>
      </c>
      <c r="C44" s="47">
        <f>(B44*'[22]RESULTADO'!$C$51)/'[22]RENDA'!$C$6</f>
        <v>0</v>
      </c>
      <c r="D44" s="72">
        <f>IF(B44&gt;0,B44/$B$54,0)</f>
        <v>0</v>
      </c>
      <c r="E44" s="61"/>
    </row>
    <row r="45" spans="1:4" s="23" customFormat="1" ht="15" customHeight="1">
      <c r="A45" s="33" t="s">
        <v>52</v>
      </c>
      <c r="B45" s="34">
        <f>'[22]GERAL'!E20</f>
        <v>42322.5</v>
      </c>
      <c r="C45" s="34">
        <f>(B45*'[22]RESULTADO'!$C$51)/'[22]RENDA'!$C$6</f>
        <v>0.06867297159375327</v>
      </c>
      <c r="D45" s="67">
        <f>IF(B45&gt;0,B45/$B$54,0)</f>
        <v>0.05141638967033868</v>
      </c>
    </row>
    <row r="46" spans="1:4" s="23" customFormat="1" ht="15" customHeight="1">
      <c r="A46" s="33" t="s">
        <v>53</v>
      </c>
      <c r="B46" s="49">
        <f>'[22]MAQ. '!B29</f>
        <v>2171.6882250000003</v>
      </c>
      <c r="C46" s="34">
        <f>(B46*'[22]RESULTADO'!$C$51)/'[22]RENDA'!$C$6</f>
        <v>0.003523806102803792</v>
      </c>
      <c r="D46" s="67">
        <f>IF(B46&gt;0,B46/$B$54,0)</f>
        <v>0.0026383216496919173</v>
      </c>
    </row>
    <row r="47" spans="1:251" s="53" customFormat="1" ht="15" customHeight="1">
      <c r="A47" s="26" t="s">
        <v>54</v>
      </c>
      <c r="B47" s="27">
        <f>SUM(B44:B46)</f>
        <v>44494.188225</v>
      </c>
      <c r="C47" s="27">
        <f>SUM(C44:C46)</f>
        <v>0.07219677769655707</v>
      </c>
      <c r="D47" s="63">
        <f>SUM(D44:D46)</f>
        <v>0.0540547113200306</v>
      </c>
      <c r="E47" s="50"/>
      <c r="F47" s="50"/>
      <c r="G47" s="73"/>
      <c r="H47" s="52"/>
      <c r="I47" s="50"/>
      <c r="J47" s="50"/>
      <c r="K47" s="73"/>
      <c r="L47" s="52"/>
      <c r="M47" s="50"/>
      <c r="N47" s="50"/>
      <c r="O47" s="73"/>
      <c r="P47" s="52"/>
      <c r="Q47" s="50"/>
      <c r="R47" s="50"/>
      <c r="S47" s="73"/>
      <c r="T47" s="52"/>
      <c r="U47" s="50"/>
      <c r="V47" s="50"/>
      <c r="W47" s="73"/>
      <c r="X47" s="52"/>
      <c r="Y47" s="50"/>
      <c r="Z47" s="50"/>
      <c r="AA47" s="73"/>
      <c r="AB47" s="52"/>
      <c r="AC47" s="50"/>
      <c r="AD47" s="50"/>
      <c r="AE47" s="73"/>
      <c r="AF47" s="52"/>
      <c r="AG47" s="50"/>
      <c r="AH47" s="50"/>
      <c r="AI47" s="73"/>
      <c r="AJ47" s="52"/>
      <c r="AK47" s="50"/>
      <c r="AL47" s="50"/>
      <c r="AM47" s="73"/>
      <c r="AN47" s="52"/>
      <c r="AO47" s="50"/>
      <c r="AP47" s="50"/>
      <c r="AQ47" s="73"/>
      <c r="AR47" s="52"/>
      <c r="AS47" s="50"/>
      <c r="AT47" s="50"/>
      <c r="AU47" s="73"/>
      <c r="AV47" s="52"/>
      <c r="AW47" s="50"/>
      <c r="AX47" s="50"/>
      <c r="AY47" s="73"/>
      <c r="AZ47" s="52"/>
      <c r="BA47" s="50"/>
      <c r="BB47" s="50"/>
      <c r="BC47" s="73"/>
      <c r="BD47" s="52"/>
      <c r="BE47" s="50"/>
      <c r="BF47" s="50"/>
      <c r="BG47" s="73"/>
      <c r="BH47" s="52"/>
      <c r="BI47" s="50"/>
      <c r="BJ47" s="50"/>
      <c r="BK47" s="73"/>
      <c r="BL47" s="52"/>
      <c r="BM47" s="50"/>
      <c r="BN47" s="50"/>
      <c r="BO47" s="73"/>
      <c r="BP47" s="52"/>
      <c r="BQ47" s="50"/>
      <c r="BR47" s="50"/>
      <c r="BS47" s="73"/>
      <c r="BT47" s="52"/>
      <c r="BU47" s="50"/>
      <c r="BV47" s="50"/>
      <c r="BW47" s="73"/>
      <c r="BX47" s="52"/>
      <c r="BY47" s="50"/>
      <c r="BZ47" s="50"/>
      <c r="CA47" s="73"/>
      <c r="CB47" s="52"/>
      <c r="CC47" s="50"/>
      <c r="CD47" s="50"/>
      <c r="CE47" s="73"/>
      <c r="CF47" s="52"/>
      <c r="CG47" s="50"/>
      <c r="CH47" s="50"/>
      <c r="CI47" s="73"/>
      <c r="CJ47" s="52"/>
      <c r="CK47" s="50"/>
      <c r="CL47" s="50"/>
      <c r="CM47" s="73"/>
      <c r="CN47" s="52"/>
      <c r="CO47" s="50"/>
      <c r="CP47" s="50"/>
      <c r="CQ47" s="73"/>
      <c r="CR47" s="52"/>
      <c r="CS47" s="50"/>
      <c r="CT47" s="50"/>
      <c r="CU47" s="73"/>
      <c r="CV47" s="52"/>
      <c r="CW47" s="50"/>
      <c r="CX47" s="50"/>
      <c r="CY47" s="73"/>
      <c r="CZ47" s="52"/>
      <c r="DA47" s="50"/>
      <c r="DB47" s="50"/>
      <c r="DC47" s="73"/>
      <c r="DD47" s="52"/>
      <c r="DE47" s="50"/>
      <c r="DF47" s="50"/>
      <c r="DG47" s="73"/>
      <c r="DH47" s="52"/>
      <c r="DI47" s="50"/>
      <c r="DJ47" s="50"/>
      <c r="DK47" s="73"/>
      <c r="DL47" s="52"/>
      <c r="DM47" s="50"/>
      <c r="DN47" s="50"/>
      <c r="DO47" s="73"/>
      <c r="DP47" s="52"/>
      <c r="DQ47" s="50"/>
      <c r="DR47" s="50"/>
      <c r="DS47" s="73"/>
      <c r="DT47" s="52"/>
      <c r="DU47" s="50"/>
      <c r="DV47" s="50"/>
      <c r="DW47" s="73"/>
      <c r="DX47" s="52"/>
      <c r="DY47" s="50"/>
      <c r="DZ47" s="50"/>
      <c r="EA47" s="73"/>
      <c r="EB47" s="52"/>
      <c r="EC47" s="50"/>
      <c r="ED47" s="50"/>
      <c r="EE47" s="73"/>
      <c r="EF47" s="52"/>
      <c r="EG47" s="50"/>
      <c r="EH47" s="50"/>
      <c r="EI47" s="73"/>
      <c r="EJ47" s="52"/>
      <c r="EK47" s="50"/>
      <c r="EL47" s="50"/>
      <c r="EM47" s="73"/>
      <c r="EN47" s="52"/>
      <c r="EO47" s="50"/>
      <c r="EP47" s="50"/>
      <c r="EQ47" s="73"/>
      <c r="ER47" s="52"/>
      <c r="ES47" s="50"/>
      <c r="ET47" s="50"/>
      <c r="EU47" s="73"/>
      <c r="EV47" s="52"/>
      <c r="EW47" s="50"/>
      <c r="EX47" s="50"/>
      <c r="EY47" s="73"/>
      <c r="EZ47" s="52"/>
      <c r="FA47" s="50"/>
      <c r="FB47" s="50"/>
      <c r="FC47" s="73"/>
      <c r="FD47" s="52"/>
      <c r="FE47" s="50"/>
      <c r="FF47" s="50"/>
      <c r="FG47" s="73"/>
      <c r="FH47" s="52"/>
      <c r="FI47" s="50"/>
      <c r="FJ47" s="50"/>
      <c r="FK47" s="73"/>
      <c r="FL47" s="52"/>
      <c r="FM47" s="50"/>
      <c r="FN47" s="50"/>
      <c r="FO47" s="73"/>
      <c r="FP47" s="52"/>
      <c r="FQ47" s="50"/>
      <c r="FR47" s="50"/>
      <c r="FS47" s="73"/>
      <c r="FT47" s="52"/>
      <c r="FU47" s="50"/>
      <c r="FV47" s="50"/>
      <c r="FW47" s="73"/>
      <c r="FX47" s="52"/>
      <c r="FY47" s="50"/>
      <c r="FZ47" s="50"/>
      <c r="GA47" s="73"/>
      <c r="GB47" s="52"/>
      <c r="GC47" s="50"/>
      <c r="GD47" s="50"/>
      <c r="GE47" s="73"/>
      <c r="GF47" s="52"/>
      <c r="GG47" s="50"/>
      <c r="GH47" s="50"/>
      <c r="GI47" s="73"/>
      <c r="GJ47" s="52"/>
      <c r="GK47" s="50"/>
      <c r="GL47" s="50"/>
      <c r="GM47" s="73"/>
      <c r="GN47" s="52"/>
      <c r="GO47" s="50"/>
      <c r="GP47" s="50"/>
      <c r="GQ47" s="73"/>
      <c r="GR47" s="52"/>
      <c r="GS47" s="50"/>
      <c r="GT47" s="50"/>
      <c r="GU47" s="73"/>
      <c r="GV47" s="52"/>
      <c r="GW47" s="50"/>
      <c r="GX47" s="50"/>
      <c r="GY47" s="73"/>
      <c r="GZ47" s="52"/>
      <c r="HA47" s="50"/>
      <c r="HB47" s="50"/>
      <c r="HC47" s="73"/>
      <c r="HD47" s="52"/>
      <c r="HE47" s="50"/>
      <c r="HF47" s="50"/>
      <c r="HG47" s="73"/>
      <c r="HH47" s="52"/>
      <c r="HI47" s="50"/>
      <c r="HJ47" s="50"/>
      <c r="HK47" s="73"/>
      <c r="HL47" s="52"/>
      <c r="HM47" s="50"/>
      <c r="HN47" s="50"/>
      <c r="HO47" s="73"/>
      <c r="HP47" s="52"/>
      <c r="HQ47" s="50"/>
      <c r="HR47" s="50"/>
      <c r="HS47" s="73"/>
      <c r="HT47" s="52"/>
      <c r="HU47" s="50"/>
      <c r="HV47" s="50"/>
      <c r="HW47" s="73"/>
      <c r="HX47" s="52"/>
      <c r="HY47" s="50"/>
      <c r="HZ47" s="50"/>
      <c r="IA47" s="73"/>
      <c r="IB47" s="52"/>
      <c r="IC47" s="50"/>
      <c r="ID47" s="50"/>
      <c r="IE47" s="73"/>
      <c r="IF47" s="52"/>
      <c r="IG47" s="50"/>
      <c r="IH47" s="50"/>
      <c r="II47" s="73"/>
      <c r="IJ47" s="52"/>
      <c r="IK47" s="50"/>
      <c r="IL47" s="50"/>
      <c r="IM47" s="73"/>
      <c r="IN47" s="52"/>
      <c r="IO47" s="50"/>
      <c r="IP47" s="50"/>
      <c r="IQ47" s="73"/>
    </row>
    <row r="48" spans="1:4" s="55" customFormat="1" ht="15" customHeight="1">
      <c r="A48" s="42" t="s">
        <v>55</v>
      </c>
      <c r="B48" s="43">
        <f>SUM(B42,B47)</f>
        <v>90756.453825</v>
      </c>
      <c r="C48" s="43">
        <f>SUM(C42,C47)</f>
        <v>0.14726245792365777</v>
      </c>
      <c r="D48" s="54">
        <f>IF(B48&gt;0,B48/$B$54,0)</f>
        <v>0.11025740906053044</v>
      </c>
    </row>
    <row r="49" spans="1:4" ht="15" customHeight="1">
      <c r="A49" s="42" t="s">
        <v>56</v>
      </c>
      <c r="B49" s="43">
        <f>SUM(B36,B48)</f>
        <v>757932.6168260749</v>
      </c>
      <c r="C49" s="43">
        <f>SUM(C36,C48)</f>
        <v>1.2339761040151989</v>
      </c>
      <c r="D49" s="71">
        <f>SUM(D36,D48)</f>
        <v>0.9207905669700271</v>
      </c>
    </row>
    <row r="50" spans="1:4" ht="15" customHeight="1">
      <c r="A50" s="13" t="s">
        <v>57</v>
      </c>
      <c r="B50" s="31"/>
      <c r="C50" s="31"/>
      <c r="D50" s="65"/>
    </row>
    <row r="51" spans="1:4" ht="15" customHeight="1">
      <c r="A51" s="19" t="s">
        <v>58</v>
      </c>
      <c r="B51" s="34">
        <f>SUM('[22]RESULTADO'!C45:C47)</f>
        <v>35799.8565225</v>
      </c>
      <c r="C51" s="34">
        <f>(B51*'[22]RESULTADO'!$C$51)/'[22]RENDA'!$C$6</f>
        <v>0.05808925583389652</v>
      </c>
      <c r="D51" s="67">
        <f>IF(B51&gt;0,B51/$B$54,0)</f>
        <v>0.04349221745178276</v>
      </c>
    </row>
    <row r="52" spans="1:4" ht="15" customHeight="1">
      <c r="A52" s="19" t="s">
        <v>59</v>
      </c>
      <c r="B52" s="20">
        <f>'[22]RESULTADO'!C48</f>
        <v>29400</v>
      </c>
      <c r="C52" s="34">
        <f>(B52*'[22]RESULTADO'!$C$51)/'[22]RENDA'!$C$6</f>
        <v>0.04770477558878484</v>
      </c>
      <c r="D52" s="67">
        <f>IF(B52&gt;0,B52/$B$54,0)</f>
        <v>0.03571721557819026</v>
      </c>
    </row>
    <row r="53" spans="1:4" ht="15" customHeight="1">
      <c r="A53" s="26" t="s">
        <v>60</v>
      </c>
      <c r="B53" s="27">
        <f>SUM(B51:B52)</f>
        <v>65199.8565225</v>
      </c>
      <c r="C53" s="27">
        <f>SUM(C51:C52)</f>
        <v>0.10579403142268136</v>
      </c>
      <c r="D53" s="63">
        <f>SUM(D51:D52)</f>
        <v>0.07920943302997302</v>
      </c>
    </row>
    <row r="54" spans="1:4" ht="15" customHeight="1" thickBot="1">
      <c r="A54" s="56" t="s">
        <v>61</v>
      </c>
      <c r="B54" s="57">
        <f>SUM(B49,B53)</f>
        <v>823132.473348575</v>
      </c>
      <c r="C54" s="58">
        <f>SUM(C49,C53)</f>
        <v>1.3397701354378801</v>
      </c>
      <c r="D54" s="75">
        <f>SUM(D49,D53)</f>
        <v>1.0000000000000002</v>
      </c>
    </row>
    <row r="55" spans="1:4" ht="15" customHeight="1">
      <c r="A55" s="60" t="s">
        <v>62</v>
      </c>
      <c r="B55" s="60"/>
      <c r="C55" s="60"/>
      <c r="D55" s="60"/>
    </row>
  </sheetData>
  <sheetProtection/>
  <mergeCells count="4">
    <mergeCell ref="A1:B1"/>
    <mergeCell ref="A2:B2"/>
    <mergeCell ref="A3:B3"/>
    <mergeCell ref="C8:C9"/>
  </mergeCells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ADRIENE ALVES DE MELO</dc:creator>
  <cp:keywords/>
  <dc:description/>
  <cp:lastModifiedBy>ADRIENE ALVES DE MELO</cp:lastModifiedBy>
  <dcterms:created xsi:type="dcterms:W3CDTF">2020-04-15T11:36:07Z</dcterms:created>
  <dcterms:modified xsi:type="dcterms:W3CDTF">2020-06-18T16:43:56Z</dcterms:modified>
  <cp:category/>
  <cp:version/>
  <cp:contentType/>
  <cp:contentStatus/>
</cp:coreProperties>
</file>