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ariana.domiense\Desktop\Séries históricas\"/>
    </mc:Choice>
  </mc:AlternateContent>
  <bookViews>
    <workbookView xWindow="0" yWindow="0" windowWidth="28800" windowHeight="12135"/>
  </bookViews>
  <sheets>
    <sheet name="Índice" sheetId="24" r:id="rId1"/>
    <sheet name="Peróla-Arapiraca-AL-2018" sheetId="23" r:id="rId2"/>
    <sheet name="Peróla-Arapiraca-AL-2019" sheetId="10" r:id="rId3"/>
    <sheet name="Peróla-Arapiraca-AL-2020" sheetId="13" r:id="rId4"/>
    <sheet name="Peróla-Arapiraca-AL-2021" sheetId="20" r:id="rId5"/>
    <sheet name="Peróla-Arapiraca-AL-2022" sheetId="65" r:id="rId6"/>
    <sheet name="Havaiano-Canápolis-MG-2009" sheetId="25" r:id="rId7"/>
    <sheet name="Havaiano-Canápolis-MG-2010" sheetId="27" r:id="rId8"/>
    <sheet name="Havaiano-Canápolis-MG-2011" sheetId="29" r:id="rId9"/>
    <sheet name="Havaiano-Canápolis-MG-2012" sheetId="32" r:id="rId10"/>
    <sheet name="Havaiano-Canápolis-MG-2013" sheetId="34" r:id="rId11"/>
    <sheet name="Havaiano-Canápolis-MG-2014" sheetId="36" r:id="rId12"/>
    <sheet name="Havaiano-Canápolis-MG-2015" sheetId="38" r:id="rId13"/>
    <sheet name="Havaiano-Canápolis-MG-2016" sheetId="16" r:id="rId14"/>
    <sheet name="Havaiano-Canápolis-MG-2017" sheetId="2" r:id="rId15"/>
    <sheet name="Havaiano-Canápolis-MG-2018" sheetId="6" r:id="rId16"/>
    <sheet name="Pérola-Canápolis-MG-2009" sheetId="26" r:id="rId17"/>
    <sheet name="Pérola-Canápolis-MG-2010" sheetId="28" r:id="rId18"/>
    <sheet name="Pérola-Canápolis-MG-2011" sheetId="30" r:id="rId19"/>
    <sheet name="Pérola-Canápolis-MG-2012" sheetId="33" r:id="rId20"/>
    <sheet name="Pérola-Canápolis-MG-2013" sheetId="35" r:id="rId21"/>
    <sheet name="Pérola-Canápolis-MG-2014" sheetId="37" r:id="rId22"/>
    <sheet name="Pérola-Canápolis-MG-2015" sheetId="39" r:id="rId23"/>
    <sheet name="Pérola-Canápolis-MG-2016" sheetId="17" r:id="rId24"/>
    <sheet name="Pérola-Canápolis-MG-2017" sheetId="3" r:id="rId25"/>
    <sheet name="Pérola-Canápolis-MG-2018" sheetId="9" r:id="rId26"/>
    <sheet name="Pérola-C. do Araguaia-PA-2008" sheetId="40" r:id="rId27"/>
    <sheet name="Pérola-C. do Araguaia-PA-2009" sheetId="41" r:id="rId28"/>
    <sheet name="Pérola-C. do Araguaia-PA-2010" sheetId="42" r:id="rId29"/>
    <sheet name="Pérola-C. do Araguaia-PA-2011" sheetId="43" r:id="rId30"/>
    <sheet name="Pérola-C. do Araguaia-PA-2013" sheetId="44" r:id="rId31"/>
    <sheet name="Pérola-C. do Araguaia-PA-2014" sheetId="45" r:id="rId32"/>
    <sheet name="Pérola-C. do Araguaia-PA-2015" sheetId="46" r:id="rId33"/>
    <sheet name="Pérola-C. do Araguaia-PA-2016" sheetId="18" r:id="rId34"/>
    <sheet name="Pérola-C. do Araguaia-PA-2017" sheetId="4" r:id="rId35"/>
    <sheet name="Pérola-C. do Araguaia-PA-2018" sheetId="7" r:id="rId36"/>
    <sheet name="Pérola-C. do Araguaia-PA-2019" sheetId="11" r:id="rId37"/>
    <sheet name="Pérola-C. do Araguaia-PA-2020" sheetId="14" r:id="rId38"/>
    <sheet name="Pérola-C. do Araguaia-PA-2021" sheetId="21" r:id="rId39"/>
    <sheet name="Pérola-C. do Araguaia-PA-2022" sheetId="66" r:id="rId40"/>
    <sheet name="Pérola-C. do Araguaia-PA-2023" sheetId="68" r:id="rId41"/>
    <sheet name="Pérola-Itapororoca-PB-2010" sheetId="47" r:id="rId42"/>
    <sheet name="Pérola-Itapororoca-PB-2011" sheetId="49" r:id="rId43"/>
    <sheet name="Pérola-Itapororoca-PB-2012" sheetId="51" r:id="rId44"/>
    <sheet name="Pérola-Itapororoca-PB-2013" sheetId="53" r:id="rId45"/>
    <sheet name="Pérola-Itapororoca-PB-2014" sheetId="55" r:id="rId46"/>
    <sheet name="Pérola-Santa Rita-PB-2010" sheetId="48" r:id="rId47"/>
    <sheet name="Pérola-Santa Rita-PB-2011" sheetId="50" r:id="rId48"/>
    <sheet name="Pérola-Santa Rita-PB-2012" sheetId="52" r:id="rId49"/>
    <sheet name="Pérola-Santa Rita-PB-2013" sheetId="54" r:id="rId50"/>
    <sheet name="Pérola-Santa Rita-PB-2014" sheetId="56" r:id="rId51"/>
    <sheet name="Pérola-Santa Rita-PB-2015" sheetId="57" r:id="rId52"/>
    <sheet name="Pérola-Santa Rita-PB-2016" sheetId="19" r:id="rId53"/>
    <sheet name="Pérola-Santa Rita-PB-2017" sheetId="5" r:id="rId54"/>
    <sheet name="Pérola-Santa Rita-PB-2018" sheetId="8" r:id="rId55"/>
    <sheet name="Pérola-Santa Rita-PB-2019" sheetId="12" r:id="rId56"/>
    <sheet name="Pérola-Santa Rita-PB-2020" sheetId="15" r:id="rId57"/>
    <sheet name="Pérola-Santa Rita-PB-2021" sheetId="22" r:id="rId58"/>
    <sheet name="Pérola-Santa Rita-PB-2022" sheetId="67" r:id="rId59"/>
    <sheet name="Pérola-Santa Rita-PB-2023" sheetId="69" r:id="rId60"/>
    <sheet name="Pérola-Miracema do TO-TO-2008" sheetId="58" r:id="rId61"/>
    <sheet name="Pérola-Miracema do TO-TO-2009" sheetId="59" r:id="rId62"/>
    <sheet name="Pérola-Miracema do TO-TO-2010" sheetId="60" r:id="rId63"/>
    <sheet name="Pérola-Miracema do TO-TO-2011" sheetId="61" r:id="rId64"/>
    <sheet name="Pérola-Miracema do TO-TO-2012" sheetId="62" r:id="rId65"/>
    <sheet name="Pérola-Miracema do TO-TO-2013" sheetId="63" r:id="rId66"/>
    <sheet name="Pérola-Miracema do TO-TO-2014" sheetId="64" r:id="rId67"/>
    <sheet name="Limoeiro de Anadia-TO-2023" sheetId="70" r:id="rId68"/>
  </sheets>
  <externalReferences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</externalReferences>
  <definedNames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5">#REF!</definedName>
    <definedName name="\a" localSheetId="0">"#ref!"</definedName>
    <definedName name="\a" localSheetId="67">#REF!</definedName>
    <definedName name="\a" localSheetId="2">#REF!</definedName>
    <definedName name="\a" localSheetId="3">#REF!</definedName>
    <definedName name="\a" localSheetId="26">#REF!</definedName>
    <definedName name="\a" localSheetId="27">#REF!</definedName>
    <definedName name="\a" localSheetId="28">#REF!</definedName>
    <definedName name="\a" localSheetId="29">#REF!</definedName>
    <definedName name="\a" localSheetId="30">#REF!</definedName>
    <definedName name="\a" localSheetId="31">#REF!</definedName>
    <definedName name="\a" localSheetId="32">#REF!</definedName>
    <definedName name="\a" localSheetId="33">#REF!</definedName>
    <definedName name="\a" localSheetId="34">#REF!</definedName>
    <definedName name="\a" localSheetId="35">#REF!</definedName>
    <definedName name="\a" localSheetId="36">#REF!</definedName>
    <definedName name="\a" localSheetId="37">#REF!</definedName>
    <definedName name="\a" localSheetId="16">#REF!</definedName>
    <definedName name="\a" localSheetId="17">#REF!</definedName>
    <definedName name="\a" localSheetId="18">#REF!</definedName>
    <definedName name="\a" localSheetId="19">#REF!</definedName>
    <definedName name="\a" localSheetId="20">#REF!</definedName>
    <definedName name="\a" localSheetId="21">#REF!</definedName>
    <definedName name="\a" localSheetId="22">#REF!</definedName>
    <definedName name="\a" localSheetId="23">#REF!</definedName>
    <definedName name="\a" localSheetId="24">#REF!</definedName>
    <definedName name="\a" localSheetId="25">#REF!</definedName>
    <definedName name="\a" localSheetId="41">#REF!</definedName>
    <definedName name="\a" localSheetId="42">#REF!</definedName>
    <definedName name="\a" localSheetId="43">#REF!</definedName>
    <definedName name="\a" localSheetId="44">#REF!</definedName>
    <definedName name="\a" localSheetId="45">#REF!</definedName>
    <definedName name="\a" localSheetId="60">#REF!</definedName>
    <definedName name="\a" localSheetId="61">#REF!</definedName>
    <definedName name="\a" localSheetId="62">#REF!</definedName>
    <definedName name="\a" localSheetId="63">#REF!</definedName>
    <definedName name="\a" localSheetId="64">#REF!</definedName>
    <definedName name="\a" localSheetId="65">#REF!</definedName>
    <definedName name="\a" localSheetId="66">#REF!</definedName>
    <definedName name="\a" localSheetId="46">#REF!</definedName>
    <definedName name="\a" localSheetId="47">#REF!</definedName>
    <definedName name="\a" localSheetId="48">#REF!</definedName>
    <definedName name="\a" localSheetId="49">#REF!</definedName>
    <definedName name="\a" localSheetId="50">#REF!</definedName>
    <definedName name="\a" localSheetId="51">#REF!</definedName>
    <definedName name="\a" localSheetId="52">#REF!</definedName>
    <definedName name="\a" localSheetId="53">#REF!</definedName>
    <definedName name="\a" localSheetId="54">#REF!</definedName>
    <definedName name="\a" localSheetId="55">#REF!</definedName>
    <definedName name="\a" localSheetId="56">#REF!</definedName>
    <definedName name="\a" localSheetId="59">#REF!</definedName>
    <definedName name="\a">#REF!</definedName>
    <definedName name="_a" localSheetId="8">#REF!</definedName>
    <definedName name="_a" localSheetId="9">#REF!</definedName>
    <definedName name="_a" localSheetId="10">#REF!</definedName>
    <definedName name="_a" localSheetId="11">#REF!</definedName>
    <definedName name="_a" localSheetId="15">#REF!</definedName>
    <definedName name="_a" localSheetId="0">#REF!</definedName>
    <definedName name="_a" localSheetId="35">#REF!</definedName>
    <definedName name="_a" localSheetId="18">#REF!</definedName>
    <definedName name="_a" localSheetId="19">#REF!</definedName>
    <definedName name="_a" localSheetId="20">#REF!</definedName>
    <definedName name="_a" localSheetId="21">#REF!</definedName>
    <definedName name="_a" localSheetId="25">#REF!</definedName>
    <definedName name="_a" localSheetId="54">#REF!</definedName>
    <definedName name="_a">"$#REF!.$A$148:$A$152"</definedName>
    <definedName name="_a_10" localSheetId="15">[1]Horamaquina!#REF!</definedName>
    <definedName name="_a_10" localSheetId="0">[2]Horamaquina!#REF!</definedName>
    <definedName name="_a_10" localSheetId="2">[2]Horamaquina!#REF!</definedName>
    <definedName name="_a_10" localSheetId="35">[1]Horamaquina!#REF!</definedName>
    <definedName name="_a_10" localSheetId="36">[2]Horamaquina!#REF!</definedName>
    <definedName name="_a_10" localSheetId="25">[1]Horamaquina!#REF!</definedName>
    <definedName name="_a_10" localSheetId="54">[1]Horamaquina!#REF!</definedName>
    <definedName name="_a_10" localSheetId="55">[2]Horamaquina!#REF!</definedName>
    <definedName name="_a_10">[2]Horamaquina!#REF!</definedName>
    <definedName name="_a_11" localSheetId="8">[3]Horamaquina!#REF!</definedName>
    <definedName name="_a_11" localSheetId="9">[4]Horamaquina!#REF!</definedName>
    <definedName name="_a_11" localSheetId="10">[5]Horamaquina!#REF!</definedName>
    <definedName name="_a_11" localSheetId="11">[6]Horamaquina!#REF!</definedName>
    <definedName name="_a_11" localSheetId="15">[7]Horamaquina!#REF!</definedName>
    <definedName name="_a_11" localSheetId="0">[8]Horamaquina!#REF!</definedName>
    <definedName name="_a_11" localSheetId="2">[9]Horamaquina!#REF!</definedName>
    <definedName name="_a_11" localSheetId="35">[7]Horamaquina!#REF!</definedName>
    <definedName name="_a_11" localSheetId="36">[9]Horamaquina!#REF!</definedName>
    <definedName name="_a_11" localSheetId="18">[3]Horamaquina!#REF!</definedName>
    <definedName name="_a_11" localSheetId="19">[4]Horamaquina!#REF!</definedName>
    <definedName name="_a_11" localSheetId="20">[5]Horamaquina!#REF!</definedName>
    <definedName name="_a_11" localSheetId="21">[6]Horamaquina!#REF!</definedName>
    <definedName name="_a_11" localSheetId="25">[7]Horamaquina!#REF!</definedName>
    <definedName name="_a_11" localSheetId="54">[7]Horamaquina!#REF!</definedName>
    <definedName name="_a_11" localSheetId="55">[9]Horamaquina!#REF!</definedName>
    <definedName name="_a_11">[8]Horamaquina!#REF!</definedName>
    <definedName name="_a_12">#N/A</definedName>
    <definedName name="_a_9" localSheetId="8">[10]Horamaquina!#REF!</definedName>
    <definedName name="_a_9" localSheetId="9">[11]Horamaquina!#REF!</definedName>
    <definedName name="_a_9" localSheetId="10">[12]Horamaquina!#REF!</definedName>
    <definedName name="_a_9" localSheetId="11">[13]Horamaquina!#REF!</definedName>
    <definedName name="_a_9" localSheetId="15">[7]Horamaquina!#REF!</definedName>
    <definedName name="_a_9" localSheetId="0">[8]Horamaquina!#REF!</definedName>
    <definedName name="_a_9" localSheetId="2">[9]Horamaquina!#REF!</definedName>
    <definedName name="_a_9" localSheetId="35">[7]Horamaquina!#REF!</definedName>
    <definedName name="_a_9" localSheetId="36">[9]Horamaquina!#REF!</definedName>
    <definedName name="_a_9" localSheetId="18">[10]Horamaquina!#REF!</definedName>
    <definedName name="_a_9" localSheetId="19">[11]Horamaquina!#REF!</definedName>
    <definedName name="_a_9" localSheetId="20">[12]Horamaquina!#REF!</definedName>
    <definedName name="_a_9" localSheetId="21">[13]Horamaquina!#REF!</definedName>
    <definedName name="_a_9" localSheetId="25">[7]Horamaquina!#REF!</definedName>
    <definedName name="_a_9" localSheetId="54">[7]Horamaquina!#REF!</definedName>
    <definedName name="_a_9" localSheetId="55">[9]Horamaquina!#REF!</definedName>
    <definedName name="_a_9">[8]Horamaquina!#REF!</definedName>
    <definedName name="Área_Cultivada" localSheetId="7">[14]Custeio!$E$10</definedName>
    <definedName name="Área_Cultivada" localSheetId="8">#REF!</definedName>
    <definedName name="Área_Cultivada" localSheetId="9">#REF!</definedName>
    <definedName name="Área_Cultivada" localSheetId="10">#REF!</definedName>
    <definedName name="Área_Cultivada" localSheetId="11">#REF!</definedName>
    <definedName name="Área_Cultivada" localSheetId="13">[15]Custeio!$E$10</definedName>
    <definedName name="Área_Cultivada" localSheetId="15">[16]Custeio!$E$10</definedName>
    <definedName name="Área_Cultivada" localSheetId="0">#N/A</definedName>
    <definedName name="Área_Cultivada" localSheetId="67">[77]Custeio!$E$10</definedName>
    <definedName name="Área_Cultivada" localSheetId="2">[17]Custeio!$E$10</definedName>
    <definedName name="Área_Cultivada" localSheetId="3">[18]Custeio!$E$10</definedName>
    <definedName name="Área_Cultivada" localSheetId="4">[19]Custeio!$E$10</definedName>
    <definedName name="Área_Cultivada" localSheetId="32">[20]Custeio!$E$10</definedName>
    <definedName name="Área_Cultivada" localSheetId="33">[21]Custeio!$E$10</definedName>
    <definedName name="Área_Cultivada" localSheetId="34">[22]Custeio!$E$10</definedName>
    <definedName name="Área_Cultivada" localSheetId="35">[23]Custeio!$E$10</definedName>
    <definedName name="Área_Cultivada" localSheetId="36">[17]Custeio!$E$10</definedName>
    <definedName name="Área_Cultivada" localSheetId="37">[18]Custeio!$E$10</definedName>
    <definedName name="Área_Cultivada" localSheetId="38">[19]Custeio!$E$10</definedName>
    <definedName name="Área_Cultivada" localSheetId="17">[24]Custeio!$E$10</definedName>
    <definedName name="Área_Cultivada" localSheetId="18">#REF!</definedName>
    <definedName name="Área_Cultivada" localSheetId="19">#REF!</definedName>
    <definedName name="Área_Cultivada" localSheetId="20">#REF!</definedName>
    <definedName name="Área_Cultivada" localSheetId="21">#REF!</definedName>
    <definedName name="Área_Cultivada" localSheetId="23">[25]Custeio!$E$10</definedName>
    <definedName name="Área_Cultivada" localSheetId="24">[26]Custeio!$E$10</definedName>
    <definedName name="Área_Cultivada" localSheetId="25">[27]Custeio!$E$10</definedName>
    <definedName name="Área_Cultivada" localSheetId="52">[28]Custeio!$E$10</definedName>
    <definedName name="Área_Cultivada" localSheetId="53">[29]Custeio!$E$10</definedName>
    <definedName name="Área_Cultivada" localSheetId="54">[30]Custeio!$E$10</definedName>
    <definedName name="Área_Cultivada" localSheetId="55">[17]Custeio!$E$10</definedName>
    <definedName name="Área_Cultivada" localSheetId="56">[18]Custeio!$E$10</definedName>
    <definedName name="Área_Cultivada" localSheetId="57">[19]Custeio!$E$10</definedName>
    <definedName name="Área_Cultivada" localSheetId="59">[76]Custeio!$E$10</definedName>
    <definedName name="Área_Cultivada">[31]Custeio!$E$10</definedName>
    <definedName name="_xlnm.Print_Area" localSheetId="6">'Havaiano-Canápolis-MG-2009'!$A$1:$D$54</definedName>
    <definedName name="_xlnm.Print_Area" localSheetId="7">'Havaiano-Canápolis-MG-2010'!$A$1:$D$54</definedName>
    <definedName name="_xlnm.Print_Area" localSheetId="8">'Havaiano-Canápolis-MG-2011'!$A$1:$D$55</definedName>
    <definedName name="_xlnm.Print_Area" localSheetId="9">'Havaiano-Canápolis-MG-2012'!$A$1:$D$55</definedName>
    <definedName name="_xlnm.Print_Area" localSheetId="10">'Havaiano-Canápolis-MG-2013'!$A$1:$D$55</definedName>
    <definedName name="_xlnm.Print_Area" localSheetId="11">'Havaiano-Canápolis-MG-2014'!$A$1:$D$55</definedName>
    <definedName name="_xlnm.Print_Area" localSheetId="13">'Havaiano-Canápolis-MG-2016'!$A$1:$E$54</definedName>
    <definedName name="_xlnm.Print_Area" localSheetId="14">'Havaiano-Canápolis-MG-2017'!$A$1:$E$55</definedName>
    <definedName name="_xlnm.Print_Area" localSheetId="15">'Havaiano-Canápolis-MG-2018'!$A$1:$E$54</definedName>
    <definedName name="_xlnm.Print_Area" localSheetId="67">'Limoeiro de Anadia-TO-2023'!$A$1:$D$72</definedName>
    <definedName name="_xlnm.Print_Area" localSheetId="2">'Peróla-Arapiraca-AL-2019'!$A$1:$D$72</definedName>
    <definedName name="_xlnm.Print_Area" localSheetId="26">'Pérola-C. do Araguaia-PA-2008'!$A$1:$D$55</definedName>
    <definedName name="_xlnm.Print_Area" localSheetId="27">'Pérola-C. do Araguaia-PA-2009'!$A$1:$D$55</definedName>
    <definedName name="_xlnm.Print_Area" localSheetId="28">'Pérola-C. do Araguaia-PA-2010'!$A$1:$D$55</definedName>
    <definedName name="_xlnm.Print_Area" localSheetId="29">'Pérola-C. do Araguaia-PA-2011'!$A$1:$D$55</definedName>
    <definedName name="_xlnm.Print_Area" localSheetId="30">'Pérola-C. do Araguaia-PA-2013'!$A$1:$D$55</definedName>
    <definedName name="_xlnm.Print_Area" localSheetId="31">'Pérola-C. do Araguaia-PA-2014'!$A$1:$D$55</definedName>
    <definedName name="_xlnm.Print_Area" localSheetId="33">'Pérola-C. do Araguaia-PA-2016'!$A$1:$D$54</definedName>
    <definedName name="_xlnm.Print_Area" localSheetId="34">'Pérola-C. do Araguaia-PA-2017'!$A$1:$D$55</definedName>
    <definedName name="_xlnm.Print_Area" localSheetId="35">'Pérola-C. do Araguaia-PA-2018'!$A$1:$D$54</definedName>
    <definedName name="_xlnm.Print_Area" localSheetId="16">'Pérola-Canápolis-MG-2009'!$A$1:$D$54</definedName>
    <definedName name="_xlnm.Print_Area" localSheetId="17">'Pérola-Canápolis-MG-2010'!$A$1:$D$54</definedName>
    <definedName name="_xlnm.Print_Area" localSheetId="18">'Pérola-Canápolis-MG-2011'!$A$1:$D$55</definedName>
    <definedName name="_xlnm.Print_Area" localSheetId="19">'Pérola-Canápolis-MG-2012'!$A$1:$D$55</definedName>
    <definedName name="_xlnm.Print_Area" localSheetId="20">'Pérola-Canápolis-MG-2013'!$A$1:$D$55</definedName>
    <definedName name="_xlnm.Print_Area" localSheetId="21">'Pérola-Canápolis-MG-2014'!$A$1:$D$55</definedName>
    <definedName name="_xlnm.Print_Area" localSheetId="23">'Pérola-Canápolis-MG-2016'!$A$1:$E$54</definedName>
    <definedName name="_xlnm.Print_Area" localSheetId="24">'Pérola-Canápolis-MG-2017'!$A$1:$E$55</definedName>
    <definedName name="_xlnm.Print_Area" localSheetId="25">'Pérola-Canápolis-MG-2018'!$A$1:$E$54</definedName>
    <definedName name="_xlnm.Print_Area" localSheetId="41">'Pérola-Itapororoca-PB-2010'!$A$1:$D$55</definedName>
    <definedName name="_xlnm.Print_Area" localSheetId="42">'Pérola-Itapororoca-PB-2011'!$A$1:$D$55</definedName>
    <definedName name="_xlnm.Print_Area" localSheetId="43">'Pérola-Itapororoca-PB-2012'!$A$1:$D$55</definedName>
    <definedName name="_xlnm.Print_Area" localSheetId="44">'Pérola-Itapororoca-PB-2013'!$A$1:$D$55</definedName>
    <definedName name="_xlnm.Print_Area" localSheetId="45">'Pérola-Itapororoca-PB-2014'!$A$1:$D$55</definedName>
    <definedName name="_xlnm.Print_Area" localSheetId="60">'Pérola-Miracema do TO-TO-2008'!$A$1:$D$55</definedName>
    <definedName name="_xlnm.Print_Area" localSheetId="61">'Pérola-Miracema do TO-TO-2009'!$A$1:$D$55</definedName>
    <definedName name="_xlnm.Print_Area" localSheetId="62">'Pérola-Miracema do TO-TO-2010'!$A$1:$D$55</definedName>
    <definedName name="_xlnm.Print_Area" localSheetId="63">'Pérola-Miracema do TO-TO-2011'!$A$1:$D$55</definedName>
    <definedName name="_xlnm.Print_Area" localSheetId="64">'Pérola-Miracema do TO-TO-2012'!$A$1:$D$55</definedName>
    <definedName name="_xlnm.Print_Area" localSheetId="65">'Pérola-Miracema do TO-TO-2013'!$A$1:$D$55</definedName>
    <definedName name="_xlnm.Print_Area" localSheetId="66">'Pérola-Miracema do TO-TO-2014'!$A$1:$D$55</definedName>
    <definedName name="_xlnm.Print_Area" localSheetId="46">'Pérola-Santa Rita-PB-2010'!$A$1:$D$55</definedName>
    <definedName name="_xlnm.Print_Area" localSheetId="47">'Pérola-Santa Rita-PB-2011'!$A$1:$D$55</definedName>
    <definedName name="_xlnm.Print_Area" localSheetId="48">'Pérola-Santa Rita-PB-2012'!$A$1:$D$55</definedName>
    <definedName name="_xlnm.Print_Area" localSheetId="49">'Pérola-Santa Rita-PB-2013'!$A$1:$D$55</definedName>
    <definedName name="_xlnm.Print_Area" localSheetId="50">'Pérola-Santa Rita-PB-2014'!$A$1:$D$55</definedName>
    <definedName name="_xlnm.Print_Area" localSheetId="52">'Pérola-Santa Rita-PB-2016'!$A$1:$D$55</definedName>
    <definedName name="_xlnm.Print_Area" localSheetId="53">'Pérola-Santa Rita-PB-2017'!$A$1:$D$56</definedName>
    <definedName name="_xlnm.Print_Area" localSheetId="54">'Pérola-Santa Rita-PB-2018'!$A$1:$D$55</definedName>
    <definedName name="_xlnm.Print_Area" localSheetId="59">'Pérola-Santa Rita-PB-2023'!$A$1:$D$72</definedName>
    <definedName name="Custeio" localSheetId="6">#REF!</definedName>
    <definedName name="Custeio" localSheetId="7">#REF!</definedName>
    <definedName name="Custeio" localSheetId="8">#REF!</definedName>
    <definedName name="Custeio" localSheetId="9">#REF!</definedName>
    <definedName name="Custeio" localSheetId="10">#REF!</definedName>
    <definedName name="Custeio" localSheetId="11">#REF!</definedName>
    <definedName name="Custeio" localSheetId="12">#REF!</definedName>
    <definedName name="Custeio" localSheetId="13">#REF!</definedName>
    <definedName name="Custeio" localSheetId="15">#REF!</definedName>
    <definedName name="Custeio" localSheetId="0">"#ref!"</definedName>
    <definedName name="Custeio" localSheetId="67">#REF!</definedName>
    <definedName name="Custeio" localSheetId="2">#REF!</definedName>
    <definedName name="Custeio" localSheetId="3">#REF!</definedName>
    <definedName name="Custeio" localSheetId="26">#REF!</definedName>
    <definedName name="Custeio" localSheetId="27">#REF!</definedName>
    <definedName name="Custeio" localSheetId="28">#REF!</definedName>
    <definedName name="Custeio" localSheetId="29">#REF!</definedName>
    <definedName name="Custeio" localSheetId="30">#REF!</definedName>
    <definedName name="Custeio" localSheetId="31">#REF!</definedName>
    <definedName name="Custeio" localSheetId="32">#REF!</definedName>
    <definedName name="Custeio" localSheetId="33">#REF!</definedName>
    <definedName name="Custeio" localSheetId="34">#REF!</definedName>
    <definedName name="Custeio" localSheetId="35">#REF!</definedName>
    <definedName name="Custeio" localSheetId="36">#REF!</definedName>
    <definedName name="Custeio" localSheetId="37">#REF!</definedName>
    <definedName name="Custeio" localSheetId="16">#REF!</definedName>
    <definedName name="Custeio" localSheetId="17">#REF!</definedName>
    <definedName name="Custeio" localSheetId="18">#REF!</definedName>
    <definedName name="Custeio" localSheetId="19">#REF!</definedName>
    <definedName name="Custeio" localSheetId="20">#REF!</definedName>
    <definedName name="Custeio" localSheetId="21">#REF!</definedName>
    <definedName name="Custeio" localSheetId="22">#REF!</definedName>
    <definedName name="Custeio" localSheetId="23">#REF!</definedName>
    <definedName name="Custeio" localSheetId="24">#REF!</definedName>
    <definedName name="Custeio" localSheetId="25">#REF!</definedName>
    <definedName name="Custeio" localSheetId="41">#REF!</definedName>
    <definedName name="Custeio" localSheetId="42">#REF!</definedName>
    <definedName name="Custeio" localSheetId="43">#REF!</definedName>
    <definedName name="Custeio" localSheetId="44">#REF!</definedName>
    <definedName name="Custeio" localSheetId="45">#REF!</definedName>
    <definedName name="Custeio" localSheetId="60">#REF!</definedName>
    <definedName name="Custeio" localSheetId="61">#REF!</definedName>
    <definedName name="Custeio" localSheetId="62">#REF!</definedName>
    <definedName name="Custeio" localSheetId="63">#REF!</definedName>
    <definedName name="Custeio" localSheetId="64">#REF!</definedName>
    <definedName name="Custeio" localSheetId="65">#REF!</definedName>
    <definedName name="Custeio" localSheetId="66">#REF!</definedName>
    <definedName name="Custeio" localSheetId="46">#REF!</definedName>
    <definedName name="Custeio" localSheetId="47">#REF!</definedName>
    <definedName name="Custeio" localSheetId="48">#REF!</definedName>
    <definedName name="Custeio" localSheetId="49">#REF!</definedName>
    <definedName name="Custeio" localSheetId="50">#REF!</definedName>
    <definedName name="Custeio" localSheetId="51">#REF!</definedName>
    <definedName name="Custeio" localSheetId="52">#REF!</definedName>
    <definedName name="Custeio" localSheetId="53">#REF!</definedName>
    <definedName name="Custeio" localSheetId="54">#REF!</definedName>
    <definedName name="Custeio" localSheetId="55">#REF!</definedName>
    <definedName name="Custeio" localSheetId="56">#REF!</definedName>
    <definedName name="Custeio" localSheetId="59">#REF!</definedName>
    <definedName name="Custeio">#REF!</definedName>
    <definedName name="Custeio_13" localSheetId="8">#REF!</definedName>
    <definedName name="Custeio_13" localSheetId="9">#REF!</definedName>
    <definedName name="Custeio_13" localSheetId="10">#REF!</definedName>
    <definedName name="Custeio_13" localSheetId="11">#REF!</definedName>
    <definedName name="Custeio_13" localSheetId="15">#REF!</definedName>
    <definedName name="Custeio_13" localSheetId="0">#REF!</definedName>
    <definedName name="Custeio_13" localSheetId="2">#REF!</definedName>
    <definedName name="Custeio_13" localSheetId="35">#REF!</definedName>
    <definedName name="Custeio_13" localSheetId="36">#REF!</definedName>
    <definedName name="Custeio_13" localSheetId="18">#REF!</definedName>
    <definedName name="Custeio_13" localSheetId="19">#REF!</definedName>
    <definedName name="Custeio_13" localSheetId="20">#REF!</definedName>
    <definedName name="Custeio_13" localSheetId="21">#REF!</definedName>
    <definedName name="Custeio_13" localSheetId="25">#REF!</definedName>
    <definedName name="Custeio_13" localSheetId="54">#REF!</definedName>
    <definedName name="Custeio_13" localSheetId="55">#REF!</definedName>
    <definedName name="Custeio_13">#REF!</definedName>
    <definedName name="Custeio_9" localSheetId="8">#REF!</definedName>
    <definedName name="Custeio_9" localSheetId="9">#REF!</definedName>
    <definedName name="Custeio_9" localSheetId="10">#REF!</definedName>
    <definedName name="Custeio_9" localSheetId="11">#REF!</definedName>
    <definedName name="Custeio_9" localSheetId="15">#REF!</definedName>
    <definedName name="Custeio_9" localSheetId="0">#REF!</definedName>
    <definedName name="Custeio_9" localSheetId="2">#REF!</definedName>
    <definedName name="Custeio_9" localSheetId="35">#REF!</definedName>
    <definedName name="Custeio_9" localSheetId="36">#REF!</definedName>
    <definedName name="Custeio_9" localSheetId="18">#REF!</definedName>
    <definedName name="Custeio_9" localSheetId="19">#REF!</definedName>
    <definedName name="Custeio_9" localSheetId="20">#REF!</definedName>
    <definedName name="Custeio_9" localSheetId="21">#REF!</definedName>
    <definedName name="Custeio_9" localSheetId="25">#REF!</definedName>
    <definedName name="Custeio_9" localSheetId="54">#REF!</definedName>
    <definedName name="Custeio_9" localSheetId="55">#REF!</definedName>
    <definedName name="Custeio_9">#REF!</definedName>
    <definedName name="cvv">[32]Entrada!$B$1</definedName>
    <definedName name="Depreciação" localSheetId="26">#REF!</definedName>
    <definedName name="Depreciação" localSheetId="27">#REF!</definedName>
    <definedName name="Depreciação" localSheetId="28">#REF!</definedName>
    <definedName name="Depreciação" localSheetId="29">#REF!</definedName>
    <definedName name="Depreciação" localSheetId="31">#REF!</definedName>
    <definedName name="Depreciação">"['file:///lucas.rocha/Documents/Custos%20de%20Produ%C3%A7%C3%A3o%20GERAL%20LUCAS/Site%20-%20Custos%20de%20Produ%C3%A7%C3%A3o/Atualiza%C3%A7%C3%B5es%20Site/S%C3%A9ries%20Hist%C3%B3ricas/2018/NOV/Serie_Historica_Citrus_2011-2018.xls'#$''.$A$1]"</definedName>
    <definedName name="ESPALDEIRA___MEMÓRIA_DE_CÁLCULO" localSheetId="0">[33]Preços!#REF!</definedName>
    <definedName name="ESPALDEIRA___MEMÓRIA_DE_CÁLCULO" localSheetId="2">[34]Preços!#REF!</definedName>
    <definedName name="ESPALDEIRA___MEMÓRIA_DE_CÁLCULO" localSheetId="36">[34]Preços!#REF!</definedName>
    <definedName name="ESPALDEIRA___MEMÓRIA_DE_CÁLCULO" localSheetId="55">[34]Preços!#REF!</definedName>
    <definedName name="ESPALDEIRA___MEMÓRIA_DE_CÁLCULO">[33]Preços!#REF!</definedName>
    <definedName name="HoMáquina" localSheetId="8">#REF!</definedName>
    <definedName name="HoMáquina" localSheetId="9">#REF!</definedName>
    <definedName name="HoMáquina" localSheetId="10">#REF!</definedName>
    <definedName name="HoMáquina" localSheetId="11">#REF!</definedName>
    <definedName name="HoMáquina" localSheetId="15">#REF!</definedName>
    <definedName name="HoMáquina" localSheetId="0">#REF!</definedName>
    <definedName name="HoMáquina" localSheetId="2">#REF!</definedName>
    <definedName name="HoMáquina" localSheetId="26">#REF!</definedName>
    <definedName name="HoMáquina" localSheetId="27">#REF!</definedName>
    <definedName name="HoMáquina" localSheetId="28">#REF!</definedName>
    <definedName name="HoMáquina" localSheetId="29">#REF!</definedName>
    <definedName name="HoMáquina" localSheetId="31">#REF!</definedName>
    <definedName name="HoMáquina" localSheetId="35">#REF!</definedName>
    <definedName name="HoMáquina" localSheetId="36">#REF!</definedName>
    <definedName name="HoMáquina" localSheetId="18">#REF!</definedName>
    <definedName name="HoMáquina" localSheetId="19">#REF!</definedName>
    <definedName name="HoMáquina" localSheetId="20">#REF!</definedName>
    <definedName name="HoMáquina" localSheetId="21">#REF!</definedName>
    <definedName name="HoMáquina" localSheetId="25">#REF!</definedName>
    <definedName name="HoMáquina" localSheetId="54">#REF!</definedName>
    <definedName name="HoMáquina" localSheetId="55">#REF!</definedName>
    <definedName name="HoMáquina">#REF!</definedName>
    <definedName name="HoraMáquina" localSheetId="8">#REF!</definedName>
    <definedName name="HoraMáquina" localSheetId="9">#REF!</definedName>
    <definedName name="HoraMáquina" localSheetId="10">#REF!</definedName>
    <definedName name="HoraMáquina" localSheetId="11">#REF!</definedName>
    <definedName name="HoraMáquina" localSheetId="15">#REF!</definedName>
    <definedName name="HoraMáquina" localSheetId="0">#REF!</definedName>
    <definedName name="HoraMáquina" localSheetId="2">#REF!</definedName>
    <definedName name="HoraMáquina" localSheetId="26">#REF!</definedName>
    <definedName name="HoraMáquina" localSheetId="27">#REF!</definedName>
    <definedName name="HoraMáquina" localSheetId="28">#REF!</definedName>
    <definedName name="HoraMáquina" localSheetId="29">#REF!</definedName>
    <definedName name="HoraMáquina" localSheetId="31">#REF!</definedName>
    <definedName name="HoraMáquina" localSheetId="35">#REF!</definedName>
    <definedName name="HoraMáquina" localSheetId="36">#REF!</definedName>
    <definedName name="HoraMáquina" localSheetId="18">#REF!</definedName>
    <definedName name="HoraMáquina" localSheetId="19">#REF!</definedName>
    <definedName name="HoraMáquina" localSheetId="20">#REF!</definedName>
    <definedName name="HoraMáquina" localSheetId="21">#REF!</definedName>
    <definedName name="HoraMáquina" localSheetId="25">#REF!</definedName>
    <definedName name="HoraMáquina" localSheetId="54">#REF!</definedName>
    <definedName name="HoraMáquina" localSheetId="55">#REF!</definedName>
    <definedName name="HoraMáquina">#REF!</definedName>
    <definedName name="NOTA_EXPLICATIV" localSheetId="6">#REF!</definedName>
    <definedName name="NOTA_EXPLICATIV" localSheetId="7">#REF!</definedName>
    <definedName name="NOTA_EXPLICATIV" localSheetId="8">#REF!</definedName>
    <definedName name="NOTA_EXPLICATIV" localSheetId="9">#REF!</definedName>
    <definedName name="NOTA_EXPLICATIV" localSheetId="10">#REF!</definedName>
    <definedName name="NOTA_EXPLICATIV" localSheetId="11">#REF!</definedName>
    <definedName name="NOTA_EXPLICATIV" localSheetId="12">#REF!</definedName>
    <definedName name="NOTA_EXPLICATIV" localSheetId="13">#REF!</definedName>
    <definedName name="NOTA_EXPLICATIV" localSheetId="15">#REF!</definedName>
    <definedName name="NOTA_EXPLICATIV" localSheetId="0">"#ref!"</definedName>
    <definedName name="NOTA_EXPLICATIV" localSheetId="67">#REF!</definedName>
    <definedName name="NOTA_EXPLICATIV" localSheetId="2">#REF!</definedName>
    <definedName name="NOTA_EXPLICATIV" localSheetId="3">#REF!</definedName>
    <definedName name="NOTA_EXPLICATIV" localSheetId="26">#REF!</definedName>
    <definedName name="NOTA_EXPLICATIV" localSheetId="27">#REF!</definedName>
    <definedName name="NOTA_EXPLICATIV" localSheetId="28">#REF!</definedName>
    <definedName name="NOTA_EXPLICATIV" localSheetId="29">#REF!</definedName>
    <definedName name="NOTA_EXPLICATIV" localSheetId="30">#REF!</definedName>
    <definedName name="NOTA_EXPLICATIV" localSheetId="31">#REF!</definedName>
    <definedName name="NOTA_EXPLICATIV" localSheetId="32">#REF!</definedName>
    <definedName name="NOTA_EXPLICATIV" localSheetId="33">#REF!</definedName>
    <definedName name="NOTA_EXPLICATIV" localSheetId="34">#REF!</definedName>
    <definedName name="NOTA_EXPLICATIV" localSheetId="35">#REF!</definedName>
    <definedName name="NOTA_EXPLICATIV" localSheetId="36">#REF!</definedName>
    <definedName name="NOTA_EXPLICATIV" localSheetId="37">#REF!</definedName>
    <definedName name="NOTA_EXPLICATIV" localSheetId="16">#REF!</definedName>
    <definedName name="NOTA_EXPLICATIV" localSheetId="17">#REF!</definedName>
    <definedName name="NOTA_EXPLICATIV" localSheetId="18">#REF!</definedName>
    <definedName name="NOTA_EXPLICATIV" localSheetId="19">#REF!</definedName>
    <definedName name="NOTA_EXPLICATIV" localSheetId="20">#REF!</definedName>
    <definedName name="NOTA_EXPLICATIV" localSheetId="21">#REF!</definedName>
    <definedName name="NOTA_EXPLICATIV" localSheetId="22">#REF!</definedName>
    <definedName name="NOTA_EXPLICATIV" localSheetId="23">#REF!</definedName>
    <definedName name="NOTA_EXPLICATIV" localSheetId="24">#REF!</definedName>
    <definedName name="NOTA_EXPLICATIV" localSheetId="25">#REF!</definedName>
    <definedName name="NOTA_EXPLICATIV" localSheetId="41">#REF!</definedName>
    <definedName name="NOTA_EXPLICATIV" localSheetId="42">#REF!</definedName>
    <definedName name="NOTA_EXPLICATIV" localSheetId="43">#REF!</definedName>
    <definedName name="NOTA_EXPLICATIV" localSheetId="44">#REF!</definedName>
    <definedName name="NOTA_EXPLICATIV" localSheetId="45">#REF!</definedName>
    <definedName name="NOTA_EXPLICATIV" localSheetId="60">#REF!</definedName>
    <definedName name="NOTA_EXPLICATIV" localSheetId="61">#REF!</definedName>
    <definedName name="NOTA_EXPLICATIV" localSheetId="62">#REF!</definedName>
    <definedName name="NOTA_EXPLICATIV" localSheetId="63">#REF!</definedName>
    <definedName name="NOTA_EXPLICATIV" localSheetId="64">#REF!</definedName>
    <definedName name="NOTA_EXPLICATIV" localSheetId="65">#REF!</definedName>
    <definedName name="NOTA_EXPLICATIV" localSheetId="66">#REF!</definedName>
    <definedName name="NOTA_EXPLICATIV" localSheetId="46">#REF!</definedName>
    <definedName name="NOTA_EXPLICATIV" localSheetId="47">#REF!</definedName>
    <definedName name="NOTA_EXPLICATIV" localSheetId="48">#REF!</definedName>
    <definedName name="NOTA_EXPLICATIV" localSheetId="49">#REF!</definedName>
    <definedName name="NOTA_EXPLICATIV" localSheetId="50">#REF!</definedName>
    <definedName name="NOTA_EXPLICATIV" localSheetId="51">#REF!</definedName>
    <definedName name="NOTA_EXPLICATIV" localSheetId="52">#REF!</definedName>
    <definedName name="NOTA_EXPLICATIV" localSheetId="53">#REF!</definedName>
    <definedName name="NOTA_EXPLICATIV" localSheetId="54">#REF!</definedName>
    <definedName name="NOTA_EXPLICATIV" localSheetId="55">#REF!</definedName>
    <definedName name="NOTA_EXPLICATIV" localSheetId="56">#REF!</definedName>
    <definedName name="NOTA_EXPLICATIV" localSheetId="59">#REF!</definedName>
    <definedName name="NOTA_EXPLICATIV">#REF!</definedName>
    <definedName name="patio">[35]Entrada!$B$1</definedName>
    <definedName name="Preço_da_terra" localSheetId="7">[14]Custeio!$D$3</definedName>
    <definedName name="Preço_da_terra" localSheetId="8">#REF!</definedName>
    <definedName name="Preço_da_terra" localSheetId="9">#REF!</definedName>
    <definedName name="Preço_da_terra" localSheetId="10">#REF!</definedName>
    <definedName name="Preço_da_terra" localSheetId="11">#REF!</definedName>
    <definedName name="Preço_da_terra" localSheetId="13">[15]Custeio!$D$3</definedName>
    <definedName name="Preço_da_terra" localSheetId="15">[16]Custeio!$D$3</definedName>
    <definedName name="Preço_da_terra" localSheetId="0">#N/A</definedName>
    <definedName name="Preço_da_terra" localSheetId="67">[77]Custeio!$D$3</definedName>
    <definedName name="Preço_da_terra" localSheetId="2">[17]Custeio!$D$3</definedName>
    <definedName name="Preço_da_terra" localSheetId="3">[18]Custeio!$D$3</definedName>
    <definedName name="Preço_da_terra" localSheetId="4">[19]Custeio!$D$3</definedName>
    <definedName name="Preço_da_terra" localSheetId="28">[36]Custeio!$D$3</definedName>
    <definedName name="Preço_da_terra" localSheetId="32">[20]Custeio!$D$3</definedName>
    <definedName name="Preço_da_terra" localSheetId="33">[21]Custeio!$D$3</definedName>
    <definedName name="Preço_da_terra" localSheetId="34">[22]Custeio!$D$3</definedName>
    <definedName name="Preço_da_terra" localSheetId="35">[23]Custeio!$D$3</definedName>
    <definedName name="Preço_da_terra" localSheetId="36">[17]Custeio!$D$3</definedName>
    <definedName name="Preço_da_terra" localSheetId="37">[18]Custeio!$D$3</definedName>
    <definedName name="Preço_da_terra" localSheetId="38">[19]Custeio!$D$3</definedName>
    <definedName name="Preço_da_terra" localSheetId="17">[24]Custeio!$D$3</definedName>
    <definedName name="Preço_da_terra" localSheetId="18">#REF!</definedName>
    <definedName name="Preço_da_terra" localSheetId="19">#REF!</definedName>
    <definedName name="Preço_da_terra" localSheetId="20">#REF!</definedName>
    <definedName name="Preço_da_terra" localSheetId="21">#REF!</definedName>
    <definedName name="Preço_da_terra" localSheetId="23">[25]Custeio!$D$3</definedName>
    <definedName name="Preço_da_terra" localSheetId="24">[26]Custeio!$D$3</definedName>
    <definedName name="Preço_da_terra" localSheetId="25">[27]Custeio!$D$3</definedName>
    <definedName name="Preço_da_terra" localSheetId="52">[28]Custeio!$D$3</definedName>
    <definedName name="Preço_da_terra" localSheetId="53">[29]Custeio!$D$3</definedName>
    <definedName name="Preço_da_terra" localSheetId="54">[30]Custeio!$D$3</definedName>
    <definedName name="Preço_da_terra" localSheetId="55">[17]Custeio!$D$3</definedName>
    <definedName name="Preço_da_terra" localSheetId="56">[18]Custeio!$D$3</definedName>
    <definedName name="Preço_da_terra" localSheetId="57">[19]Custeio!$D$3</definedName>
    <definedName name="Preço_da_terra">[37]Custeio!$D$3</definedName>
    <definedName name="Produtividade_Media" localSheetId="7">[14]Custeio!$E$11</definedName>
    <definedName name="Produtividade_Media" localSheetId="8">[38]Custeio!$E$11</definedName>
    <definedName name="Produtividade_Media" localSheetId="9">[39]Custeio!$E$11</definedName>
    <definedName name="Produtividade_Media" localSheetId="10">[40]Custeio!$E$11</definedName>
    <definedName name="Produtividade_Media" localSheetId="11">[41]Custeio!$E$11</definedName>
    <definedName name="Produtividade_Media" localSheetId="12">[42]Custeio!$E$11</definedName>
    <definedName name="Produtividade_Media" localSheetId="13">[15]Custeio!$E$11</definedName>
    <definedName name="Produtividade_Media" localSheetId="14">[43]Custeio!$E$11</definedName>
    <definedName name="Produtividade_Media" localSheetId="15">[16]Custeio!$E$11</definedName>
    <definedName name="Produtividade_Media" localSheetId="0">#N/A</definedName>
    <definedName name="Produtividade_Media" localSheetId="67">[77]Custeio!$E$11</definedName>
    <definedName name="Produtividade_Media" localSheetId="2">[17]Custeio!$E$11</definedName>
    <definedName name="Produtividade_Media" localSheetId="3">[18]Custeio!$E$11</definedName>
    <definedName name="Produtividade_Media" localSheetId="4">[19]Custeio!$E$11</definedName>
    <definedName name="Produtividade_Media" localSheetId="26">[44]Custeio!$E$11</definedName>
    <definedName name="Produtividade_Media" localSheetId="27">[45]Custeio!$E$11</definedName>
    <definedName name="Produtividade_Media" localSheetId="28">[46]Custeio!$E$11</definedName>
    <definedName name="Produtividade_Media" localSheetId="29">[47]Custeio!$E$11</definedName>
    <definedName name="Produtividade_Media" localSheetId="30">[48]Custeio!$E$11</definedName>
    <definedName name="Produtividade_Media" localSheetId="31">[49]Custeio!$E$11</definedName>
    <definedName name="Produtividade_Media" localSheetId="32">[42]Custeio!$E$11</definedName>
    <definedName name="Produtividade_Media" localSheetId="33">[21]Custeio!$E$11</definedName>
    <definedName name="Produtividade_Media" localSheetId="34">[22]Custeio!$E$11</definedName>
    <definedName name="Produtividade_Media" localSheetId="35">[23]Custeio!$E$11</definedName>
    <definedName name="Produtividade_Media" localSheetId="36">[17]Custeio!$E$11</definedName>
    <definedName name="Produtividade_Media" localSheetId="37">[18]Custeio!$E$11</definedName>
    <definedName name="Produtividade_Media" localSheetId="38">[19]Custeio!$E$11</definedName>
    <definedName name="Produtividade_Media" localSheetId="17">[24]Custeio!$E$11</definedName>
    <definedName name="Produtividade_Media" localSheetId="18">[50]Custeio!$E$11</definedName>
    <definedName name="Produtividade_Media" localSheetId="19">[51]Custeio!$E$11</definedName>
    <definedName name="Produtividade_Media" localSheetId="20">[52]Custeio!$E$11</definedName>
    <definedName name="Produtividade_Media" localSheetId="21">[53]Custeio!$E$11</definedName>
    <definedName name="Produtividade_Media" localSheetId="22">[42]Custeio!$E$11</definedName>
    <definedName name="Produtividade_Media" localSheetId="23">[25]Custeio!$E$11</definedName>
    <definedName name="Produtividade_Media" localSheetId="24">[26]Custeio!$E$11</definedName>
    <definedName name="Produtividade_Media" localSheetId="25">[27]Custeio!$E$11</definedName>
    <definedName name="Produtividade_Media" localSheetId="41">[54]Custeio!$E$11</definedName>
    <definedName name="Produtividade_Media" localSheetId="42">[55]Custeio!$E$11</definedName>
    <definedName name="Produtividade_Media" localSheetId="43">[56]Custeio!$E$11</definedName>
    <definedName name="Produtividade_Media" localSheetId="44">[57]Custeio!$E$11</definedName>
    <definedName name="Produtividade_Media" localSheetId="45">[58]Custeio!$E$11</definedName>
    <definedName name="Produtividade_Media" localSheetId="60">[59]Custeio!$E$11</definedName>
    <definedName name="Produtividade_Media" localSheetId="61">[60]Custeio!$E$11</definedName>
    <definedName name="Produtividade_Media" localSheetId="62">[61]Custeio!$E$11</definedName>
    <definedName name="Produtividade_Media" localSheetId="63">[62]Custeio!$E$11</definedName>
    <definedName name="Produtividade_Media" localSheetId="64">[63]Custeio!$E$11</definedName>
    <definedName name="Produtividade_Media" localSheetId="65">[64]Custeio!$E$11</definedName>
    <definedName name="Produtividade_Media" localSheetId="66">[65]Custeio!$E$11</definedName>
    <definedName name="Produtividade_Media" localSheetId="46">[66]Custeio!$E$11</definedName>
    <definedName name="Produtividade_Media" localSheetId="47">[67]Custeio!$E$11</definedName>
    <definedName name="Produtividade_Media" localSheetId="48">[68]Custeio!$E$11</definedName>
    <definedName name="Produtividade_Media" localSheetId="49">[69]Custeio!$E$11</definedName>
    <definedName name="Produtividade_Media" localSheetId="50">[70]Custeio!$E$11</definedName>
    <definedName name="Produtividade_Media" localSheetId="51">[42]Custeio!$E$11</definedName>
    <definedName name="Produtividade_Media" localSheetId="52">[28]Custeio!$E$11</definedName>
    <definedName name="Produtividade_Media" localSheetId="53">[29]Custeio!$E$11</definedName>
    <definedName name="Produtividade_Media" localSheetId="54">[30]Custeio!$E$11</definedName>
    <definedName name="Produtividade_Media" localSheetId="55">[17]Custeio!$E$11</definedName>
    <definedName name="Produtividade_Media" localSheetId="56">[18]Custeio!$E$11</definedName>
    <definedName name="Produtividade_Media" localSheetId="57">[19]Custeio!$E$11</definedName>
    <definedName name="Produtividade_Media" localSheetId="59">[76]Custeio!$E$11</definedName>
    <definedName name="Produtividade_Media">[31]Custeio!$E$11</definedName>
    <definedName name="Saca" localSheetId="6">[71]Entrada!$B$1</definedName>
    <definedName name="Saca" localSheetId="7">[14]Entrada!$B$1</definedName>
    <definedName name="Saca" localSheetId="8">[72]Entrada!$B$1</definedName>
    <definedName name="Saca" localSheetId="9">[73]Entrada!$B$1</definedName>
    <definedName name="Saca" localSheetId="10">[74]Entrada!$B$1</definedName>
    <definedName name="Saca" localSheetId="11">[75]Entrada!$B$1</definedName>
    <definedName name="Saca" localSheetId="12">[42]Entrada!$B$1</definedName>
    <definedName name="Saca" localSheetId="13">[15]Entrada!$B$1</definedName>
    <definedName name="Saca" localSheetId="15">[16]Entrada!$B$1</definedName>
    <definedName name="Saca" localSheetId="0">#N/A</definedName>
    <definedName name="Saca" localSheetId="67">[77]Entrada!$B$1</definedName>
    <definedName name="Saca" localSheetId="2">[17]Entrada!$B$1</definedName>
    <definedName name="Saca" localSheetId="3">[18]Entrada!$B$1</definedName>
    <definedName name="Saca" localSheetId="4">[19]Entrada!$B$1</definedName>
    <definedName name="Saca" localSheetId="28">[36]Entrada!$B$1</definedName>
    <definedName name="Saca" localSheetId="32">[42]Entrada!$B$1</definedName>
    <definedName name="Saca" localSheetId="33">[21]Entrada!$B$1</definedName>
    <definedName name="Saca" localSheetId="34">[22]Entrada!$B$1</definedName>
    <definedName name="Saca" localSheetId="35">[23]Entrada!$B$1</definedName>
    <definedName name="Saca" localSheetId="36">[17]Entrada!$B$1</definedName>
    <definedName name="Saca" localSheetId="37">[18]Entrada!$B$1</definedName>
    <definedName name="Saca" localSheetId="38">[19]Entrada!$B$1</definedName>
    <definedName name="Saca" localSheetId="16">[71]Entrada!$B$1</definedName>
    <definedName name="Saca" localSheetId="17">[24]Entrada!$B$1</definedName>
    <definedName name="Saca" localSheetId="18">[72]Entrada!$B$1</definedName>
    <definedName name="Saca" localSheetId="19">[73]Entrada!$B$1</definedName>
    <definedName name="Saca" localSheetId="20">[74]Entrada!$B$1</definedName>
    <definedName name="Saca" localSheetId="21">[75]Entrada!$B$1</definedName>
    <definedName name="Saca" localSheetId="22">[42]Entrada!$B$1</definedName>
    <definedName name="Saca" localSheetId="23">[25]Entrada!$B$1</definedName>
    <definedName name="Saca" localSheetId="24">[26]Entrada!$B$1</definedName>
    <definedName name="Saca" localSheetId="25">[27]Entrada!$B$1</definedName>
    <definedName name="Saca" localSheetId="51">[42]Entrada!$B$1</definedName>
    <definedName name="Saca" localSheetId="52">[28]Entrada!$B$1</definedName>
    <definedName name="Saca" localSheetId="53">[29]Entrada!$B$1</definedName>
    <definedName name="Saca" localSheetId="54">[30]Entrada!$B$1</definedName>
    <definedName name="Saca" localSheetId="55">[17]Entrada!$B$1</definedName>
    <definedName name="Saca" localSheetId="56">[18]Entrada!$B$1</definedName>
    <definedName name="Saca" localSheetId="57">[19]Entrada!$B$1</definedName>
    <definedName name="Saca" localSheetId="59">[76]Entrada!$B$1</definedName>
    <definedName name="Saca">[31]Entrada!$B$1</definedName>
    <definedName name="TABELA_1" localSheetId="6">#REF!</definedName>
    <definedName name="TABELA_1" localSheetId="7">#REF!</definedName>
    <definedName name="TABELA_1" localSheetId="8">#REF!</definedName>
    <definedName name="TABELA_1" localSheetId="9">#REF!</definedName>
    <definedName name="TABELA_1" localSheetId="10">#REF!</definedName>
    <definedName name="TABELA_1" localSheetId="11">#REF!</definedName>
    <definedName name="TABELA_1" localSheetId="12">#REF!</definedName>
    <definedName name="TABELA_1" localSheetId="13">#REF!</definedName>
    <definedName name="TABELA_1" localSheetId="15">#REF!</definedName>
    <definedName name="TABELA_1" localSheetId="0">"#ref!"</definedName>
    <definedName name="TABELA_1" localSheetId="67">#REF!</definedName>
    <definedName name="TABELA_1" localSheetId="2">#REF!</definedName>
    <definedName name="TABELA_1" localSheetId="3">#REF!</definedName>
    <definedName name="TABELA_1" localSheetId="26">#REF!</definedName>
    <definedName name="TABELA_1" localSheetId="27">#REF!</definedName>
    <definedName name="TABELA_1" localSheetId="28">#REF!</definedName>
    <definedName name="TABELA_1" localSheetId="29">#REF!</definedName>
    <definedName name="TABELA_1" localSheetId="30">#REF!</definedName>
    <definedName name="TABELA_1" localSheetId="31">#REF!</definedName>
    <definedName name="TABELA_1" localSheetId="32">#REF!</definedName>
    <definedName name="TABELA_1" localSheetId="33">#REF!</definedName>
    <definedName name="TABELA_1" localSheetId="34">#REF!</definedName>
    <definedName name="TABELA_1" localSheetId="35">#REF!</definedName>
    <definedName name="TABELA_1" localSheetId="36">#REF!</definedName>
    <definedName name="TABELA_1" localSheetId="37">#REF!</definedName>
    <definedName name="TABELA_1" localSheetId="16">#REF!</definedName>
    <definedName name="TABELA_1" localSheetId="17">#REF!</definedName>
    <definedName name="TABELA_1" localSheetId="18">#REF!</definedName>
    <definedName name="TABELA_1" localSheetId="19">#REF!</definedName>
    <definedName name="TABELA_1" localSheetId="20">#REF!</definedName>
    <definedName name="TABELA_1" localSheetId="21">#REF!</definedName>
    <definedName name="TABELA_1" localSheetId="22">#REF!</definedName>
    <definedName name="TABELA_1" localSheetId="23">#REF!</definedName>
    <definedName name="TABELA_1" localSheetId="24">#REF!</definedName>
    <definedName name="TABELA_1" localSheetId="25">#REF!</definedName>
    <definedName name="TABELA_1" localSheetId="41">#REF!</definedName>
    <definedName name="TABELA_1" localSheetId="42">#REF!</definedName>
    <definedName name="TABELA_1" localSheetId="43">#REF!</definedName>
    <definedName name="TABELA_1" localSheetId="44">#REF!</definedName>
    <definedName name="TABELA_1" localSheetId="45">#REF!</definedName>
    <definedName name="TABELA_1" localSheetId="60">#REF!</definedName>
    <definedName name="TABELA_1" localSheetId="61">#REF!</definedName>
    <definedName name="TABELA_1" localSheetId="62">#REF!</definedName>
    <definedName name="TABELA_1" localSheetId="63">#REF!</definedName>
    <definedName name="TABELA_1" localSheetId="64">#REF!</definedName>
    <definedName name="TABELA_1" localSheetId="65">#REF!</definedName>
    <definedName name="TABELA_1" localSheetId="66">#REF!</definedName>
    <definedName name="TABELA_1" localSheetId="46">#REF!</definedName>
    <definedName name="TABELA_1" localSheetId="47">#REF!</definedName>
    <definedName name="TABELA_1" localSheetId="48">#REF!</definedName>
    <definedName name="TABELA_1" localSheetId="49">#REF!</definedName>
    <definedName name="TABELA_1" localSheetId="50">#REF!</definedName>
    <definedName name="TABELA_1" localSheetId="51">#REF!</definedName>
    <definedName name="TABELA_1" localSheetId="52">#REF!</definedName>
    <definedName name="TABELA_1" localSheetId="53">#REF!</definedName>
    <definedName name="TABELA_1" localSheetId="54">#REF!</definedName>
    <definedName name="TABELA_1" localSheetId="55">#REF!</definedName>
    <definedName name="TABELA_1" localSheetId="56">#REF!</definedName>
    <definedName name="TABELA_1" localSheetId="59">#REF!</definedName>
    <definedName name="TABELA_1">#REF!</definedName>
    <definedName name="TABELA_2" localSheetId="6">#REF!</definedName>
    <definedName name="TABELA_2" localSheetId="7">#REF!</definedName>
    <definedName name="TABELA_2" localSheetId="8">#REF!</definedName>
    <definedName name="TABELA_2" localSheetId="9">#REF!</definedName>
    <definedName name="TABELA_2" localSheetId="10">#REF!</definedName>
    <definedName name="TABELA_2" localSheetId="11">#REF!</definedName>
    <definedName name="TABELA_2" localSheetId="12">#REF!</definedName>
    <definedName name="TABELA_2" localSheetId="13">#REF!</definedName>
    <definedName name="TABELA_2" localSheetId="15">#REF!</definedName>
    <definedName name="TABELA_2" localSheetId="0">"#ref!"</definedName>
    <definedName name="TABELA_2" localSheetId="67">#REF!</definedName>
    <definedName name="TABELA_2" localSheetId="2">#REF!</definedName>
    <definedName name="TABELA_2" localSheetId="3">#REF!</definedName>
    <definedName name="TABELA_2" localSheetId="26">#REF!</definedName>
    <definedName name="TABELA_2" localSheetId="27">#REF!</definedName>
    <definedName name="TABELA_2" localSheetId="28">#REF!</definedName>
    <definedName name="TABELA_2" localSheetId="29">#REF!</definedName>
    <definedName name="TABELA_2" localSheetId="30">#REF!</definedName>
    <definedName name="TABELA_2" localSheetId="31">#REF!</definedName>
    <definedName name="TABELA_2" localSheetId="32">#REF!</definedName>
    <definedName name="TABELA_2" localSheetId="33">#REF!</definedName>
    <definedName name="TABELA_2" localSheetId="34">#REF!</definedName>
    <definedName name="TABELA_2" localSheetId="35">#REF!</definedName>
    <definedName name="TABELA_2" localSheetId="36">#REF!</definedName>
    <definedName name="TABELA_2" localSheetId="37">#REF!</definedName>
    <definedName name="TABELA_2" localSheetId="16">#REF!</definedName>
    <definedName name="TABELA_2" localSheetId="17">#REF!</definedName>
    <definedName name="TABELA_2" localSheetId="18">#REF!</definedName>
    <definedName name="TABELA_2" localSheetId="19">#REF!</definedName>
    <definedName name="TABELA_2" localSheetId="20">#REF!</definedName>
    <definedName name="TABELA_2" localSheetId="21">#REF!</definedName>
    <definedName name="TABELA_2" localSheetId="22">#REF!</definedName>
    <definedName name="TABELA_2" localSheetId="23">#REF!</definedName>
    <definedName name="TABELA_2" localSheetId="24">#REF!</definedName>
    <definedName name="TABELA_2" localSheetId="25">#REF!</definedName>
    <definedName name="TABELA_2" localSheetId="41">#REF!</definedName>
    <definedName name="TABELA_2" localSheetId="42">#REF!</definedName>
    <definedName name="TABELA_2" localSheetId="43">#REF!</definedName>
    <definedName name="TABELA_2" localSheetId="44">#REF!</definedName>
    <definedName name="TABELA_2" localSheetId="45">#REF!</definedName>
    <definedName name="TABELA_2" localSheetId="60">#REF!</definedName>
    <definedName name="TABELA_2" localSheetId="61">#REF!</definedName>
    <definedName name="TABELA_2" localSheetId="62">#REF!</definedName>
    <definedName name="TABELA_2" localSheetId="63">#REF!</definedName>
    <definedName name="TABELA_2" localSheetId="64">#REF!</definedName>
    <definedName name="TABELA_2" localSheetId="65">#REF!</definedName>
    <definedName name="TABELA_2" localSheetId="66">#REF!</definedName>
    <definedName name="TABELA_2" localSheetId="46">#REF!</definedName>
    <definedName name="TABELA_2" localSheetId="47">#REF!</definedName>
    <definedName name="TABELA_2" localSheetId="48">#REF!</definedName>
    <definedName name="TABELA_2" localSheetId="49">#REF!</definedName>
    <definedName name="TABELA_2" localSheetId="50">#REF!</definedName>
    <definedName name="TABELA_2" localSheetId="51">#REF!</definedName>
    <definedName name="TABELA_2" localSheetId="52">#REF!</definedName>
    <definedName name="TABELA_2" localSheetId="53">#REF!</definedName>
    <definedName name="TABELA_2" localSheetId="54">#REF!</definedName>
    <definedName name="TABELA_2" localSheetId="55">#REF!</definedName>
    <definedName name="TABELA_2" localSheetId="56">#REF!</definedName>
    <definedName name="TABELA_2" localSheetId="59">#REF!</definedName>
    <definedName name="TABELA_2">#REF!</definedName>
    <definedName name="TABELA_2_10" localSheetId="15">[1]Horamaquina!#REF!</definedName>
    <definedName name="TABELA_2_10" localSheetId="0">[2]Horamaquina!#REF!</definedName>
    <definedName name="TABELA_2_10" localSheetId="35">[1]Horamaquina!#REF!</definedName>
    <definedName name="TABELA_2_10" localSheetId="25">[1]Horamaquina!#REF!</definedName>
    <definedName name="TABELA_2_10" localSheetId="54">[1]Horamaquina!#REF!</definedName>
    <definedName name="TABELA_2_10">[2]Horamaquina!#REF!</definedName>
    <definedName name="TABELA_2_11" localSheetId="8">[3]Horamaquina!#REF!</definedName>
    <definedName name="TABELA_2_11" localSheetId="9">[4]Horamaquina!#REF!</definedName>
    <definedName name="TABELA_2_11" localSheetId="10">[5]Horamaquina!#REF!</definedName>
    <definedName name="TABELA_2_11" localSheetId="11">[6]Horamaquina!#REF!</definedName>
    <definedName name="TABELA_2_11" localSheetId="15">[7]Horamaquina!#REF!</definedName>
    <definedName name="TABELA_2_11" localSheetId="0">[8]Horamaquina!#REF!</definedName>
    <definedName name="TABELA_2_11" localSheetId="2">[9]Horamaquina!#REF!</definedName>
    <definedName name="TABELA_2_11" localSheetId="35">[7]Horamaquina!#REF!</definedName>
    <definedName name="TABELA_2_11" localSheetId="36">[9]Horamaquina!#REF!</definedName>
    <definedName name="TABELA_2_11" localSheetId="18">[3]Horamaquina!#REF!</definedName>
    <definedName name="TABELA_2_11" localSheetId="19">[4]Horamaquina!#REF!</definedName>
    <definedName name="TABELA_2_11" localSheetId="20">[5]Horamaquina!#REF!</definedName>
    <definedName name="TABELA_2_11" localSheetId="21">[6]Horamaquina!#REF!</definedName>
    <definedName name="TABELA_2_11" localSheetId="25">[7]Horamaquina!#REF!</definedName>
    <definedName name="TABELA_2_11" localSheetId="54">[7]Horamaquina!#REF!</definedName>
    <definedName name="TABELA_2_11" localSheetId="55">[9]Horamaquina!#REF!</definedName>
    <definedName name="TABELA_2_11">[8]Horamaquina!#REF!</definedName>
    <definedName name="TABELA_2_12">#N/A</definedName>
    <definedName name="TABELA_2_9" localSheetId="8">[10]Horamaquina!#REF!</definedName>
    <definedName name="TABELA_2_9" localSheetId="9">[11]Horamaquina!#REF!</definedName>
    <definedName name="TABELA_2_9" localSheetId="10">[12]Horamaquina!#REF!</definedName>
    <definedName name="TABELA_2_9" localSheetId="11">[13]Horamaquina!#REF!</definedName>
    <definedName name="TABELA_2_9" localSheetId="15">[7]Horamaquina!#REF!</definedName>
    <definedName name="TABELA_2_9" localSheetId="0">[8]Horamaquina!#REF!</definedName>
    <definedName name="TABELA_2_9" localSheetId="2">[9]Horamaquina!#REF!</definedName>
    <definedName name="TABELA_2_9" localSheetId="35">[7]Horamaquina!#REF!</definedName>
    <definedName name="TABELA_2_9" localSheetId="36">[9]Horamaquina!#REF!</definedName>
    <definedName name="TABELA_2_9" localSheetId="18">[10]Horamaquina!#REF!</definedName>
    <definedName name="TABELA_2_9" localSheetId="19">[11]Horamaquina!#REF!</definedName>
    <definedName name="TABELA_2_9" localSheetId="20">[12]Horamaquina!#REF!</definedName>
    <definedName name="TABELA_2_9" localSheetId="21">[13]Horamaquina!#REF!</definedName>
    <definedName name="TABELA_2_9" localSheetId="25">[7]Horamaquina!#REF!</definedName>
    <definedName name="TABELA_2_9" localSheetId="54">[7]Horamaquina!#REF!</definedName>
    <definedName name="TABELA_2_9" localSheetId="55">[9]Horamaquina!#REF!</definedName>
    <definedName name="TABELA_2_9">[8]Horamaquina!#REF!</definedName>
    <definedName name="Vida_útil_do_pomar" localSheetId="15">[30]Entrada!$B$10</definedName>
    <definedName name="Vida_útil_do_pomar" localSheetId="0">#N/A</definedName>
    <definedName name="Vida_útil_do_pomar" localSheetId="67">[77]Entrada!$B$10</definedName>
    <definedName name="Vida_útil_do_pomar" localSheetId="2">[17]Entrada!$B$10</definedName>
    <definedName name="Vida_útil_do_pomar" localSheetId="3">[18]Entrada!$B$10</definedName>
    <definedName name="Vida_útil_do_pomar" localSheetId="4">[19]Entrada!$B$10</definedName>
    <definedName name="Vida_útil_do_pomar" localSheetId="32">[20]Entrada!$B$10</definedName>
    <definedName name="Vida_útil_do_pomar" localSheetId="35">[30]Entrada!$B$10</definedName>
    <definedName name="Vida_útil_do_pomar" localSheetId="36">[17]Entrada!$B$10</definedName>
    <definedName name="Vida_útil_do_pomar" localSheetId="37">[18]Entrada!$B$10</definedName>
    <definedName name="Vida_útil_do_pomar" localSheetId="38">[19]Entrada!$B$10</definedName>
    <definedName name="Vida_útil_do_pomar" localSheetId="25">[30]Entrada!$B$10</definedName>
    <definedName name="Vida_útil_do_pomar" localSheetId="52">[28]Entrada!$B$10</definedName>
    <definedName name="Vida_útil_do_pomar" localSheetId="53">[29]Entrada!$B$10</definedName>
    <definedName name="Vida_útil_do_pomar" localSheetId="54">[30]Entrada!$B$10</definedName>
    <definedName name="Vida_útil_do_pomar" localSheetId="55">[17]Entrada!$B$10</definedName>
    <definedName name="Vida_útil_do_pomar" localSheetId="56">[18]Entrada!$B$10</definedName>
    <definedName name="Vida_útil_do_pomar" localSheetId="57">[19]Entrada!$B$10</definedName>
    <definedName name="Vida_útil_do_pomar" localSheetId="59">[76]Entrada!$B$10</definedName>
    <definedName name="Vida_útil_do_pomar">[31]Entrada!$B$10</definedName>
    <definedName name="Z_7F82B2E0_4580_11D5_873D_00105A060375_.wvu.PrintArea" localSheetId="6" hidden="1">'Havaiano-Canápolis-MG-2009'!$A$1:$D$54</definedName>
    <definedName name="Z_7F82B2E0_4580_11D5_873D_00105A060375_.wvu.PrintArea" localSheetId="7" hidden="1">'Havaiano-Canápolis-MG-2010'!$A$1:$D$54</definedName>
    <definedName name="Z_7F82B2E0_4580_11D5_873D_00105A060375_.wvu.PrintArea" localSheetId="8" hidden="1">'Havaiano-Canápolis-MG-2011'!$A$1:$D$55</definedName>
    <definedName name="Z_7F82B2E0_4580_11D5_873D_00105A060375_.wvu.PrintArea" localSheetId="9" hidden="1">'Havaiano-Canápolis-MG-2012'!$A$1:$D$55</definedName>
    <definedName name="Z_7F82B2E0_4580_11D5_873D_00105A060375_.wvu.PrintArea" localSheetId="10" hidden="1">'Havaiano-Canápolis-MG-2013'!$A$1:$D$55</definedName>
    <definedName name="Z_7F82B2E0_4580_11D5_873D_00105A060375_.wvu.PrintArea" localSheetId="11" hidden="1">'Havaiano-Canápolis-MG-2014'!$A$1:$D$55</definedName>
    <definedName name="Z_7F82B2E0_4580_11D5_873D_00105A060375_.wvu.PrintArea" localSheetId="13" hidden="1">'Havaiano-Canápolis-MG-2016'!$A$1:$E$54</definedName>
    <definedName name="Z_7F82B2E0_4580_11D5_873D_00105A060375_.wvu.PrintArea" localSheetId="14" hidden="1">'Havaiano-Canápolis-MG-2017'!$A$1:$E$55</definedName>
    <definedName name="Z_7F82B2E0_4580_11D5_873D_00105A060375_.wvu.PrintArea" localSheetId="15" hidden="1">'Havaiano-Canápolis-MG-2018'!$A$1:$E$54</definedName>
    <definedName name="Z_7F82B2E0_4580_11D5_873D_00105A060375_.wvu.PrintArea" localSheetId="67" hidden="1">'Limoeiro de Anadia-TO-2023'!$A$1:$D$72</definedName>
    <definedName name="Z_7F82B2E0_4580_11D5_873D_00105A060375_.wvu.PrintArea" localSheetId="2" hidden="1">'Peróla-Arapiraca-AL-2019'!$A$1:$D$72</definedName>
    <definedName name="Z_7F82B2E0_4580_11D5_873D_00105A060375_.wvu.PrintArea" localSheetId="26" hidden="1">'Pérola-C. do Araguaia-PA-2008'!$A$1:$D$55</definedName>
    <definedName name="Z_7F82B2E0_4580_11D5_873D_00105A060375_.wvu.PrintArea" localSheetId="27" hidden="1">'Pérola-C. do Araguaia-PA-2009'!$A$1:$D$55</definedName>
    <definedName name="Z_7F82B2E0_4580_11D5_873D_00105A060375_.wvu.PrintArea" localSheetId="28" hidden="1">'Pérola-C. do Araguaia-PA-2010'!$A$1:$D$55</definedName>
    <definedName name="Z_7F82B2E0_4580_11D5_873D_00105A060375_.wvu.PrintArea" localSheetId="29" hidden="1">'Pérola-C. do Araguaia-PA-2011'!$A$1:$D$55</definedName>
    <definedName name="Z_7F82B2E0_4580_11D5_873D_00105A060375_.wvu.PrintArea" localSheetId="30" hidden="1">'Pérola-C. do Araguaia-PA-2013'!$A$1:$D$55</definedName>
    <definedName name="Z_7F82B2E0_4580_11D5_873D_00105A060375_.wvu.PrintArea" localSheetId="31" hidden="1">'Pérola-C. do Araguaia-PA-2014'!$A$1:$D$55</definedName>
    <definedName name="Z_7F82B2E0_4580_11D5_873D_00105A060375_.wvu.PrintArea" localSheetId="33" hidden="1">'Pérola-C. do Araguaia-PA-2016'!$A$1:$D$54</definedName>
    <definedName name="Z_7F82B2E0_4580_11D5_873D_00105A060375_.wvu.PrintArea" localSheetId="34" hidden="1">'Pérola-C. do Araguaia-PA-2017'!$A$1:$D$55</definedName>
    <definedName name="Z_7F82B2E0_4580_11D5_873D_00105A060375_.wvu.PrintArea" localSheetId="35" hidden="1">'Pérola-C. do Araguaia-PA-2018'!$A$1:$D$54</definedName>
    <definedName name="Z_7F82B2E0_4580_11D5_873D_00105A060375_.wvu.PrintArea" localSheetId="16" hidden="1">'Pérola-Canápolis-MG-2009'!$A$1:$D$54</definedName>
    <definedName name="Z_7F82B2E0_4580_11D5_873D_00105A060375_.wvu.PrintArea" localSheetId="17" hidden="1">'Pérola-Canápolis-MG-2010'!$A$1:$D$54</definedName>
    <definedName name="Z_7F82B2E0_4580_11D5_873D_00105A060375_.wvu.PrintArea" localSheetId="18" hidden="1">'Pérola-Canápolis-MG-2011'!$A$1:$D$55</definedName>
    <definedName name="Z_7F82B2E0_4580_11D5_873D_00105A060375_.wvu.PrintArea" localSheetId="19" hidden="1">'Pérola-Canápolis-MG-2012'!$A$1:$D$55</definedName>
    <definedName name="Z_7F82B2E0_4580_11D5_873D_00105A060375_.wvu.PrintArea" localSheetId="20" hidden="1">'Pérola-Canápolis-MG-2013'!$A$1:$D$55</definedName>
    <definedName name="Z_7F82B2E0_4580_11D5_873D_00105A060375_.wvu.PrintArea" localSheetId="21" hidden="1">'Pérola-Canápolis-MG-2014'!$A$1:$D$55</definedName>
    <definedName name="Z_7F82B2E0_4580_11D5_873D_00105A060375_.wvu.PrintArea" localSheetId="23" hidden="1">'Pérola-Canápolis-MG-2016'!$A$1:$E$54</definedName>
    <definedName name="Z_7F82B2E0_4580_11D5_873D_00105A060375_.wvu.PrintArea" localSheetId="24" hidden="1">'Pérola-Canápolis-MG-2017'!$A$1:$E$55</definedName>
    <definedName name="Z_7F82B2E0_4580_11D5_873D_00105A060375_.wvu.PrintArea" localSheetId="25" hidden="1">'Pérola-Canápolis-MG-2018'!$A$1:$E$54</definedName>
    <definedName name="Z_7F82B2E0_4580_11D5_873D_00105A060375_.wvu.PrintArea" localSheetId="41" hidden="1">'Pérola-Itapororoca-PB-2010'!$A$1:$D$55</definedName>
    <definedName name="Z_7F82B2E0_4580_11D5_873D_00105A060375_.wvu.PrintArea" localSheetId="42" hidden="1">'Pérola-Itapororoca-PB-2011'!$A$1:$D$55</definedName>
    <definedName name="Z_7F82B2E0_4580_11D5_873D_00105A060375_.wvu.PrintArea" localSheetId="43" hidden="1">'Pérola-Itapororoca-PB-2012'!$A$1:$D$55</definedName>
    <definedName name="Z_7F82B2E0_4580_11D5_873D_00105A060375_.wvu.PrintArea" localSheetId="44" hidden="1">'Pérola-Itapororoca-PB-2013'!$A$1:$D$55</definedName>
    <definedName name="Z_7F82B2E0_4580_11D5_873D_00105A060375_.wvu.PrintArea" localSheetId="45" hidden="1">'Pérola-Itapororoca-PB-2014'!$A$1:$D$55</definedName>
    <definedName name="Z_7F82B2E0_4580_11D5_873D_00105A060375_.wvu.PrintArea" localSheetId="60" hidden="1">'Pérola-Miracema do TO-TO-2008'!$A$1:$D$55</definedName>
    <definedName name="Z_7F82B2E0_4580_11D5_873D_00105A060375_.wvu.PrintArea" localSheetId="61" hidden="1">'Pérola-Miracema do TO-TO-2009'!$A$1:$D$55</definedName>
    <definedName name="Z_7F82B2E0_4580_11D5_873D_00105A060375_.wvu.PrintArea" localSheetId="62" hidden="1">'Pérola-Miracema do TO-TO-2010'!$A$1:$D$55</definedName>
    <definedName name="Z_7F82B2E0_4580_11D5_873D_00105A060375_.wvu.PrintArea" localSheetId="63" hidden="1">'Pérola-Miracema do TO-TO-2011'!$A$1:$D$55</definedName>
    <definedName name="Z_7F82B2E0_4580_11D5_873D_00105A060375_.wvu.PrintArea" localSheetId="64" hidden="1">'Pérola-Miracema do TO-TO-2012'!$A$1:$D$55</definedName>
    <definedName name="Z_7F82B2E0_4580_11D5_873D_00105A060375_.wvu.PrintArea" localSheetId="65" hidden="1">'Pérola-Miracema do TO-TO-2013'!$A$1:$D$55</definedName>
    <definedName name="Z_7F82B2E0_4580_11D5_873D_00105A060375_.wvu.PrintArea" localSheetId="66" hidden="1">'Pérola-Miracema do TO-TO-2014'!$A$1:$D$55</definedName>
    <definedName name="Z_7F82B2E0_4580_11D5_873D_00105A060375_.wvu.PrintArea" localSheetId="46" hidden="1">'Pérola-Santa Rita-PB-2010'!$A$1:$D$55</definedName>
    <definedName name="Z_7F82B2E0_4580_11D5_873D_00105A060375_.wvu.PrintArea" localSheetId="47" hidden="1">'Pérola-Santa Rita-PB-2011'!$A$1:$D$55</definedName>
    <definedName name="Z_7F82B2E0_4580_11D5_873D_00105A060375_.wvu.PrintArea" localSheetId="48" hidden="1">'Pérola-Santa Rita-PB-2012'!$A$1:$D$55</definedName>
    <definedName name="Z_7F82B2E0_4580_11D5_873D_00105A060375_.wvu.PrintArea" localSheetId="49" hidden="1">'Pérola-Santa Rita-PB-2013'!$A$1:$D$55</definedName>
    <definedName name="Z_7F82B2E0_4580_11D5_873D_00105A060375_.wvu.PrintArea" localSheetId="50" hidden="1">'Pérola-Santa Rita-PB-2014'!$A$1:$D$55</definedName>
    <definedName name="Z_7F82B2E0_4580_11D5_873D_00105A060375_.wvu.PrintArea" localSheetId="52" hidden="1">'Pérola-Santa Rita-PB-2016'!$A$1:$D$55</definedName>
    <definedName name="Z_7F82B2E0_4580_11D5_873D_00105A060375_.wvu.PrintArea" localSheetId="53" hidden="1">'Pérola-Santa Rita-PB-2017'!$A$1:$D$56</definedName>
    <definedName name="Z_7F82B2E0_4580_11D5_873D_00105A060375_.wvu.PrintArea" localSheetId="54" hidden="1">'Pérola-Santa Rita-PB-2018'!$A$1:$D$55</definedName>
    <definedName name="Z_7F82B2E0_4580_11D5_873D_00105A060375_.wvu.PrintArea" localSheetId="59" hidden="1">'Pérola-Santa Rita-PB-2023'!$A$1:$D$72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2" i="70" l="1"/>
  <c r="B69" i="70"/>
  <c r="C69" i="70" s="1"/>
  <c r="B68" i="70"/>
  <c r="B70" i="70" s="1"/>
  <c r="B63" i="70"/>
  <c r="B62" i="70"/>
  <c r="C62" i="70" s="1"/>
  <c r="B60" i="70"/>
  <c r="C60" i="70" s="1"/>
  <c r="B57" i="70"/>
  <c r="C57" i="70" s="1"/>
  <c r="B56" i="70"/>
  <c r="C56" i="70" s="1"/>
  <c r="B55" i="70"/>
  <c r="B58" i="70" s="1"/>
  <c r="C51" i="70"/>
  <c r="C52" i="70" s="1"/>
  <c r="B51" i="70"/>
  <c r="B52" i="70" s="1"/>
  <c r="C47" i="70"/>
  <c r="B47" i="70"/>
  <c r="C45" i="70"/>
  <c r="B45" i="70"/>
  <c r="C43" i="70"/>
  <c r="B43" i="70"/>
  <c r="C41" i="70"/>
  <c r="B41" i="70"/>
  <c r="C40" i="70"/>
  <c r="B40" i="70"/>
  <c r="C39" i="70"/>
  <c r="C49" i="70" s="1"/>
  <c r="B39" i="70"/>
  <c r="C38" i="70"/>
  <c r="B38" i="70"/>
  <c r="C33" i="70"/>
  <c r="B33" i="70"/>
  <c r="C31" i="70"/>
  <c r="B31" i="70"/>
  <c r="C29" i="70"/>
  <c r="B29" i="70"/>
  <c r="C21" i="70"/>
  <c r="B21" i="70"/>
  <c r="C20" i="70"/>
  <c r="B20" i="70"/>
  <c r="C18" i="70"/>
  <c r="B18" i="70"/>
  <c r="B61" i="70" s="1"/>
  <c r="C17" i="70"/>
  <c r="B17" i="70"/>
  <c r="C15" i="70"/>
  <c r="B15" i="70"/>
  <c r="B34" i="70" s="1"/>
  <c r="C8" i="70"/>
  <c r="B8" i="70"/>
  <c r="C6" i="70"/>
  <c r="B5" i="70"/>
  <c r="A4" i="70"/>
  <c r="A3" i="70"/>
  <c r="A2" i="70"/>
  <c r="A1" i="70"/>
  <c r="A72" i="69"/>
  <c r="B69" i="69"/>
  <c r="C69" i="69" s="1"/>
  <c r="B68" i="69"/>
  <c r="B70" i="69" s="1"/>
  <c r="B63" i="69"/>
  <c r="B62" i="69"/>
  <c r="C62" i="69" s="1"/>
  <c r="B60" i="69"/>
  <c r="C60" i="69" s="1"/>
  <c r="C57" i="69"/>
  <c r="B57" i="69"/>
  <c r="C56" i="69"/>
  <c r="B56" i="69"/>
  <c r="C55" i="69"/>
  <c r="B55" i="69"/>
  <c r="C52" i="69"/>
  <c r="B52" i="69"/>
  <c r="C51" i="69"/>
  <c r="B51" i="69"/>
  <c r="C47" i="69"/>
  <c r="B47" i="69"/>
  <c r="C45" i="69"/>
  <c r="B45" i="69"/>
  <c r="C43" i="69"/>
  <c r="B43" i="69"/>
  <c r="C41" i="69"/>
  <c r="B41" i="69"/>
  <c r="C40" i="69"/>
  <c r="B40" i="69"/>
  <c r="C39" i="69"/>
  <c r="B39" i="69"/>
  <c r="C38" i="69"/>
  <c r="B38" i="69"/>
  <c r="C36" i="69"/>
  <c r="B36" i="69"/>
  <c r="C21" i="69"/>
  <c r="B21" i="69"/>
  <c r="C20" i="69"/>
  <c r="B20" i="69"/>
  <c r="C18" i="69"/>
  <c r="C61" i="69" s="1"/>
  <c r="B18" i="69"/>
  <c r="B61" i="69" s="1"/>
  <c r="C17" i="69"/>
  <c r="B17" i="69"/>
  <c r="C15" i="69"/>
  <c r="C34" i="69" s="1"/>
  <c r="B15" i="69"/>
  <c r="B34" i="69" s="1"/>
  <c r="C8" i="69"/>
  <c r="B8" i="69"/>
  <c r="C6" i="69"/>
  <c r="B5" i="69"/>
  <c r="A4" i="69"/>
  <c r="A3" i="69"/>
  <c r="A2" i="69"/>
  <c r="A1" i="69"/>
  <c r="B49" i="69" l="1"/>
  <c r="B58" i="69"/>
  <c r="C34" i="70"/>
  <c r="C53" i="70" s="1"/>
  <c r="C49" i="69"/>
  <c r="C53" i="69" s="1"/>
  <c r="C58" i="69"/>
  <c r="C55" i="70"/>
  <c r="C58" i="70" s="1"/>
  <c r="E34" i="70"/>
  <c r="C61" i="70"/>
  <c r="C64" i="70" s="1"/>
  <c r="C65" i="70" s="1"/>
  <c r="B64" i="70"/>
  <c r="B65" i="70" s="1"/>
  <c r="B49" i="70"/>
  <c r="B53" i="70" s="1"/>
  <c r="C63" i="70"/>
  <c r="C68" i="70"/>
  <c r="C70" i="70" s="1"/>
  <c r="F34" i="69"/>
  <c r="E34" i="69"/>
  <c r="B53" i="69"/>
  <c r="C63" i="69"/>
  <c r="C64" i="69" s="1"/>
  <c r="C65" i="69" s="1"/>
  <c r="C68" i="69"/>
  <c r="C70" i="69" s="1"/>
  <c r="B64" i="69"/>
  <c r="A54" i="18"/>
  <c r="F34" i="70" l="1"/>
  <c r="B65" i="69"/>
  <c r="B66" i="69" s="1"/>
  <c r="B71" i="69" s="1"/>
  <c r="B66" i="70"/>
  <c r="B71" i="70" s="1"/>
  <c r="E53" i="70"/>
  <c r="C66" i="70"/>
  <c r="C71" i="70" s="1"/>
  <c r="F53" i="70"/>
  <c r="E53" i="69"/>
  <c r="C66" i="69"/>
  <c r="C71" i="69" s="1"/>
  <c r="F53" i="69"/>
  <c r="D56" i="70" l="1"/>
  <c r="D46" i="70"/>
  <c r="D44" i="70"/>
  <c r="D42" i="70"/>
  <c r="D40" i="70"/>
  <c r="D26" i="70"/>
  <c r="D21" i="70"/>
  <c r="D10" i="70"/>
  <c r="D62" i="70"/>
  <c r="D57" i="70"/>
  <c r="D47" i="70"/>
  <c r="D45" i="70"/>
  <c r="D43" i="70"/>
  <c r="D41" i="70"/>
  <c r="D36" i="70"/>
  <c r="D25" i="70"/>
  <c r="D16" i="70"/>
  <c r="D14" i="70"/>
  <c r="D32" i="70"/>
  <c r="D30" i="70"/>
  <c r="D28" i="70"/>
  <c r="D23" i="70"/>
  <c r="D19" i="70"/>
  <c r="D13" i="70"/>
  <c r="D27" i="70"/>
  <c r="D22" i="70"/>
  <c r="D11" i="70"/>
  <c r="D31" i="70"/>
  <c r="D55" i="70"/>
  <c r="D29" i="70"/>
  <c r="D63" i="70"/>
  <c r="D68" i="70"/>
  <c r="D69" i="70"/>
  <c r="D33" i="70"/>
  <c r="D51" i="70"/>
  <c r="D38" i="70"/>
  <c r="D18" i="70"/>
  <c r="D61" i="70"/>
  <c r="D17" i="70"/>
  <c r="D39" i="70"/>
  <c r="D15" i="70"/>
  <c r="D20" i="70"/>
  <c r="D52" i="70"/>
  <c r="D60" i="70"/>
  <c r="D56" i="69"/>
  <c r="D47" i="69"/>
  <c r="D45" i="69"/>
  <c r="D43" i="69"/>
  <c r="D41" i="69"/>
  <c r="D36" i="69"/>
  <c r="D33" i="69"/>
  <c r="D29" i="69"/>
  <c r="D25" i="69"/>
  <c r="D16" i="69"/>
  <c r="D14" i="69"/>
  <c r="D38" i="69"/>
  <c r="D32" i="69"/>
  <c r="D28" i="69"/>
  <c r="D23" i="69"/>
  <c r="D19" i="69"/>
  <c r="D17" i="69"/>
  <c r="D15" i="69"/>
  <c r="D13" i="69"/>
  <c r="D62" i="69"/>
  <c r="D31" i="69"/>
  <c r="D27" i="69"/>
  <c r="D22" i="69"/>
  <c r="D11" i="69"/>
  <c r="D57" i="69"/>
  <c r="D46" i="69"/>
  <c r="D44" i="69"/>
  <c r="D42" i="69"/>
  <c r="D30" i="69"/>
  <c r="D26" i="69"/>
  <c r="D10" i="69"/>
  <c r="D51" i="69"/>
  <c r="D40" i="69"/>
  <c r="D55" i="69"/>
  <c r="D58" i="69" s="1"/>
  <c r="D18" i="69"/>
  <c r="D52" i="69"/>
  <c r="D60" i="69"/>
  <c r="D68" i="69"/>
  <c r="D69" i="69"/>
  <c r="D39" i="69"/>
  <c r="D61" i="69"/>
  <c r="D20" i="69"/>
  <c r="D21" i="69"/>
  <c r="D63" i="69"/>
  <c r="D64" i="70" l="1"/>
  <c r="D48" i="70"/>
  <c r="D49" i="70" s="1"/>
  <c r="D70" i="70"/>
  <c r="D34" i="70"/>
  <c r="D53" i="70" s="1"/>
  <c r="D58" i="70"/>
  <c r="D65" i="70" s="1"/>
  <c r="D34" i="69"/>
  <c r="D49" i="69"/>
  <c r="D70" i="69"/>
  <c r="D64" i="69"/>
  <c r="D65" i="69" s="1"/>
  <c r="D53" i="69" l="1"/>
  <c r="D66" i="70"/>
  <c r="D71" i="70" s="1"/>
  <c r="D66" i="69"/>
  <c r="D71" i="69" s="1"/>
</calcChain>
</file>

<file path=xl/comments1.xml><?xml version="1.0" encoding="utf-8"?>
<comments xmlns="http://schemas.openxmlformats.org/spreadsheetml/2006/main">
  <authors>
    <author>Andreia Lie</author>
  </authors>
  <commentList>
    <comment ref="A31" authorId="0" shapeId="0">
      <text>
        <r>
          <rPr>
            <b/>
            <sz val="9"/>
            <color indexed="81"/>
            <rFont val="Segoe UI"/>
            <family val="2"/>
          </rPr>
          <t>Andreia Lie:</t>
        </r>
        <r>
          <rPr>
            <sz val="9"/>
            <color indexed="81"/>
            <rFont val="Segoe UI"/>
            <family val="2"/>
          </rPr>
          <t xml:space="preserve">
Jornal</t>
        </r>
      </text>
    </comment>
    <comment ref="A33" authorId="0" shapeId="0">
      <text>
        <r>
          <rPr>
            <b/>
            <sz val="9"/>
            <color indexed="81"/>
            <rFont val="Segoe UI"/>
            <family val="2"/>
          </rPr>
          <t>Andreia Lie:</t>
        </r>
        <r>
          <rPr>
            <sz val="9"/>
            <color indexed="81"/>
            <rFont val="Segoe UI"/>
            <family val="2"/>
          </rPr>
          <t xml:space="preserve">
Transporte da muda, semeio e plantio, formação de canteiro, proteção do fruto com jornal e colheita.</t>
        </r>
      </text>
    </comment>
  </commentList>
</comments>
</file>

<file path=xl/sharedStrings.xml><?xml version="1.0" encoding="utf-8"?>
<sst xmlns="http://schemas.openxmlformats.org/spreadsheetml/2006/main" count="4219" uniqueCount="343">
  <si>
    <t>CUSTO DE PRODUÇÃO ESTIMADO - AGRICULTURA FAMILIAR</t>
  </si>
  <si>
    <t>Abacaxi - Havaiano (Irrigado)</t>
  </si>
  <si>
    <t>SAFRA DE VERÃO 2017/2018</t>
  </si>
  <si>
    <t>LOCAL:  CANÁPOLIS-MG</t>
  </si>
  <si>
    <t>Produtividade Média:</t>
  </si>
  <si>
    <t>kg/ha</t>
  </si>
  <si>
    <t>A PREÇOS DE:</t>
  </si>
  <si>
    <t>PARTICI-</t>
  </si>
  <si>
    <t>DISCRIMINAÇÃO</t>
  </si>
  <si>
    <t>PAÇÃO</t>
  </si>
  <si>
    <t>R$/ha</t>
  </si>
  <si>
    <t>R$/1000 kg</t>
  </si>
  <si>
    <t>R$/kg</t>
  </si>
  <si>
    <t>(%)</t>
  </si>
  <si>
    <t>I - DESPESAS DE CUSTEIO DA LAVOURA</t>
  </si>
  <si>
    <t xml:space="preserve">  1 - Operação com avião</t>
  </si>
  <si>
    <t xml:space="preserve">  2 - Operação com máquinas próprias</t>
  </si>
  <si>
    <t xml:space="preserve">  3 - Aluguel de máquinas/serviços</t>
  </si>
  <si>
    <t xml:space="preserve">  4 - Operação com animais próprios</t>
  </si>
  <si>
    <t xml:space="preserve">  5 - Operação com animais alugados</t>
  </si>
  <si>
    <t xml:space="preserve">  6 - Mão-de-obra temporária</t>
  </si>
  <si>
    <t xml:space="preserve">  7 - Mão-de-obra fixa</t>
  </si>
  <si>
    <t xml:space="preserve">  8 - Sementes       </t>
  </si>
  <si>
    <t xml:space="preserve">  9 - Fertilizantes</t>
  </si>
  <si>
    <t xml:space="preserve"> 10 - Agrotóxicos     </t>
  </si>
  <si>
    <t xml:space="preserve"> 11 - Despesas administrativas</t>
  </si>
  <si>
    <t xml:space="preserve"> 12 - Outros itens</t>
  </si>
  <si>
    <t>TOTAL DAS DESPESAS DE CUSTEIO DA LAVOURA (A)</t>
  </si>
  <si>
    <t>II - DESPESAS PÓS-COLHEITA</t>
  </si>
  <si>
    <t xml:space="preserve">  1 - Seguro agrícola</t>
  </si>
  <si>
    <t xml:space="preserve">  2 - Assistência técnica</t>
  </si>
  <si>
    <t xml:space="preserve">  3 - Transporte externo</t>
  </si>
  <si>
    <t xml:space="preserve">  4 - Armazenagem</t>
  </si>
  <si>
    <t xml:space="preserve">  5 - CESSR</t>
  </si>
  <si>
    <t xml:space="preserve">  6 - Impostos</t>
  </si>
  <si>
    <t xml:space="preserve">  7 - Taxas</t>
  </si>
  <si>
    <t xml:space="preserve">  8 - Outros</t>
  </si>
  <si>
    <t>Total das Despesas Pós-Colheita (B)</t>
  </si>
  <si>
    <t>III - DESPESAS FINANCEIRAS</t>
  </si>
  <si>
    <t xml:space="preserve">  1 - Juros</t>
  </si>
  <si>
    <t>Total das Despesas Financeiras  (C)</t>
  </si>
  <si>
    <t>CUSTO VARIÁVEL  (A+B+C = D)</t>
  </si>
  <si>
    <t xml:space="preserve">IV - DEPRECIAÇÕES                  </t>
  </si>
  <si>
    <t xml:space="preserve">  1 - Depreciação de benfeitorias/instalações</t>
  </si>
  <si>
    <t xml:space="preserve">  2 - Depreciação de implementos</t>
  </si>
  <si>
    <t xml:space="preserve">  3 - Depreciação de máquinas</t>
  </si>
  <si>
    <t>Total de Depreciações (E)</t>
  </si>
  <si>
    <t xml:space="preserve">V - OUTROS CUSTOS FIXOS           </t>
  </si>
  <si>
    <t xml:space="preserve">  1 - Manutenção periódica de máquinas/implementos</t>
  </si>
  <si>
    <t xml:space="preserve">  2 - Encargos sociais</t>
  </si>
  <si>
    <t xml:space="preserve">  3 - Seguro do capital fixo</t>
  </si>
  <si>
    <t>Total de Outros Custos Fixos (F)</t>
  </si>
  <si>
    <t>Custo Fixo  (E+F = G)</t>
  </si>
  <si>
    <t xml:space="preserve">CUSTO OPERACIONAL  (D+G = H) </t>
  </si>
  <si>
    <t>GESTÃO DA PROPRIEDADE FAMILIAR</t>
  </si>
  <si>
    <t xml:space="preserve">  1 - Serviços de gerenciamento da propriedade</t>
  </si>
  <si>
    <t xml:space="preserve">  2 - Despesas administrativas</t>
  </si>
  <si>
    <t xml:space="preserve">  3 - Mão-de-obra-familiar</t>
  </si>
  <si>
    <t>Elaboração: CONAB/DIPAI/SUINF/GECUP</t>
  </si>
  <si>
    <t>PRODUTO: ABACAXI PÉROLA (Sequeiro)</t>
  </si>
  <si>
    <t>LOCAL: CANAPOLIS-MG</t>
  </si>
  <si>
    <t>R$/ kg</t>
  </si>
  <si>
    <t>ABACAXI PÉROLA</t>
  </si>
  <si>
    <t>SAFRA  2017/2018</t>
  </si>
  <si>
    <t>LOCAL:  Conceição do Araguaia - PA</t>
  </si>
  <si>
    <t>PRODUTO ABACAXI PÉROLA</t>
  </si>
  <si>
    <t>SAFRA DE VERÃO - 2017/2018</t>
  </si>
  <si>
    <t>LOCAL:  SANTA RITA PB</t>
  </si>
  <si>
    <t>MAR/2017</t>
  </si>
  <si>
    <t xml:space="preserve">  7 - Administrador Rural</t>
  </si>
  <si>
    <t xml:space="preserve"> 11 - Outros itens</t>
  </si>
  <si>
    <t xml:space="preserve">  3 - Despesas administrativas</t>
  </si>
  <si>
    <t xml:space="preserve">  4 - Transporte externo</t>
  </si>
  <si>
    <t xml:space="preserve">  5 - Armazenagem</t>
  </si>
  <si>
    <t xml:space="preserve">  6 - CESSR</t>
  </si>
  <si>
    <t xml:space="preserve">  7 - Impostos</t>
  </si>
  <si>
    <t xml:space="preserve">  8 - Taxas</t>
  </si>
  <si>
    <t xml:space="preserve">  9 - Outros</t>
  </si>
  <si>
    <t xml:space="preserve">  4 - Depreciação de animais</t>
  </si>
  <si>
    <t xml:space="preserve">  1 - Manutenção periódica de benfeitorias/instalações</t>
  </si>
  <si>
    <t>.</t>
  </si>
  <si>
    <t xml:space="preserve">CUSTO TOTAL  (H+I = J) </t>
  </si>
  <si>
    <t>Total de Renda de Fatores (I)</t>
  </si>
  <si>
    <t xml:space="preserve">   2 - Terra</t>
  </si>
  <si>
    <t xml:space="preserve">   1 - Remuneração esperada sobre capital fixo</t>
  </si>
  <si>
    <t>VI - RENDA DE FATORES</t>
  </si>
  <si>
    <t>SAFRA  2018/2019</t>
  </si>
  <si>
    <t>SAFRA 2018/2019</t>
  </si>
  <si>
    <t>MAR/2018</t>
  </si>
  <si>
    <t>TOTAL DA RENDA DE FATORES (I)</t>
  </si>
  <si>
    <t xml:space="preserve">  34 - Arrendamento</t>
  </si>
  <si>
    <t xml:space="preserve">  33 - Terra própria</t>
  </si>
  <si>
    <t xml:space="preserve">  32 - Remuneração esperada sobre capital fixo</t>
  </si>
  <si>
    <t>CUSTO FIXO  (E+F = G)</t>
  </si>
  <si>
    <t>TOTAL DE OUTROS CUSTOS FIXOS (F)</t>
  </si>
  <si>
    <t xml:space="preserve">  31 - Seguro do capital fixo</t>
  </si>
  <si>
    <t xml:space="preserve">  30 - Encargos sociais</t>
  </si>
  <si>
    <t xml:space="preserve">  29 - Manutenção periódica de benfeitorias/instalações</t>
  </si>
  <si>
    <t>TOTAL DE DEPRECIAÇÕES (E)</t>
  </si>
  <si>
    <t xml:space="preserve">  28 - Depreciação de máquinas</t>
  </si>
  <si>
    <t xml:space="preserve">  27 - Depreciação de implementos</t>
  </si>
  <si>
    <t xml:space="preserve">  26 - Depreciação de benfeitorias/instalações</t>
  </si>
  <si>
    <t>TOTAL DAS DESPESAS FINANCEIRAS  (C)</t>
  </si>
  <si>
    <t xml:space="preserve">  25 - Juros do financiamento</t>
  </si>
  <si>
    <t>TOTAL DAS OUTRAS DESPESAS (B)</t>
  </si>
  <si>
    <t xml:space="preserve">  24 - FUNDECITRUS</t>
  </si>
  <si>
    <t xml:space="preserve">  23 - CESSR</t>
  </si>
  <si>
    <t xml:space="preserve">  22 - CDO</t>
  </si>
  <si>
    <t xml:space="preserve">  21 - Outros impostos/taxas </t>
  </si>
  <si>
    <t xml:space="preserve">  20 - Classificação</t>
  </si>
  <si>
    <t xml:space="preserve">  19 - Assistência Técnica</t>
  </si>
  <si>
    <t xml:space="preserve">  18 - Seguro do Crédito</t>
  </si>
  <si>
    <t xml:space="preserve">  17 - Seguro da Produção</t>
  </si>
  <si>
    <t xml:space="preserve">   16.3 - Beneficiamento</t>
  </si>
  <si>
    <t xml:space="preserve">   16.2 - Despesas de Armazenagem</t>
  </si>
  <si>
    <t xml:space="preserve">   16.1 - Despesas Administrativas </t>
  </si>
  <si>
    <t xml:space="preserve">  16 - Despesas:</t>
  </si>
  <si>
    <t xml:space="preserve">  15 - Transporte Externo </t>
  </si>
  <si>
    <t>II - OUTRAS DESPESAS</t>
  </si>
  <si>
    <t xml:space="preserve"> 14 - Serviços Diversos</t>
  </si>
  <si>
    <t xml:space="preserve">   13.8 - Implementos Manuais</t>
  </si>
  <si>
    <t xml:space="preserve">   13.7 - Demais Despesas</t>
  </si>
  <si>
    <t xml:space="preserve">   13.6 - Taxas Ambientais</t>
  </si>
  <si>
    <t xml:space="preserve">   13.5 - Mudas </t>
  </si>
  <si>
    <t xml:space="preserve">   13.4 - Análise de Solo</t>
  </si>
  <si>
    <t xml:space="preserve">   13.3 - Vernalização (alho)</t>
  </si>
  <si>
    <t xml:space="preserve">   13.2 - Embalagens/Utensílios</t>
  </si>
  <si>
    <t xml:space="preserve">   13.1 - Análise Foliar</t>
  </si>
  <si>
    <t xml:space="preserve"> 13 - Outros:</t>
  </si>
  <si>
    <t xml:space="preserve"> 12 - Receita</t>
  </si>
  <si>
    <t xml:space="preserve"> 11 - Água</t>
  </si>
  <si>
    <t xml:space="preserve">  6 - Mão de obra</t>
  </si>
  <si>
    <t xml:space="preserve">  5 - Aluguel de animais </t>
  </si>
  <si>
    <t xml:space="preserve">  4 - Aluguel de máquinas</t>
  </si>
  <si>
    <t xml:space="preserve">    3.2 - Conjunto de Irrigação </t>
  </si>
  <si>
    <t xml:space="preserve">    3.1 - Tratores e Colheitadeiras</t>
  </si>
  <si>
    <t xml:space="preserve">  3 - Operação com máquinas próprias:</t>
  </si>
  <si>
    <t xml:space="preserve">  2 - Operação com avião</t>
  </si>
  <si>
    <t xml:space="preserve">  1 - Operação com animal</t>
  </si>
  <si>
    <t xml:space="preserve">R$/1 unidade </t>
  </si>
  <si>
    <t>unidades/ha</t>
  </si>
  <si>
    <t>LOCAL:  ARAPIRACA - AL</t>
  </si>
  <si>
    <t>1ª SAFRA - 2019/2020- 02 anos</t>
  </si>
  <si>
    <t>Custo de Produção - Resumo</t>
  </si>
  <si>
    <t>AGRICULTURA FAMILIAR - ABACAXI - PLANTIO CONVENCIONAL -  - MÉDIA TECNOLOGIA</t>
  </si>
  <si>
    <t>SAFRA ANUAL - 2019/20 - Conceição do Araguaia - PA</t>
  </si>
  <si>
    <t>Ciclo de Cultura: ANUAL</t>
  </si>
  <si>
    <t>Tipo do Relatório: Estimado</t>
  </si>
  <si>
    <t>Mês/Ano: Março/2019</t>
  </si>
  <si>
    <t xml:space="preserve">Produtividade </t>
  </si>
  <si>
    <t>27500,00 kg/ha</t>
  </si>
  <si>
    <t>Ex-Ant</t>
  </si>
  <si>
    <t>CUSTO POR HA</t>
  </si>
  <si>
    <t>CUSTO / 1.000 kg</t>
  </si>
  <si>
    <t>PARTICIPAÇÃO CV (%)</t>
  </si>
  <si>
    <t>PARTICIPAÇÃO CT (%)</t>
  </si>
  <si>
    <t>1 - Operação com animal</t>
  </si>
  <si>
    <t>2 - Operação com Avião</t>
  </si>
  <si>
    <t>3 - Operação com máquinas:</t>
  </si>
  <si>
    <t xml:space="preserve">	 	 	 	 	 	3.1 - Tratores e Colheitadeiras</t>
  </si>
  <si>
    <t xml:space="preserve">	 	 	 	 	 	3.2 - Conjunto de Irrigação</t>
  </si>
  <si>
    <t>4 - Aluguel de Máquinas</t>
  </si>
  <si>
    <t>5 - Aluguel de Animais</t>
  </si>
  <si>
    <t>6 - Mão-de-obra</t>
  </si>
  <si>
    <t>7 - Administrador</t>
  </si>
  <si>
    <t>8 - Sementes</t>
  </si>
  <si>
    <t>9 - Fertilizantes</t>
  </si>
  <si>
    <t>10 - Agrotóxicos</t>
  </si>
  <si>
    <t>11 - Água</t>
  </si>
  <si>
    <t>12 - Receita</t>
  </si>
  <si>
    <t>13 - Outros:</t>
  </si>
  <si>
    <t xml:space="preserve">	 	 	 	 	 	13.1 - Análise Foliar</t>
  </si>
  <si>
    <t xml:space="preserve">	 	 	 	 	 	13.2 - Embalagens/Utensílios</t>
  </si>
  <si>
    <t xml:space="preserve">	 	 	 	 	 	13.3 - Vernalização(Alho)</t>
  </si>
  <si>
    <t xml:space="preserve">	 	 	 	 	 	13.4 - Análise de Solo</t>
  </si>
  <si>
    <t xml:space="preserve">	 	 	 	 	 	13.5 - Mudas</t>
  </si>
  <si>
    <t xml:space="preserve">	 	 	 	 	 	13.6 - Taxas Ambientais</t>
  </si>
  <si>
    <t xml:space="preserve">	 	 	 	 	 	13.7 - Demais Despesas</t>
  </si>
  <si>
    <t xml:space="preserve">	 	 	 	 	 	13.8 - Implementos Manuais</t>
  </si>
  <si>
    <t>14 - Serviços Diversos</t>
  </si>
  <si>
    <t>15 - Transporte Externo</t>
  </si>
  <si>
    <t>16 - Despesas:</t>
  </si>
  <si>
    <t xml:space="preserve">	 	 	 	 	 	16.1 - Despesas Administrativas</t>
  </si>
  <si>
    <t xml:space="preserve">	 	 	 	 	 	16.2 - Despesas de armazenagem</t>
  </si>
  <si>
    <t xml:space="preserve">	 	 	 	 	 	16.3 - Beneficiamento</t>
  </si>
  <si>
    <t>17 - Seguro da Produção</t>
  </si>
  <si>
    <t>18 - Seguro do crédito</t>
  </si>
  <si>
    <t>19 - Assistência Técnica</t>
  </si>
  <si>
    <t>20 - Classificação</t>
  </si>
  <si>
    <t>21 - Outros Impostos/Taxas</t>
  </si>
  <si>
    <t>22 - CDO</t>
  </si>
  <si>
    <t>23 - CESSR</t>
  </si>
  <si>
    <t>24 - FUNDECITRUS</t>
  </si>
  <si>
    <t>25 - Juros do Financiamento</t>
  </si>
  <si>
    <t>TOTAL DAS DESPESAS FINANCEIRAS (C)</t>
  </si>
  <si>
    <t>CUSTO VARIÁVEL (A+B+C=D)</t>
  </si>
  <si>
    <t>IV - DEPRECIAÇÕES</t>
  </si>
  <si>
    <t>26 - Depreciação de benfeitorias/instalações</t>
  </si>
  <si>
    <t>27 - Depreciação de implementos</t>
  </si>
  <si>
    <t>28 - Depreciação de Máquinas</t>
  </si>
  <si>
    <t>V - OUTROS CUSTOS FIXOS</t>
  </si>
  <si>
    <t>29 - Manutenção Periódica Benfeitorias/Instalações</t>
  </si>
  <si>
    <t>30 - Encargos Sociais</t>
  </si>
  <si>
    <t>31 - Seguro do capital fixo</t>
  </si>
  <si>
    <t>CUSTO FIXO (E+F=G)</t>
  </si>
  <si>
    <t>CUSTO OPERACIONAL (D+G=H)</t>
  </si>
  <si>
    <t>32 - Remuneração esperada sobre o capital fixo</t>
  </si>
  <si>
    <t>33 - Terra Própria</t>
  </si>
  <si>
    <t>34 - Arrendamento</t>
  </si>
  <si>
    <t>TOTAL DE RENDA DE FATORES (I)</t>
  </si>
  <si>
    <t>CUSTO TOTAL (H+I=J)</t>
  </si>
  <si>
    <t>100,00</t>
  </si>
  <si>
    <t>SAFRA ANUAL - 2019/20 - Santa Rita - PB</t>
  </si>
  <si>
    <t>44,00 t</t>
  </si>
  <si>
    <t>CUSTO / t</t>
  </si>
  <si>
    <t>TOTAL DE RENDA DE FATORES (F)</t>
  </si>
  <si>
    <t>31 - Arrendamento</t>
  </si>
  <si>
    <t>30 - Seguro do capital fixo</t>
  </si>
  <si>
    <t>29 - Encargos Sociais</t>
  </si>
  <si>
    <t>28 - Manutenção Periódica Benfeitorias/Instalações</t>
  </si>
  <si>
    <t>27 - Depreciação de Máquinas</t>
  </si>
  <si>
    <t>26 - Depreciação de implementos</t>
  </si>
  <si>
    <t>25 - Depreciação de benfeitorias/instalações</t>
  </si>
  <si>
    <t>24 - Juros do Financiamento</t>
  </si>
  <si>
    <t>22 - Outros Impostos/Taxas</t>
  </si>
  <si>
    <t>21 - Classificação</t>
  </si>
  <si>
    <t>20 - Assistência Técnica</t>
  </si>
  <si>
    <t>19 - Seguro do crédito</t>
  </si>
  <si>
    <t>18 - Seguro da Produção</t>
  </si>
  <si>
    <t>17 - Beneficiamento</t>
  </si>
  <si>
    <t>16 - Despesas de armazenagem</t>
  </si>
  <si>
    <t>15 - Despesas Administrativas</t>
  </si>
  <si>
    <t>14 - Transporte Externo</t>
  </si>
  <si>
    <t>TOTAL DAS DESPESAS DE CUSTEIO (A)</t>
  </si>
  <si>
    <t>13 - Serviços Diversos</t>
  </si>
  <si>
    <t xml:space="preserve">	 	 	 	 	 	12.3 - Demais Despesas</t>
  </si>
  <si>
    <t xml:space="preserve">	 	 	 	 	 	12.2 - Análise de Solo</t>
  </si>
  <si>
    <t xml:space="preserve">	 	 	 	 	 	12.1 - Embalagens/Utensílios</t>
  </si>
  <si>
    <t>12 - Outros:</t>
  </si>
  <si>
    <t>11 - Receita</t>
  </si>
  <si>
    <t>8 - Sementes e mudas</t>
  </si>
  <si>
    <t>6 - Mão de obra</t>
  </si>
  <si>
    <t>I - DESPESAS DO CUSTEIO</t>
  </si>
  <si>
    <t>PARTICIPAÇÃO CT(%)</t>
  </si>
  <si>
    <t>PARTICIPAÇÃO CV(%)</t>
  </si>
  <si>
    <t>CUSTO / un</t>
  </si>
  <si>
    <t>Produtividade Média: 32000,00 kg/ha</t>
  </si>
  <si>
    <t/>
  </si>
  <si>
    <t>Mês/Ano: Março/2020</t>
  </si>
  <si>
    <t xml:space="preserve">                                       1ª SAFRA - 2020/21 - Arapiraca - AL</t>
  </si>
  <si>
    <t xml:space="preserve">                                       AGRICULTURA FAMILIAR - ABACAXI - PLANTIO CONVENCIONAL - MÉDIA TECNOLOGIA</t>
  </si>
  <si>
    <t xml:space="preserve">                                       Custo de Produção - Resumo</t>
  </si>
  <si>
    <t>SAFRA ANUAL - 2020/21 - Conceição do Araguaia - PA</t>
  </si>
  <si>
    <t>I - DESPESAS DE CUSTEIO</t>
  </si>
  <si>
    <t>SAFRA ANUAL - 2020/21 - Santa Rita - PB</t>
  </si>
  <si>
    <t xml:space="preserve">                                       1ª SAFRA - 2021/22 - Arapiraca - AL</t>
  </si>
  <si>
    <t>Mês/Ano: Março/2021</t>
  </si>
  <si>
    <t>Produtividade Média: 32000,00 un/ha</t>
  </si>
  <si>
    <t>22 - Outros</t>
  </si>
  <si>
    <t xml:space="preserve">                                       SAFRA ANUAL - 2021 - Conceição do Araguaia - PA</t>
  </si>
  <si>
    <t>Produtividade Média: 27500,00 kg/ha</t>
  </si>
  <si>
    <t>CUSTO /  1.000 kg</t>
  </si>
  <si>
    <t xml:space="preserve">                                       1ª SAFRA - 2021/22 - Santa Rita - PB</t>
  </si>
  <si>
    <t>Produtividade Média: 44,00 t</t>
  </si>
  <si>
    <t>SAFRA  2015/2016</t>
  </si>
  <si>
    <t>1ª SAFRA - 2018/19 - Arapiraca - AL</t>
  </si>
  <si>
    <t>Mês/Ano: Setembro/2018</t>
  </si>
  <si>
    <t>32000,00 kg/ha</t>
  </si>
  <si>
    <t>DIPAI - Diretoria de Política Agrícola e Informações</t>
  </si>
  <si>
    <t>SUINF - Superintendência de Informações da Agropecuária</t>
  </si>
  <si>
    <t>GECUP - Gerência de Custos de Produção</t>
  </si>
  <si>
    <t>CUSTOS DE PRODUÇÃO - SÉRIE HISTÓRICA</t>
  </si>
  <si>
    <t>PRODUTO:</t>
  </si>
  <si>
    <t>Tipo de Empreendimento</t>
  </si>
  <si>
    <t>Município</t>
  </si>
  <si>
    <t>UF</t>
  </si>
  <si>
    <t>Período</t>
  </si>
  <si>
    <t>PA</t>
  </si>
  <si>
    <t>Agricultura Familiar</t>
  </si>
  <si>
    <t>ABACAXI</t>
  </si>
  <si>
    <t>AL</t>
  </si>
  <si>
    <t>SAFRA DE VERÃO 2009/2010</t>
  </si>
  <si>
    <t>LOCAL:  CANAPOLIS-MG</t>
  </si>
  <si>
    <t>Elaboração: CONAB/DIGEM/SUINF/GECUP</t>
  </si>
  <si>
    <t>Abacaxi - Pérola (Sequeiro)</t>
  </si>
  <si>
    <t>SAFRA DE VERÃO 2010/2011</t>
  </si>
  <si>
    <t>MAI-2010</t>
  </si>
  <si>
    <t>SAFRA DE VERÃO 2012/2013</t>
  </si>
  <si>
    <t>MAI/2012</t>
  </si>
  <si>
    <t>SAFRA DE VERÃO 2013/2014</t>
  </si>
  <si>
    <t>SAFRA DE VERÃO 2014/2015</t>
  </si>
  <si>
    <t>SAFRA DE VERÃO 2015/2016</t>
  </si>
  <si>
    <t>SAFRA DE VERÃO 2016/2017</t>
  </si>
  <si>
    <t>A partir de 2019 esse custo foi inativado.</t>
  </si>
  <si>
    <t>MG</t>
  </si>
  <si>
    <t>2009 a 2018</t>
  </si>
  <si>
    <t>Canápolis (Havaiano)</t>
  </si>
  <si>
    <t>Arapiraca (Pérola)</t>
  </si>
  <si>
    <t>Canápolis (Pérola)</t>
  </si>
  <si>
    <t>Abacaxi - pérola</t>
  </si>
  <si>
    <t>SAFRA DE VERÃO 2008/2009</t>
  </si>
  <si>
    <t>SAFRA  2011/2012</t>
  </si>
  <si>
    <t>SAFRA  2013/2014</t>
  </si>
  <si>
    <t>SAFRA  2014/2015</t>
  </si>
  <si>
    <t>OBS.: 1) A partir de 2019 o custo de Canápolis/MG (Havaiano e Pérola) foi inativado.</t>
  </si>
  <si>
    <t>SAFRA DE VERÃO - 2016/2017</t>
  </si>
  <si>
    <t>MAR/2016</t>
  </si>
  <si>
    <t>Abacaxi - Pérola</t>
  </si>
  <si>
    <t>LOCAL:  ITAPOROROCA-PB</t>
  </si>
  <si>
    <t>R$/1 kg</t>
  </si>
  <si>
    <t>Abacaxi - Perola</t>
  </si>
  <si>
    <t>LOCAL:  SANTA RITA-PB</t>
  </si>
  <si>
    <t>SAFRA  2012/2013</t>
  </si>
  <si>
    <t>ABR/2014</t>
  </si>
  <si>
    <t>SAFRA DE VERÃO - 2015/2016</t>
  </si>
  <si>
    <t>R$/1 unidade</t>
  </si>
  <si>
    <t>A partir de 2015 esse custo foi inativado.</t>
  </si>
  <si>
    <t>PB</t>
  </si>
  <si>
    <t>2010 a 2014</t>
  </si>
  <si>
    <t>2) A partir de 2015 o custo de Itapororoca/PB (Pérola) foi inativado.</t>
  </si>
  <si>
    <t>Conceição do Araguaia (Pérola)</t>
  </si>
  <si>
    <t>Itapororoca (Pérola)</t>
  </si>
  <si>
    <t>Santa Rita (Pérola)</t>
  </si>
  <si>
    <t>LOCAL:  MIRACEMA DO TOCANTINS - TO</t>
  </si>
  <si>
    <t>2008 a 2014</t>
  </si>
  <si>
    <t>Miracema do Tocantins (Pérola)</t>
  </si>
  <si>
    <t>TO</t>
  </si>
  <si>
    <t>3) A partir de 2015 o custo de Miracema do Tocantins (Pérola) foi inativado.</t>
  </si>
  <si>
    <t>2018 a 2022</t>
  </si>
  <si>
    <t xml:space="preserve">                                       1ª SAFRA - 2022/23 - Arapiraca - AL</t>
  </si>
  <si>
    <t>Mês/Ano: Março/2022</t>
  </si>
  <si>
    <t>Elaboração: CONAB/DIPAI/SUINF/GESIP</t>
  </si>
  <si>
    <t xml:space="preserve">                                       SAFRA ANUAL - 2022 - Conceição do Araguaia - PA</t>
  </si>
  <si>
    <t xml:space="preserve">                                       1ª SAFRA - 2022/23 - Santa Rita - PB</t>
  </si>
  <si>
    <t xml:space="preserve">                                       SAFRA ANUAL - 2023 - Conceição do Araguaia - PA</t>
  </si>
  <si>
    <t>Mês/Ano: Março/2023</t>
  </si>
  <si>
    <t xml:space="preserve">I - DESPESAS DE CUSTEIO </t>
  </si>
  <si>
    <t xml:space="preserve">  32 - Arrendamento</t>
  </si>
  <si>
    <t xml:space="preserve">  33 - Remuneração esperada sobre capital fixo</t>
  </si>
  <si>
    <t xml:space="preserve">  34 - Terra própria</t>
  </si>
  <si>
    <t>2008 a 2023</t>
  </si>
  <si>
    <t>2010 a 2023</t>
  </si>
  <si>
    <t xml:space="preserve">Limoeiro de Anadia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</si>
</sst>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m\-yy"/>
    <numFmt numFmtId="165" formatCode="0.0%"/>
    <numFmt numFmtId="166" formatCode="_(* #,##0.00_);_(* \(#,##0.00\);_(* &quot;-&quot;??_);_(@_)"/>
    <numFmt numFmtId="167" formatCode="dd\-mmm\-yyyy"/>
    <numFmt numFmtId="168" formatCode="#0.00"/>
    <numFmt numFmtId="169" formatCode="#,###,###,##0.0000"/>
    <numFmt numFmtId="170" formatCode="#,##0.00_);\(#,##0.00\)"/>
  </numFmts>
  <fonts count="24">
    <font>
      <sz val="11"/>
      <color theme="1"/>
      <name val="Calibri"/>
      <family val="2"/>
      <scheme val="minor"/>
    </font>
    <font>
      <sz val="10"/>
      <name val="Courier"/>
    </font>
    <font>
      <b/>
      <sz val="1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5"/>
      <color indexed="22"/>
      <name val="Arial"/>
      <family val="2"/>
    </font>
    <font>
      <sz val="9"/>
      <color indexed="8"/>
      <name val="sansserif"/>
    </font>
    <font>
      <b/>
      <sz val="11"/>
      <color indexed="8"/>
      <name val="sansserif"/>
    </font>
    <font>
      <b/>
      <sz val="8"/>
      <color indexed="8"/>
      <name val="sansserif"/>
    </font>
    <font>
      <b/>
      <sz val="9"/>
      <color indexed="8"/>
      <name val="sansserif"/>
    </font>
    <font>
      <b/>
      <sz val="6"/>
      <color indexed="8"/>
      <name val="sansserif"/>
    </font>
    <font>
      <sz val="5"/>
      <color indexed="8"/>
      <name val="sansserif"/>
    </font>
    <font>
      <sz val="7"/>
      <color indexed="8"/>
      <name val="sansserif"/>
    </font>
    <font>
      <b/>
      <i/>
      <sz val="7"/>
      <color indexed="8"/>
      <name val="sansserif"/>
    </font>
    <font>
      <sz val="10"/>
      <name val="Arial"/>
    </font>
    <font>
      <b/>
      <sz val="8"/>
      <name val="Arial"/>
    </font>
    <font>
      <sz val="8"/>
      <name val="Arial"/>
    </font>
    <font>
      <sz val="10"/>
      <name val="Courier New"/>
      <family val="3"/>
      <charset val="1"/>
    </font>
    <font>
      <sz val="10"/>
      <color indexed="64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5"/>
      <color rgb="FFC0C0C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39" fontId="1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4" fillId="0" borderId="0"/>
    <xf numFmtId="0" fontId="3" fillId="0" borderId="0"/>
    <xf numFmtId="166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70" fontId="17" fillId="0" borderId="0"/>
    <xf numFmtId="0" fontId="19" fillId="0" borderId="0" applyNumberFormat="0" applyFill="0" applyBorder="0" applyAlignment="0" applyProtection="0"/>
  </cellStyleXfs>
  <cellXfs count="331">
    <xf numFmtId="0" fontId="0" fillId="0" borderId="0" xfId="0"/>
    <xf numFmtId="39" fontId="2" fillId="0" borderId="0" xfId="1" applyFont="1" applyAlignment="1">
      <alignment horizontal="centerContinuous" vertical="center"/>
    </xf>
    <xf numFmtId="39" fontId="3" fillId="0" borderId="0" xfId="1" applyFont="1" applyAlignment="1">
      <alignment vertical="center"/>
    </xf>
    <xf numFmtId="39" fontId="3" fillId="0" borderId="0" xfId="1" applyFont="1" applyAlignment="1">
      <alignment horizontal="right" vertical="center"/>
    </xf>
    <xf numFmtId="37" fontId="2" fillId="0" borderId="0" xfId="1" applyNumberFormat="1" applyFont="1" applyAlignment="1">
      <alignment vertical="center"/>
    </xf>
    <xf numFmtId="39" fontId="3" fillId="0" borderId="0" xfId="1" applyFont="1" applyAlignment="1">
      <alignment horizontal="left" vertical="center"/>
    </xf>
    <xf numFmtId="39" fontId="3" fillId="0" borderId="1" xfId="1" applyFont="1" applyBorder="1" applyAlignment="1">
      <alignment vertical="center"/>
    </xf>
    <xf numFmtId="39" fontId="2" fillId="0" borderId="1" xfId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center" vertical="center"/>
    </xf>
    <xf numFmtId="39" fontId="2" fillId="0" borderId="1" xfId="1" applyFont="1" applyBorder="1" applyAlignment="1">
      <alignment horizontal="center" vertical="center"/>
    </xf>
    <xf numFmtId="39" fontId="2" fillId="0" borderId="0" xfId="1" applyFont="1" applyAlignment="1">
      <alignment horizontal="left" vertical="center"/>
    </xf>
    <xf numFmtId="39" fontId="2" fillId="0" borderId="0" xfId="1" applyFont="1" applyAlignment="1">
      <alignment horizontal="center" vertical="center"/>
    </xf>
    <xf numFmtId="39" fontId="3" fillId="0" borderId="2" xfId="1" applyFont="1" applyBorder="1" applyAlignment="1">
      <alignment vertical="center"/>
    </xf>
    <xf numFmtId="39" fontId="2" fillId="0" borderId="2" xfId="1" applyFont="1" applyBorder="1" applyAlignment="1">
      <alignment horizontal="center" vertical="center"/>
    </xf>
    <xf numFmtId="165" fontId="3" fillId="0" borderId="0" xfId="2" applyNumberFormat="1" applyFont="1" applyAlignment="1">
      <alignment vertical="center"/>
    </xf>
    <xf numFmtId="39" fontId="3" fillId="0" borderId="0" xfId="1" quotePrefix="1" applyFont="1" applyAlignment="1">
      <alignment horizontal="left" vertical="center"/>
    </xf>
    <xf numFmtId="166" fontId="3" fillId="0" borderId="0" xfId="3" applyFont="1" applyAlignment="1" applyProtection="1">
      <alignment vertical="center"/>
    </xf>
    <xf numFmtId="165" fontId="3" fillId="0" borderId="0" xfId="2" applyNumberFormat="1" applyFont="1" applyAlignment="1" applyProtection="1">
      <alignment vertical="center"/>
    </xf>
    <xf numFmtId="166" fontId="3" fillId="0" borderId="0" xfId="3" applyFont="1" applyAlignment="1">
      <alignment vertical="center"/>
    </xf>
    <xf numFmtId="39" fontId="2" fillId="0" borderId="3" xfId="1" applyFont="1" applyBorder="1" applyAlignment="1">
      <alignment horizontal="left" vertical="center"/>
    </xf>
    <xf numFmtId="166" fontId="2" fillId="0" borderId="3" xfId="3" applyFont="1" applyBorder="1" applyAlignment="1" applyProtection="1">
      <alignment vertical="center"/>
    </xf>
    <xf numFmtId="165" fontId="2" fillId="0" borderId="3" xfId="2" applyNumberFormat="1" applyFont="1" applyBorder="1" applyAlignment="1" applyProtection="1">
      <alignment vertical="center"/>
    </xf>
    <xf numFmtId="39" fontId="2" fillId="0" borderId="0" xfId="1" quotePrefix="1" applyFont="1" applyAlignment="1">
      <alignment horizontal="left" vertical="center"/>
    </xf>
    <xf numFmtId="39" fontId="3" fillId="0" borderId="4" xfId="1" applyFont="1" applyBorder="1" applyAlignment="1">
      <alignment horizontal="left" vertical="center"/>
    </xf>
    <xf numFmtId="166" fontId="3" fillId="0" borderId="4" xfId="3" applyFont="1" applyBorder="1" applyAlignment="1" applyProtection="1">
      <alignment vertical="center"/>
    </xf>
    <xf numFmtId="165" fontId="3" fillId="0" borderId="4" xfId="2" applyNumberFormat="1" applyFont="1" applyBorder="1" applyAlignment="1" applyProtection="1">
      <alignment vertical="center"/>
    </xf>
    <xf numFmtId="39" fontId="2" fillId="0" borderId="0" xfId="1" applyFont="1" applyAlignment="1">
      <alignment vertical="center"/>
    </xf>
    <xf numFmtId="10" fontId="3" fillId="0" borderId="0" xfId="2" applyNumberFormat="1" applyFont="1" applyBorder="1" applyAlignment="1" applyProtection="1">
      <alignment vertical="center"/>
    </xf>
    <xf numFmtId="39" fontId="3" fillId="0" borderId="3" xfId="1" applyFont="1" applyBorder="1" applyAlignment="1">
      <alignment horizontal="left" vertical="center"/>
    </xf>
    <xf numFmtId="166" fontId="3" fillId="0" borderId="3" xfId="3" applyFont="1" applyBorder="1" applyAlignment="1" applyProtection="1">
      <alignment vertical="center"/>
    </xf>
    <xf numFmtId="165" fontId="3" fillId="0" borderId="3" xfId="2" applyNumberFormat="1" applyFont="1" applyBorder="1" applyAlignment="1" applyProtection="1">
      <alignment vertical="center"/>
    </xf>
    <xf numFmtId="39" fontId="2" fillId="0" borderId="5" xfId="1" applyFont="1" applyBorder="1" applyAlignment="1">
      <alignment horizontal="left" vertical="center"/>
    </xf>
    <xf numFmtId="166" fontId="2" fillId="0" borderId="5" xfId="3" applyFont="1" applyBorder="1" applyAlignment="1" applyProtection="1">
      <alignment vertical="center"/>
    </xf>
    <xf numFmtId="165" fontId="2" fillId="0" borderId="5" xfId="2" applyNumberFormat="1" applyFont="1" applyBorder="1" applyAlignment="1" applyProtection="1">
      <alignment vertical="center"/>
    </xf>
    <xf numFmtId="166" fontId="2" fillId="0" borderId="0" xfId="3" applyFont="1" applyBorder="1" applyAlignment="1" applyProtection="1">
      <alignment vertical="center"/>
    </xf>
    <xf numFmtId="165" fontId="2" fillId="0" borderId="0" xfId="2" applyNumberFormat="1" applyFont="1" applyBorder="1" applyAlignment="1" applyProtection="1">
      <alignment vertical="center"/>
    </xf>
    <xf numFmtId="39" fontId="2" fillId="0" borderId="6" xfId="1" applyFont="1" applyBorder="1" applyAlignment="1">
      <alignment horizontal="left" vertical="center"/>
    </xf>
    <xf numFmtId="166" fontId="2" fillId="0" borderId="6" xfId="3" applyFont="1" applyBorder="1" applyAlignment="1" applyProtection="1">
      <alignment vertical="center"/>
    </xf>
    <xf numFmtId="165" fontId="2" fillId="0" borderId="6" xfId="2" applyNumberFormat="1" applyFont="1" applyBorder="1" applyAlignment="1" applyProtection="1">
      <alignment vertical="center"/>
    </xf>
    <xf numFmtId="39" fontId="3" fillId="0" borderId="7" xfId="1" applyFont="1" applyBorder="1" applyAlignment="1">
      <alignment horizontal="left" vertical="center"/>
    </xf>
    <xf numFmtId="166" fontId="3" fillId="0" borderId="7" xfId="3" applyFont="1" applyBorder="1" applyAlignment="1" applyProtection="1">
      <alignment vertical="center"/>
    </xf>
    <xf numFmtId="165" fontId="3" fillId="0" borderId="7" xfId="2" applyNumberFormat="1" applyFont="1" applyBorder="1" applyAlignment="1" applyProtection="1">
      <alignment vertical="center"/>
    </xf>
    <xf numFmtId="39" fontId="3" fillId="0" borderId="8" xfId="1" applyFont="1" applyBorder="1" applyAlignment="1">
      <alignment horizontal="left" vertical="center"/>
    </xf>
    <xf numFmtId="166" fontId="3" fillId="0" borderId="8" xfId="3" applyFont="1" applyBorder="1" applyAlignment="1" applyProtection="1">
      <alignment vertical="center"/>
    </xf>
    <xf numFmtId="165" fontId="3" fillId="0" borderId="8" xfId="2" applyNumberFormat="1" applyFont="1" applyBorder="1" applyAlignment="1" applyProtection="1">
      <alignment vertical="center"/>
    </xf>
    <xf numFmtId="39" fontId="4" fillId="0" borderId="0" xfId="1" quotePrefix="1" applyFont="1" applyAlignment="1">
      <alignment horizontal="left" vertical="center"/>
    </xf>
    <xf numFmtId="10" fontId="3" fillId="0" borderId="0" xfId="3" applyNumberFormat="1" applyFont="1" applyAlignment="1" applyProtection="1">
      <alignment vertical="center"/>
    </xf>
    <xf numFmtId="10" fontId="2" fillId="0" borderId="3" xfId="3" applyNumberFormat="1" applyFont="1" applyBorder="1" applyAlignment="1" applyProtection="1">
      <alignment vertical="center"/>
    </xf>
    <xf numFmtId="10" fontId="3" fillId="0" borderId="0" xfId="3" applyNumberFormat="1" applyFont="1" applyAlignment="1">
      <alignment vertical="center"/>
    </xf>
    <xf numFmtId="10" fontId="3" fillId="0" borderId="4" xfId="3" applyNumberFormat="1" applyFont="1" applyBorder="1" applyAlignment="1" applyProtection="1">
      <alignment vertical="center"/>
    </xf>
    <xf numFmtId="10" fontId="3" fillId="0" borderId="3" xfId="3" applyNumberFormat="1" applyFont="1" applyBorder="1" applyAlignment="1" applyProtection="1">
      <alignment vertical="center"/>
    </xf>
    <xf numFmtId="10" fontId="2" fillId="0" borderId="5" xfId="3" applyNumberFormat="1" applyFont="1" applyBorder="1" applyAlignment="1" applyProtection="1">
      <alignment vertical="center"/>
    </xf>
    <xf numFmtId="10" fontId="2" fillId="0" borderId="0" xfId="3" applyNumberFormat="1" applyFont="1" applyBorder="1" applyAlignment="1" applyProtection="1">
      <alignment vertical="center"/>
    </xf>
    <xf numFmtId="10" fontId="2" fillId="0" borderId="6" xfId="3" applyNumberFormat="1" applyFont="1" applyBorder="1" applyAlignment="1" applyProtection="1">
      <alignment vertical="center"/>
    </xf>
    <xf numFmtId="10" fontId="3" fillId="0" borderId="7" xfId="3" applyNumberFormat="1" applyFont="1" applyBorder="1" applyAlignment="1" applyProtection="1">
      <alignment vertical="center"/>
    </xf>
    <xf numFmtId="10" fontId="3" fillId="0" borderId="8" xfId="3" applyNumberFormat="1" applyFont="1" applyBorder="1" applyAlignment="1" applyProtection="1">
      <alignment vertical="center"/>
    </xf>
    <xf numFmtId="167" fontId="2" fillId="0" borderId="1" xfId="1" applyNumberFormat="1" applyFont="1" applyBorder="1" applyAlignment="1">
      <alignment horizontal="center" vertical="center"/>
    </xf>
    <xf numFmtId="10" fontId="3" fillId="0" borderId="0" xfId="2" applyNumberFormat="1" applyFont="1" applyAlignment="1" applyProtection="1">
      <alignment vertical="center"/>
    </xf>
    <xf numFmtId="39" fontId="2" fillId="0" borderId="3" xfId="1" applyFont="1" applyBorder="1" applyAlignment="1">
      <alignment vertical="center"/>
    </xf>
    <xf numFmtId="10" fontId="2" fillId="0" borderId="3" xfId="2" applyNumberFormat="1" applyFont="1" applyBorder="1" applyAlignment="1" applyProtection="1">
      <alignment vertical="center"/>
    </xf>
    <xf numFmtId="39" fontId="3" fillId="0" borderId="4" xfId="1" applyFont="1" applyBorder="1" applyAlignment="1">
      <alignment vertical="center"/>
    </xf>
    <xf numFmtId="10" fontId="3" fillId="0" borderId="4" xfId="2" applyNumberFormat="1" applyFont="1" applyBorder="1" applyAlignment="1" applyProtection="1">
      <alignment vertical="center"/>
    </xf>
    <xf numFmtId="39" fontId="3" fillId="0" borderId="3" xfId="1" applyFont="1" applyBorder="1" applyAlignment="1">
      <alignment vertical="center"/>
    </xf>
    <xf numFmtId="10" fontId="3" fillId="0" borderId="3" xfId="2" applyNumberFormat="1" applyFont="1" applyBorder="1" applyAlignment="1" applyProtection="1">
      <alignment vertical="center"/>
    </xf>
    <xf numFmtId="10" fontId="2" fillId="0" borderId="0" xfId="2" applyNumberFormat="1" applyFont="1" applyBorder="1" applyAlignment="1" applyProtection="1">
      <alignment vertical="center"/>
    </xf>
    <xf numFmtId="39" fontId="2" fillId="0" borderId="6" xfId="1" applyFont="1" applyBorder="1" applyAlignment="1">
      <alignment vertical="center"/>
    </xf>
    <xf numFmtId="10" fontId="2" fillId="0" borderId="6" xfId="2" applyNumberFormat="1" applyFont="1" applyBorder="1" applyAlignment="1" applyProtection="1">
      <alignment vertical="center"/>
    </xf>
    <xf numFmtId="39" fontId="3" fillId="0" borderId="7" xfId="1" applyFont="1" applyBorder="1" applyAlignment="1">
      <alignment vertical="center"/>
    </xf>
    <xf numFmtId="10" fontId="3" fillId="0" borderId="7" xfId="2" applyNumberFormat="1" applyFont="1" applyBorder="1" applyAlignment="1" applyProtection="1">
      <alignment vertical="center"/>
    </xf>
    <xf numFmtId="39" fontId="3" fillId="0" borderId="8" xfId="1" applyFont="1" applyBorder="1" applyAlignment="1">
      <alignment vertical="center"/>
    </xf>
    <xf numFmtId="10" fontId="3" fillId="0" borderId="8" xfId="2" applyNumberFormat="1" applyFont="1" applyBorder="1" applyAlignment="1" applyProtection="1">
      <alignment vertical="center"/>
    </xf>
    <xf numFmtId="39" fontId="5" fillId="0" borderId="0" xfId="1" applyFont="1" applyAlignment="1">
      <alignment vertical="center"/>
    </xf>
    <xf numFmtId="10" fontId="3" fillId="0" borderId="0" xfId="1" applyNumberFormat="1" applyFont="1" applyAlignment="1">
      <alignment vertical="center"/>
    </xf>
    <xf numFmtId="10" fontId="2" fillId="0" borderId="5" xfId="2" applyNumberFormat="1" applyFont="1" applyBorder="1" applyAlignment="1" applyProtection="1">
      <alignment vertical="center"/>
    </xf>
    <xf numFmtId="39" fontId="2" fillId="0" borderId="5" xfId="1" applyFont="1" applyBorder="1" applyAlignment="1">
      <alignment vertical="center"/>
    </xf>
    <xf numFmtId="10" fontId="2" fillId="0" borderId="9" xfId="2" applyNumberFormat="1" applyFont="1" applyBorder="1" applyAlignment="1" applyProtection="1">
      <alignment vertical="center"/>
    </xf>
    <xf numFmtId="39" fontId="2" fillId="0" borderId="9" xfId="1" applyFont="1" applyBorder="1" applyAlignment="1">
      <alignment vertical="center"/>
    </xf>
    <xf numFmtId="0" fontId="6" fillId="2" borderId="0" xfId="4" applyFont="1" applyFill="1" applyAlignment="1">
      <alignment horizontal="left" vertical="top" wrapText="1"/>
    </xf>
    <xf numFmtId="0" fontId="3" fillId="0" borderId="0" xfId="4"/>
    <xf numFmtId="0" fontId="9" fillId="2" borderId="0" xfId="4" applyFont="1" applyFill="1" applyAlignment="1">
      <alignment horizontal="left" vertical="center" wrapText="1"/>
    </xf>
    <xf numFmtId="0" fontId="10" fillId="2" borderId="11" xfId="4" applyFont="1" applyFill="1" applyBorder="1" applyAlignment="1">
      <alignment horizontal="center" vertical="center" wrapText="1"/>
    </xf>
    <xf numFmtId="4" fontId="12" fillId="2" borderId="0" xfId="4" applyNumberFormat="1" applyFont="1" applyFill="1" applyAlignment="1">
      <alignment horizontal="right" vertical="center" wrapText="1"/>
    </xf>
    <xf numFmtId="168" fontId="12" fillId="2" borderId="12" xfId="4" applyNumberFormat="1" applyFont="1" applyFill="1" applyBorder="1" applyAlignment="1">
      <alignment horizontal="right" vertical="center" wrapText="1"/>
    </xf>
    <xf numFmtId="168" fontId="12" fillId="2" borderId="13" xfId="4" applyNumberFormat="1" applyFont="1" applyFill="1" applyBorder="1" applyAlignment="1">
      <alignment horizontal="right" vertical="center" wrapText="1"/>
    </xf>
    <xf numFmtId="0" fontId="12" fillId="2" borderId="13" xfId="4" applyFont="1" applyFill="1" applyBorder="1" applyAlignment="1">
      <alignment horizontal="right" vertical="center" wrapText="1"/>
    </xf>
    <xf numFmtId="0" fontId="14" fillId="0" borderId="0" xfId="5"/>
    <xf numFmtId="0" fontId="14" fillId="0" borderId="0" xfId="5"/>
    <xf numFmtId="169" fontId="16" fillId="0" borderId="0" xfId="5" applyNumberFormat="1" applyFont="1"/>
    <xf numFmtId="0" fontId="15" fillId="0" borderId="0" xfId="5" applyFont="1" applyAlignment="1">
      <alignment wrapText="1"/>
    </xf>
    <xf numFmtId="0" fontId="16" fillId="0" borderId="0" xfId="5" applyFont="1" applyAlignment="1">
      <alignment wrapText="1"/>
    </xf>
    <xf numFmtId="0" fontId="15" fillId="0" borderId="0" xfId="5" applyFont="1" applyAlignment="1">
      <alignment horizontal="center" wrapText="1"/>
    </xf>
    <xf numFmtId="0" fontId="6" fillId="2" borderId="0" xfId="6" applyFont="1" applyFill="1" applyAlignment="1">
      <alignment horizontal="left" vertical="top" wrapText="1"/>
    </xf>
    <xf numFmtId="0" fontId="3" fillId="0" borderId="0" xfId="6"/>
    <xf numFmtId="0" fontId="9" fillId="2" borderId="0" xfId="6" applyFont="1" applyFill="1" applyAlignment="1">
      <alignment horizontal="left" vertical="center" wrapText="1"/>
    </xf>
    <xf numFmtId="0" fontId="10" fillId="2" borderId="11" xfId="6" applyFont="1" applyFill="1" applyBorder="1" applyAlignment="1">
      <alignment horizontal="center" vertical="center" wrapText="1"/>
    </xf>
    <xf numFmtId="4" fontId="12" fillId="2" borderId="0" xfId="6" applyNumberFormat="1" applyFont="1" applyFill="1" applyAlignment="1">
      <alignment horizontal="right" vertical="center" wrapText="1"/>
    </xf>
    <xf numFmtId="168" fontId="12" fillId="2" borderId="12" xfId="6" applyNumberFormat="1" applyFont="1" applyFill="1" applyBorder="1" applyAlignment="1">
      <alignment horizontal="right" vertical="center" wrapText="1"/>
    </xf>
    <xf numFmtId="168" fontId="12" fillId="2" borderId="13" xfId="6" applyNumberFormat="1" applyFont="1" applyFill="1" applyBorder="1" applyAlignment="1">
      <alignment horizontal="right" vertical="center" wrapText="1"/>
    </xf>
    <xf numFmtId="0" fontId="12" fillId="2" borderId="13" xfId="6" applyFont="1" applyFill="1" applyBorder="1" applyAlignment="1">
      <alignment horizontal="right" vertical="center" wrapText="1"/>
    </xf>
    <xf numFmtId="166" fontId="3" fillId="0" borderId="0" xfId="7" applyFont="1" applyAlignment="1" applyProtection="1">
      <alignment vertical="center"/>
    </xf>
    <xf numFmtId="10" fontId="3" fillId="0" borderId="0" xfId="7" applyNumberFormat="1" applyFont="1" applyAlignment="1" applyProtection="1">
      <alignment vertical="center"/>
    </xf>
    <xf numFmtId="166" fontId="3" fillId="0" borderId="0" xfId="7" applyFont="1" applyAlignment="1">
      <alignment vertical="center"/>
    </xf>
    <xf numFmtId="166" fontId="2" fillId="0" borderId="3" xfId="7" applyFont="1" applyBorder="1" applyAlignment="1" applyProtection="1">
      <alignment vertical="center"/>
    </xf>
    <xf numFmtId="10" fontId="2" fillId="0" borderId="3" xfId="7" applyNumberFormat="1" applyFont="1" applyBorder="1" applyAlignment="1" applyProtection="1">
      <alignment vertical="center"/>
    </xf>
    <xf numFmtId="10" fontId="3" fillId="0" borderId="0" xfId="7" applyNumberFormat="1" applyFont="1" applyAlignment="1">
      <alignment vertical="center"/>
    </xf>
    <xf numFmtId="166" fontId="3" fillId="0" borderId="4" xfId="7" applyFont="1" applyBorder="1" applyAlignment="1" applyProtection="1">
      <alignment vertical="center"/>
    </xf>
    <xf numFmtId="10" fontId="3" fillId="0" borderId="4" xfId="7" applyNumberFormat="1" applyFont="1" applyBorder="1" applyAlignment="1" applyProtection="1">
      <alignment vertical="center"/>
    </xf>
    <xf numFmtId="10" fontId="3" fillId="0" borderId="0" xfId="8" applyNumberFormat="1" applyFont="1" applyBorder="1" applyAlignment="1" applyProtection="1">
      <alignment vertical="center"/>
    </xf>
    <xf numFmtId="166" fontId="3" fillId="0" borderId="3" xfId="7" applyFont="1" applyBorder="1" applyAlignment="1" applyProtection="1">
      <alignment vertical="center"/>
    </xf>
    <xf numFmtId="10" fontId="3" fillId="0" borderId="3" xfId="7" applyNumberFormat="1" applyFont="1" applyBorder="1" applyAlignment="1" applyProtection="1">
      <alignment vertical="center"/>
    </xf>
    <xf numFmtId="166" fontId="2" fillId="0" borderId="5" xfId="7" applyFont="1" applyBorder="1" applyAlignment="1" applyProtection="1">
      <alignment vertical="center"/>
    </xf>
    <xf numFmtId="10" fontId="2" fillId="0" borderId="5" xfId="7" applyNumberFormat="1" applyFont="1" applyBorder="1" applyAlignment="1" applyProtection="1">
      <alignment vertical="center"/>
    </xf>
    <xf numFmtId="0" fontId="10" fillId="2" borderId="11" xfId="4" applyFont="1" applyFill="1" applyBorder="1" applyAlignment="1">
      <alignment horizontal="center" vertical="center" wrapText="1"/>
    </xf>
    <xf numFmtId="168" fontId="12" fillId="2" borderId="12" xfId="4" applyNumberFormat="1" applyFont="1" applyFill="1" applyBorder="1" applyAlignment="1">
      <alignment horizontal="right" vertical="center" wrapText="1"/>
    </xf>
    <xf numFmtId="168" fontId="12" fillId="2" borderId="13" xfId="4" applyNumberFormat="1" applyFont="1" applyFill="1" applyBorder="1" applyAlignment="1">
      <alignment horizontal="right" vertical="center" wrapText="1"/>
    </xf>
    <xf numFmtId="0" fontId="15" fillId="0" borderId="12" xfId="5" applyFont="1" applyBorder="1" applyAlignment="1">
      <alignment wrapText="1"/>
    </xf>
    <xf numFmtId="0" fontId="15" fillId="0" borderId="10" xfId="5" applyFont="1" applyBorder="1" applyAlignment="1">
      <alignment horizontal="center" wrapText="1"/>
    </xf>
    <xf numFmtId="169" fontId="15" fillId="0" borderId="12" xfId="5" applyNumberFormat="1" applyFont="1" applyBorder="1"/>
    <xf numFmtId="0" fontId="6" fillId="2" borderId="0" xfId="4" applyFont="1" applyFill="1" applyBorder="1" applyAlignment="1">
      <alignment horizontal="left" vertical="top" wrapText="1"/>
    </xf>
    <xf numFmtId="0" fontId="9" fillId="2" borderId="0" xfId="4" applyFont="1" applyFill="1" applyBorder="1" applyAlignment="1">
      <alignment horizontal="left" vertical="center" wrapText="1"/>
    </xf>
    <xf numFmtId="4" fontId="12" fillId="2" borderId="0" xfId="4" applyNumberFormat="1" applyFont="1" applyFill="1" applyBorder="1" applyAlignment="1">
      <alignment horizontal="right" vertical="center" wrapText="1"/>
    </xf>
    <xf numFmtId="170" fontId="17" fillId="0" borderId="0" xfId="9"/>
    <xf numFmtId="170" fontId="17" fillId="0" borderId="14" xfId="9" applyBorder="1"/>
    <xf numFmtId="170" fontId="17" fillId="0" borderId="1" xfId="9" applyBorder="1"/>
    <xf numFmtId="170" fontId="17" fillId="0" borderId="15" xfId="9" applyBorder="1"/>
    <xf numFmtId="170" fontId="17" fillId="0" borderId="16" xfId="9" applyBorder="1"/>
    <xf numFmtId="170" fontId="17" fillId="0" borderId="0" xfId="9" applyBorder="1"/>
    <xf numFmtId="170" fontId="3" fillId="0" borderId="0" xfId="9" applyFont="1" applyBorder="1"/>
    <xf numFmtId="170" fontId="17" fillId="0" borderId="17" xfId="9" applyBorder="1"/>
    <xf numFmtId="170" fontId="3" fillId="0" borderId="18" xfId="9" applyFont="1" applyBorder="1" applyAlignment="1">
      <alignment horizontal="center"/>
    </xf>
    <xf numFmtId="170" fontId="3" fillId="0" borderId="0" xfId="9" applyFont="1" applyBorder="1" applyAlignment="1">
      <alignment horizontal="center"/>
    </xf>
    <xf numFmtId="170" fontId="17" fillId="0" borderId="19" xfId="9" applyBorder="1"/>
    <xf numFmtId="170" fontId="17" fillId="0" borderId="2" xfId="9" applyBorder="1"/>
    <xf numFmtId="170" fontId="3" fillId="0" borderId="2" xfId="9" applyFont="1" applyBorder="1"/>
    <xf numFmtId="170" fontId="17" fillId="0" borderId="20" xfId="9" applyBorder="1"/>
    <xf numFmtId="170" fontId="3" fillId="0" borderId="1" xfId="9" applyFont="1" applyBorder="1"/>
    <xf numFmtId="39" fontId="2" fillId="0" borderId="0" xfId="1" applyFont="1" applyAlignment="1" applyProtection="1">
      <alignment horizontal="centerContinuous" vertical="center"/>
    </xf>
    <xf numFmtId="37" fontId="2" fillId="0" borderId="0" xfId="1" applyNumberFormat="1" applyFont="1" applyAlignment="1" applyProtection="1">
      <alignment vertical="center"/>
    </xf>
    <xf numFmtId="39" fontId="3" fillId="0" borderId="0" xfId="1" applyFont="1" applyAlignment="1" applyProtection="1">
      <alignment horizontal="left" vertical="center"/>
    </xf>
    <xf numFmtId="39" fontId="2" fillId="0" borderId="1" xfId="1" applyFont="1" applyBorder="1" applyAlignment="1" applyProtection="1">
      <alignment horizontal="right" vertical="center"/>
    </xf>
    <xf numFmtId="39" fontId="2" fillId="0" borderId="1" xfId="1" applyNumberFormat="1" applyFont="1" applyBorder="1" applyAlignment="1" applyProtection="1">
      <alignment horizontal="center" vertical="center"/>
    </xf>
    <xf numFmtId="39" fontId="2" fillId="0" borderId="0" xfId="1" applyFont="1" applyAlignment="1" applyProtection="1">
      <alignment horizontal="left" vertical="center"/>
    </xf>
    <xf numFmtId="39" fontId="2" fillId="0" borderId="0" xfId="1" applyNumberFormat="1" applyFont="1" applyAlignment="1" applyProtection="1">
      <alignment horizontal="center" vertical="center"/>
    </xf>
    <xf numFmtId="39" fontId="2" fillId="0" borderId="2" xfId="1" applyFont="1" applyBorder="1" applyAlignment="1" applyProtection="1">
      <alignment horizontal="center" vertical="center"/>
    </xf>
    <xf numFmtId="39" fontId="2" fillId="0" borderId="2" xfId="1" applyNumberFormat="1" applyFont="1" applyBorder="1" applyAlignment="1" applyProtection="1">
      <alignment horizontal="center" vertical="center"/>
    </xf>
    <xf numFmtId="39" fontId="3" fillId="0" borderId="0" xfId="1" applyFont="1" applyAlignment="1" applyProtection="1">
      <alignment vertical="center"/>
    </xf>
    <xf numFmtId="39" fontId="3" fillId="0" borderId="0" xfId="1" quotePrefix="1" applyFont="1" applyAlignment="1" applyProtection="1">
      <alignment horizontal="left" vertical="center"/>
    </xf>
    <xf numFmtId="10" fontId="3" fillId="0" borderId="0" xfId="8" applyNumberFormat="1" applyFont="1" applyAlignment="1" applyProtection="1">
      <alignment vertical="center"/>
    </xf>
    <xf numFmtId="39" fontId="2" fillId="0" borderId="3" xfId="1" applyFont="1" applyBorder="1" applyAlignment="1" applyProtection="1">
      <alignment horizontal="left" vertical="center"/>
    </xf>
    <xf numFmtId="39" fontId="2" fillId="0" borderId="3" xfId="1" applyFont="1" applyBorder="1" applyAlignment="1" applyProtection="1">
      <alignment vertical="center"/>
    </xf>
    <xf numFmtId="10" fontId="2" fillId="0" borderId="3" xfId="8" applyNumberFormat="1" applyFont="1" applyBorder="1" applyAlignment="1" applyProtection="1">
      <alignment vertical="center"/>
    </xf>
    <xf numFmtId="39" fontId="2" fillId="0" borderId="0" xfId="1" quotePrefix="1" applyFont="1" applyAlignment="1" applyProtection="1">
      <alignment horizontal="left" vertical="center"/>
    </xf>
    <xf numFmtId="39" fontId="3" fillId="0" borderId="4" xfId="1" applyFont="1" applyBorder="1" applyAlignment="1" applyProtection="1">
      <alignment horizontal="left" vertical="center"/>
    </xf>
    <xf numFmtId="39" fontId="3" fillId="0" borderId="4" xfId="1" applyFont="1" applyBorder="1" applyAlignment="1" applyProtection="1">
      <alignment vertical="center"/>
    </xf>
    <xf numFmtId="10" fontId="3" fillId="0" borderId="4" xfId="8" applyNumberFormat="1" applyFont="1" applyBorder="1" applyAlignment="1" applyProtection="1">
      <alignment vertical="center"/>
    </xf>
    <xf numFmtId="39" fontId="3" fillId="0" borderId="0" xfId="1" applyFont="1" applyBorder="1" applyAlignment="1">
      <alignment vertical="center"/>
    </xf>
    <xf numFmtId="39" fontId="2" fillId="0" borderId="0" xfId="1" applyFont="1" applyBorder="1" applyAlignment="1">
      <alignment vertical="center"/>
    </xf>
    <xf numFmtId="39" fontId="3" fillId="0" borderId="0" xfId="1" applyFont="1" applyBorder="1" applyAlignment="1" applyProtection="1">
      <alignment horizontal="left" vertical="center"/>
    </xf>
    <xf numFmtId="39" fontId="3" fillId="0" borderId="0" xfId="1" applyFont="1" applyBorder="1" applyAlignment="1" applyProtection="1">
      <alignment vertical="center"/>
    </xf>
    <xf numFmtId="39" fontId="3" fillId="0" borderId="3" xfId="1" applyFont="1" applyBorder="1" applyAlignment="1" applyProtection="1">
      <alignment horizontal="left" vertical="center"/>
    </xf>
    <xf numFmtId="39" fontId="3" fillId="0" borderId="3" xfId="1" applyFont="1" applyBorder="1" applyAlignment="1" applyProtection="1">
      <alignment vertical="center"/>
    </xf>
    <xf numFmtId="10" fontId="3" fillId="0" borderId="3" xfId="8" applyNumberFormat="1" applyFont="1" applyBorder="1" applyAlignment="1" applyProtection="1">
      <alignment vertical="center"/>
    </xf>
    <xf numFmtId="39" fontId="2" fillId="0" borderId="5" xfId="1" applyFont="1" applyBorder="1" applyAlignment="1" applyProtection="1">
      <alignment horizontal="left" vertical="center"/>
    </xf>
    <xf numFmtId="39" fontId="2" fillId="0" borderId="5" xfId="1" applyFont="1" applyBorder="1" applyAlignment="1" applyProtection="1">
      <alignment vertical="center"/>
    </xf>
    <xf numFmtId="10" fontId="2" fillId="0" borderId="5" xfId="8" applyNumberFormat="1" applyFont="1" applyBorder="1" applyAlignment="1" applyProtection="1">
      <alignment vertical="center"/>
    </xf>
    <xf numFmtId="39" fontId="4" fillId="0" borderId="0" xfId="1" quotePrefix="1" applyFont="1" applyBorder="1" applyAlignment="1" applyProtection="1">
      <alignment horizontal="left" vertical="center"/>
    </xf>
    <xf numFmtId="39" fontId="2" fillId="0" borderId="0" xfId="1" applyFont="1" applyBorder="1" applyAlignment="1" applyProtection="1">
      <alignment horizontal="left" vertical="center"/>
    </xf>
    <xf numFmtId="39" fontId="2" fillId="0" borderId="6" xfId="1" applyFont="1" applyBorder="1" applyAlignment="1" applyProtection="1">
      <alignment horizontal="left" vertical="center"/>
    </xf>
    <xf numFmtId="39" fontId="3" fillId="0" borderId="7" xfId="1" applyFont="1" applyBorder="1" applyAlignment="1" applyProtection="1">
      <alignment horizontal="left" vertical="center"/>
    </xf>
    <xf numFmtId="39" fontId="3" fillId="0" borderId="8" xfId="1" applyFont="1" applyBorder="1" applyAlignment="1" applyProtection="1">
      <alignment horizontal="left" vertical="center"/>
    </xf>
    <xf numFmtId="39" fontId="2" fillId="0" borderId="0" xfId="1" applyFont="1" applyFill="1" applyBorder="1" applyAlignment="1" applyProtection="1">
      <alignment horizontal="centerContinuous" vertical="center"/>
    </xf>
    <xf numFmtId="39" fontId="2" fillId="0" borderId="0" xfId="1" applyFont="1" applyFill="1" applyBorder="1" applyAlignment="1">
      <alignment horizontal="centerContinuous" vertical="center"/>
    </xf>
    <xf numFmtId="39" fontId="3" fillId="0" borderId="0" xfId="1" applyFont="1" applyFill="1" applyBorder="1" applyAlignment="1">
      <alignment vertical="center"/>
    </xf>
    <xf numFmtId="39" fontId="3" fillId="0" borderId="0" xfId="1" applyFont="1" applyFill="1" applyBorder="1" applyAlignment="1">
      <alignment horizontal="right" vertical="center"/>
    </xf>
    <xf numFmtId="37" fontId="2" fillId="0" borderId="0" xfId="1" applyNumberFormat="1" applyFont="1" applyFill="1" applyBorder="1" applyAlignment="1" applyProtection="1">
      <alignment vertical="center"/>
    </xf>
    <xf numFmtId="39" fontId="3" fillId="0" borderId="0" xfId="1" applyFont="1" applyFill="1" applyBorder="1" applyAlignment="1" applyProtection="1">
      <alignment horizontal="left" vertical="center"/>
    </xf>
    <xf numFmtId="39" fontId="3" fillId="0" borderId="1" xfId="1" applyFont="1" applyFill="1" applyBorder="1" applyAlignment="1">
      <alignment vertical="center"/>
    </xf>
    <xf numFmtId="39" fontId="2" fillId="0" borderId="1" xfId="1" applyFont="1" applyFill="1" applyBorder="1" applyAlignment="1" applyProtection="1">
      <alignment horizontal="right" vertical="center"/>
    </xf>
    <xf numFmtId="164" fontId="2" fillId="0" borderId="1" xfId="1" applyNumberFormat="1" applyFont="1" applyFill="1" applyBorder="1" applyAlignment="1">
      <alignment horizontal="center" vertical="center"/>
    </xf>
    <xf numFmtId="39" fontId="2" fillId="0" borderId="1" xfId="1" applyNumberFormat="1" applyFont="1" applyFill="1" applyBorder="1" applyAlignment="1" applyProtection="1">
      <alignment horizontal="center" vertical="center"/>
    </xf>
    <xf numFmtId="39" fontId="2" fillId="0" borderId="0" xfId="1" applyFont="1" applyFill="1" applyBorder="1" applyAlignment="1" applyProtection="1">
      <alignment horizontal="left" vertical="center"/>
    </xf>
    <xf numFmtId="39" fontId="2" fillId="0" borderId="0" xfId="1" applyNumberFormat="1" applyFont="1" applyFill="1" applyBorder="1" applyAlignment="1" applyProtection="1">
      <alignment horizontal="center" vertical="center"/>
    </xf>
    <xf numFmtId="39" fontId="3" fillId="0" borderId="2" xfId="1" applyFont="1" applyFill="1" applyBorder="1" applyAlignment="1">
      <alignment vertical="center"/>
    </xf>
    <xf numFmtId="39" fontId="2" fillId="0" borderId="2" xfId="1" applyFont="1" applyFill="1" applyBorder="1" applyAlignment="1" applyProtection="1">
      <alignment horizontal="center" vertical="center"/>
    </xf>
    <xf numFmtId="39" fontId="2" fillId="0" borderId="2" xfId="1" applyNumberFormat="1" applyFont="1" applyFill="1" applyBorder="1" applyAlignment="1" applyProtection="1">
      <alignment horizontal="center" vertical="center"/>
    </xf>
    <xf numFmtId="39" fontId="3" fillId="0" borderId="0" xfId="1" applyFont="1" applyFill="1" applyBorder="1" applyAlignment="1" applyProtection="1">
      <alignment vertical="center"/>
    </xf>
    <xf numFmtId="165" fontId="3" fillId="0" borderId="0" xfId="2" applyNumberFormat="1" applyFont="1" applyFill="1" applyBorder="1" applyAlignment="1">
      <alignment vertical="center"/>
    </xf>
    <xf numFmtId="39" fontId="3" fillId="0" borderId="0" xfId="1" quotePrefix="1" applyFont="1" applyFill="1" applyBorder="1" applyAlignment="1" applyProtection="1">
      <alignment horizontal="left" vertical="center"/>
    </xf>
    <xf numFmtId="166" fontId="3" fillId="0" borderId="0" xfId="3" applyFont="1" applyFill="1" applyBorder="1" applyAlignment="1" applyProtection="1">
      <alignment vertical="center"/>
    </xf>
    <xf numFmtId="165" fontId="3" fillId="0" borderId="0" xfId="2" applyNumberFormat="1" applyFont="1" applyFill="1" applyBorder="1" applyAlignment="1" applyProtection="1">
      <alignment vertical="center"/>
    </xf>
    <xf numFmtId="166" fontId="3" fillId="0" borderId="0" xfId="3" applyFont="1" applyFill="1" applyBorder="1" applyAlignment="1">
      <alignment vertical="center"/>
    </xf>
    <xf numFmtId="39" fontId="2" fillId="0" borderId="3" xfId="1" applyFont="1" applyFill="1" applyBorder="1" applyAlignment="1" applyProtection="1">
      <alignment horizontal="left" vertical="center"/>
    </xf>
    <xf numFmtId="166" fontId="2" fillId="0" borderId="3" xfId="3" applyFont="1" applyFill="1" applyBorder="1" applyAlignment="1" applyProtection="1">
      <alignment vertical="center"/>
    </xf>
    <xf numFmtId="165" fontId="2" fillId="0" borderId="3" xfId="2" applyNumberFormat="1" applyFont="1" applyFill="1" applyBorder="1" applyAlignment="1" applyProtection="1">
      <alignment vertical="center"/>
    </xf>
    <xf numFmtId="39" fontId="2" fillId="0" borderId="0" xfId="1" quotePrefix="1" applyFont="1" applyFill="1" applyBorder="1" applyAlignment="1" applyProtection="1">
      <alignment horizontal="left" vertical="center"/>
    </xf>
    <xf numFmtId="39" fontId="3" fillId="0" borderId="4" xfId="1" applyFont="1" applyFill="1" applyBorder="1" applyAlignment="1" applyProtection="1">
      <alignment horizontal="left" vertical="center"/>
    </xf>
    <xf numFmtId="166" fontId="3" fillId="0" borderId="4" xfId="3" applyFont="1" applyFill="1" applyBorder="1" applyAlignment="1" applyProtection="1">
      <alignment vertical="center"/>
    </xf>
    <xf numFmtId="165" fontId="3" fillId="0" borderId="4" xfId="2" applyNumberFormat="1" applyFont="1" applyFill="1" applyBorder="1" applyAlignment="1" applyProtection="1">
      <alignment vertical="center"/>
    </xf>
    <xf numFmtId="39" fontId="2" fillId="0" borderId="0" xfId="1" applyFont="1" applyFill="1" applyBorder="1" applyAlignment="1">
      <alignment vertical="center"/>
    </xf>
    <xf numFmtId="10" fontId="3" fillId="0" borderId="0" xfId="2" applyNumberFormat="1" applyFont="1" applyFill="1" applyBorder="1" applyAlignment="1" applyProtection="1">
      <alignment vertical="center"/>
    </xf>
    <xf numFmtId="39" fontId="3" fillId="0" borderId="3" xfId="1" applyFont="1" applyFill="1" applyBorder="1" applyAlignment="1" applyProtection="1">
      <alignment horizontal="left" vertical="center"/>
    </xf>
    <xf numFmtId="166" fontId="3" fillId="0" borderId="3" xfId="3" applyFont="1" applyFill="1" applyBorder="1" applyAlignment="1" applyProtection="1">
      <alignment vertical="center"/>
    </xf>
    <xf numFmtId="165" fontId="3" fillId="0" borderId="3" xfId="2" applyNumberFormat="1" applyFont="1" applyFill="1" applyBorder="1" applyAlignment="1" applyProtection="1">
      <alignment vertical="center"/>
    </xf>
    <xf numFmtId="39" fontId="2" fillId="0" borderId="5" xfId="1" applyFont="1" applyFill="1" applyBorder="1" applyAlignment="1" applyProtection="1">
      <alignment horizontal="left" vertical="center"/>
    </xf>
    <xf numFmtId="166" fontId="2" fillId="0" borderId="5" xfId="3" applyFont="1" applyFill="1" applyBorder="1" applyAlignment="1" applyProtection="1">
      <alignment vertical="center"/>
    </xf>
    <xf numFmtId="165" fontId="2" fillId="0" borderId="5" xfId="2" applyNumberFormat="1" applyFont="1" applyFill="1" applyBorder="1" applyAlignment="1" applyProtection="1">
      <alignment vertical="center"/>
    </xf>
    <xf numFmtId="166" fontId="2" fillId="0" borderId="0" xfId="3" applyFont="1" applyFill="1" applyBorder="1" applyAlignment="1" applyProtection="1">
      <alignment vertical="center"/>
    </xf>
    <xf numFmtId="165" fontId="2" fillId="0" borderId="0" xfId="2" applyNumberFormat="1" applyFont="1" applyFill="1" applyBorder="1" applyAlignment="1" applyProtection="1">
      <alignment vertical="center"/>
    </xf>
    <xf numFmtId="39" fontId="2" fillId="0" borderId="6" xfId="1" applyFont="1" applyFill="1" applyBorder="1" applyAlignment="1" applyProtection="1">
      <alignment horizontal="left" vertical="center"/>
    </xf>
    <xf numFmtId="166" fontId="2" fillId="0" borderId="6" xfId="3" applyFont="1" applyFill="1" applyBorder="1" applyAlignment="1" applyProtection="1">
      <alignment vertical="center"/>
    </xf>
    <xf numFmtId="165" fontId="2" fillId="0" borderId="6" xfId="2" applyNumberFormat="1" applyFont="1" applyFill="1" applyBorder="1" applyAlignment="1" applyProtection="1">
      <alignment vertical="center"/>
    </xf>
    <xf numFmtId="39" fontId="3" fillId="0" borderId="7" xfId="1" applyFont="1" applyFill="1" applyBorder="1" applyAlignment="1" applyProtection="1">
      <alignment horizontal="left" vertical="center"/>
    </xf>
    <xf numFmtId="166" fontId="3" fillId="0" borderId="7" xfId="3" applyFont="1" applyFill="1" applyBorder="1" applyAlignment="1" applyProtection="1">
      <alignment vertical="center"/>
    </xf>
    <xf numFmtId="165" fontId="3" fillId="0" borderId="7" xfId="2" applyNumberFormat="1" applyFont="1" applyFill="1" applyBorder="1" applyAlignment="1" applyProtection="1">
      <alignment vertical="center"/>
    </xf>
    <xf numFmtId="39" fontId="3" fillId="0" borderId="8" xfId="1" applyFont="1" applyFill="1" applyBorder="1" applyAlignment="1" applyProtection="1">
      <alignment horizontal="left" vertical="center"/>
    </xf>
    <xf numFmtId="166" fontId="3" fillId="0" borderId="8" xfId="3" applyFont="1" applyFill="1" applyBorder="1" applyAlignment="1" applyProtection="1">
      <alignment vertical="center"/>
    </xf>
    <xf numFmtId="165" fontId="3" fillId="0" borderId="8" xfId="2" applyNumberFormat="1" applyFont="1" applyFill="1" applyBorder="1" applyAlignment="1" applyProtection="1">
      <alignment vertical="center"/>
    </xf>
    <xf numFmtId="39" fontId="4" fillId="0" borderId="0" xfId="1" quotePrefix="1" applyFont="1" applyFill="1" applyBorder="1" applyAlignment="1" applyProtection="1">
      <alignment horizontal="left" vertical="center"/>
    </xf>
    <xf numFmtId="10" fontId="3" fillId="0" borderId="0" xfId="3" applyNumberFormat="1" applyFont="1" applyFill="1" applyBorder="1" applyAlignment="1" applyProtection="1">
      <alignment vertical="center"/>
    </xf>
    <xf numFmtId="10" fontId="2" fillId="0" borderId="3" xfId="3" applyNumberFormat="1" applyFont="1" applyFill="1" applyBorder="1" applyAlignment="1" applyProtection="1">
      <alignment vertical="center"/>
    </xf>
    <xf numFmtId="10" fontId="3" fillId="0" borderId="0" xfId="3" applyNumberFormat="1" applyFont="1" applyFill="1" applyBorder="1" applyAlignment="1">
      <alignment vertical="center"/>
    </xf>
    <xf numFmtId="10" fontId="3" fillId="0" borderId="4" xfId="3" applyNumberFormat="1" applyFont="1" applyFill="1" applyBorder="1" applyAlignment="1" applyProtection="1">
      <alignment vertical="center"/>
    </xf>
    <xf numFmtId="10" fontId="3" fillId="0" borderId="3" xfId="3" applyNumberFormat="1" applyFont="1" applyFill="1" applyBorder="1" applyAlignment="1" applyProtection="1">
      <alignment vertical="center"/>
    </xf>
    <xf numFmtId="10" fontId="2" fillId="0" borderId="5" xfId="3" applyNumberFormat="1" applyFont="1" applyFill="1" applyBorder="1" applyAlignment="1" applyProtection="1">
      <alignment vertical="center"/>
    </xf>
    <xf numFmtId="10" fontId="2" fillId="0" borderId="0" xfId="3" applyNumberFormat="1" applyFont="1" applyFill="1" applyBorder="1" applyAlignment="1" applyProtection="1">
      <alignment vertical="center"/>
    </xf>
    <xf numFmtId="10" fontId="2" fillId="0" borderId="6" xfId="3" applyNumberFormat="1" applyFont="1" applyFill="1" applyBorder="1" applyAlignment="1" applyProtection="1">
      <alignment vertical="center"/>
    </xf>
    <xf numFmtId="10" fontId="3" fillId="0" borderId="7" xfId="3" applyNumberFormat="1" applyFont="1" applyFill="1" applyBorder="1" applyAlignment="1" applyProtection="1">
      <alignment vertical="center"/>
    </xf>
    <xf numFmtId="10" fontId="3" fillId="0" borderId="8" xfId="3" applyNumberFormat="1" applyFont="1" applyFill="1" applyBorder="1" applyAlignment="1" applyProtection="1">
      <alignment vertical="center"/>
    </xf>
    <xf numFmtId="39" fontId="2" fillId="0" borderId="0" xfId="1" applyFont="1" applyBorder="1" applyAlignment="1" applyProtection="1">
      <alignment vertical="center"/>
    </xf>
    <xf numFmtId="39" fontId="2" fillId="0" borderId="6" xfId="1" applyFont="1" applyBorder="1" applyAlignment="1" applyProtection="1">
      <alignment vertical="center"/>
    </xf>
    <xf numFmtId="39" fontId="3" fillId="0" borderId="7" xfId="1" applyFont="1" applyBorder="1" applyAlignment="1" applyProtection="1">
      <alignment vertical="center"/>
    </xf>
    <xf numFmtId="39" fontId="3" fillId="0" borderId="8" xfId="1" applyFont="1" applyBorder="1" applyAlignment="1" applyProtection="1">
      <alignment vertical="center"/>
    </xf>
    <xf numFmtId="165" fontId="3" fillId="0" borderId="0" xfId="1" applyNumberFormat="1" applyFont="1" applyAlignment="1">
      <alignment vertical="center"/>
    </xf>
    <xf numFmtId="165" fontId="3" fillId="0" borderId="0" xfId="3" applyNumberFormat="1" applyFont="1" applyAlignment="1" applyProtection="1">
      <alignment vertical="center"/>
    </xf>
    <xf numFmtId="165" fontId="2" fillId="0" borderId="3" xfId="3" applyNumberFormat="1" applyFont="1" applyBorder="1" applyAlignment="1" applyProtection="1">
      <alignment vertical="center"/>
    </xf>
    <xf numFmtId="165" fontId="3" fillId="0" borderId="0" xfId="3" applyNumberFormat="1" applyFont="1" applyAlignment="1">
      <alignment vertical="center"/>
    </xf>
    <xf numFmtId="165" fontId="3" fillId="0" borderId="4" xfId="3" applyNumberFormat="1" applyFont="1" applyBorder="1" applyAlignment="1" applyProtection="1">
      <alignment vertical="center"/>
    </xf>
    <xf numFmtId="165" fontId="3" fillId="0" borderId="3" xfId="3" applyNumberFormat="1" applyFont="1" applyBorder="1" applyAlignment="1" applyProtection="1">
      <alignment vertical="center"/>
    </xf>
    <xf numFmtId="165" fontId="2" fillId="0" borderId="5" xfId="3" applyNumberFormat="1" applyFont="1" applyBorder="1" applyAlignment="1" applyProtection="1">
      <alignment vertical="center"/>
    </xf>
    <xf numFmtId="165" fontId="2" fillId="0" borderId="0" xfId="3" applyNumberFormat="1" applyFont="1" applyBorder="1" applyAlignment="1" applyProtection="1">
      <alignment vertical="center"/>
    </xf>
    <xf numFmtId="165" fontId="2" fillId="0" borderId="6" xfId="3" applyNumberFormat="1" applyFont="1" applyBorder="1" applyAlignment="1" applyProtection="1">
      <alignment vertical="center"/>
    </xf>
    <xf numFmtId="165" fontId="3" fillId="0" borderId="7" xfId="3" applyNumberFormat="1" applyFont="1" applyBorder="1" applyAlignment="1" applyProtection="1">
      <alignment vertical="center"/>
    </xf>
    <xf numFmtId="165" fontId="3" fillId="0" borderId="8" xfId="3" applyNumberFormat="1" applyFont="1" applyBorder="1" applyAlignment="1" applyProtection="1">
      <alignment vertical="center"/>
    </xf>
    <xf numFmtId="167" fontId="2" fillId="0" borderId="1" xfId="1" applyNumberFormat="1" applyFont="1" applyFill="1" applyBorder="1" applyAlignment="1">
      <alignment horizontal="center" vertical="center"/>
    </xf>
    <xf numFmtId="39" fontId="2" fillId="0" borderId="3" xfId="1" applyFont="1" applyFill="1" applyBorder="1" applyAlignment="1" applyProtection="1">
      <alignment vertical="center"/>
    </xf>
    <xf numFmtId="10" fontId="2" fillId="0" borderId="3" xfId="2" applyNumberFormat="1" applyFont="1" applyFill="1" applyBorder="1" applyAlignment="1" applyProtection="1">
      <alignment vertical="center"/>
    </xf>
    <xf numFmtId="39" fontId="3" fillId="0" borderId="4" xfId="1" applyFont="1" applyFill="1" applyBorder="1" applyAlignment="1" applyProtection="1">
      <alignment vertical="center"/>
    </xf>
    <xf numFmtId="10" fontId="3" fillId="0" borderId="4" xfId="2" applyNumberFormat="1" applyFont="1" applyFill="1" applyBorder="1" applyAlignment="1" applyProtection="1">
      <alignment vertical="center"/>
    </xf>
    <xf numFmtId="39" fontId="3" fillId="0" borderId="3" xfId="1" applyFont="1" applyFill="1" applyBorder="1" applyAlignment="1" applyProtection="1">
      <alignment vertical="center"/>
    </xf>
    <xf numFmtId="10" fontId="3" fillId="0" borderId="3" xfId="2" applyNumberFormat="1" applyFont="1" applyFill="1" applyBorder="1" applyAlignment="1" applyProtection="1">
      <alignment vertical="center"/>
    </xf>
    <xf numFmtId="39" fontId="2" fillId="0" borderId="0" xfId="1" applyFont="1" applyFill="1" applyBorder="1" applyAlignment="1" applyProtection="1">
      <alignment vertical="center"/>
    </xf>
    <xf numFmtId="10" fontId="2" fillId="0" borderId="0" xfId="2" applyNumberFormat="1" applyFont="1" applyFill="1" applyBorder="1" applyAlignment="1" applyProtection="1">
      <alignment vertical="center"/>
    </xf>
    <xf numFmtId="39" fontId="2" fillId="0" borderId="6" xfId="1" applyFont="1" applyFill="1" applyBorder="1" applyAlignment="1" applyProtection="1">
      <alignment vertical="center"/>
    </xf>
    <xf numFmtId="10" fontId="2" fillId="0" borderId="6" xfId="2" applyNumberFormat="1" applyFont="1" applyFill="1" applyBorder="1" applyAlignment="1" applyProtection="1">
      <alignment vertical="center"/>
    </xf>
    <xf numFmtId="39" fontId="3" fillId="0" borderId="7" xfId="1" applyFont="1" applyFill="1" applyBorder="1" applyAlignment="1" applyProtection="1">
      <alignment vertical="center"/>
    </xf>
    <xf numFmtId="10" fontId="3" fillId="0" borderId="7" xfId="2" applyNumberFormat="1" applyFont="1" applyFill="1" applyBorder="1" applyAlignment="1" applyProtection="1">
      <alignment vertical="center"/>
    </xf>
    <xf numFmtId="39" fontId="3" fillId="0" borderId="8" xfId="1" applyFont="1" applyFill="1" applyBorder="1" applyAlignment="1" applyProtection="1">
      <alignment vertical="center"/>
    </xf>
    <xf numFmtId="10" fontId="3" fillId="0" borderId="8" xfId="2" applyNumberFormat="1" applyFont="1" applyFill="1" applyBorder="1" applyAlignment="1" applyProtection="1">
      <alignment vertical="center"/>
    </xf>
    <xf numFmtId="39" fontId="21" fillId="0" borderId="0" xfId="1" applyFont="1" applyFill="1" applyBorder="1" applyAlignment="1">
      <alignment vertical="center"/>
    </xf>
    <xf numFmtId="0" fontId="14" fillId="0" borderId="0" xfId="5"/>
    <xf numFmtId="0" fontId="14" fillId="0" borderId="0" xfId="5"/>
    <xf numFmtId="0" fontId="15" fillId="0" borderId="21" xfId="5" applyFont="1" applyBorder="1" applyAlignment="1">
      <alignment wrapText="1"/>
    </xf>
    <xf numFmtId="0" fontId="15" fillId="0" borderId="22" xfId="5" applyFont="1" applyBorder="1" applyAlignment="1">
      <alignment horizontal="center" wrapText="1"/>
    </xf>
    <xf numFmtId="169" fontId="15" fillId="0" borderId="21" xfId="5" applyNumberFormat="1" applyFont="1" applyBorder="1"/>
    <xf numFmtId="170" fontId="3" fillId="0" borderId="0" xfId="9" applyFont="1" applyBorder="1" applyAlignment="1">
      <alignment horizontal="center"/>
    </xf>
    <xf numFmtId="39" fontId="1" fillId="0" borderId="0" xfId="1" applyBorder="1" applyAlignment="1">
      <alignment horizontal="center"/>
    </xf>
    <xf numFmtId="170" fontId="3" fillId="0" borderId="18" xfId="9" applyFont="1" applyBorder="1" applyAlignment="1">
      <alignment horizontal="center"/>
    </xf>
    <xf numFmtId="39" fontId="1" fillId="0" borderId="18" xfId="1" applyBorder="1" applyAlignment="1">
      <alignment horizontal="center"/>
    </xf>
    <xf numFmtId="170" fontId="3" fillId="0" borderId="0" xfId="9" applyFont="1" applyBorder="1" applyAlignment="1">
      <alignment horizontal="left"/>
    </xf>
    <xf numFmtId="0" fontId="13" fillId="2" borderId="0" xfId="4" applyFont="1" applyFill="1" applyBorder="1" applyAlignment="1">
      <alignment horizontal="left" vertical="center" wrapText="1"/>
    </xf>
    <xf numFmtId="0" fontId="11" fillId="2" borderId="0" xfId="4" applyFont="1" applyFill="1" applyBorder="1" applyAlignment="1">
      <alignment horizontal="left" vertical="center" wrapText="1"/>
    </xf>
    <xf numFmtId="4" fontId="12" fillId="2" borderId="0" xfId="4" applyNumberFormat="1" applyFont="1" applyFill="1" applyBorder="1" applyAlignment="1">
      <alignment horizontal="right" vertical="center" wrapText="1"/>
    </xf>
    <xf numFmtId="0" fontId="10" fillId="2" borderId="12" xfId="4" applyFont="1" applyFill="1" applyBorder="1" applyAlignment="1">
      <alignment horizontal="left" vertical="top" wrapText="1"/>
    </xf>
    <xf numFmtId="4" fontId="12" fillId="2" borderId="12" xfId="4" applyNumberFormat="1" applyFont="1" applyFill="1" applyBorder="1" applyAlignment="1">
      <alignment horizontal="right" vertical="center" wrapText="1"/>
    </xf>
    <xf numFmtId="168" fontId="12" fillId="2" borderId="12" xfId="4" applyNumberFormat="1" applyFont="1" applyFill="1" applyBorder="1" applyAlignment="1">
      <alignment horizontal="right" vertical="center" wrapText="1"/>
    </xf>
    <xf numFmtId="0" fontId="10" fillId="2" borderId="13" xfId="4" applyFont="1" applyFill="1" applyBorder="1" applyAlignment="1">
      <alignment horizontal="left" vertical="top" wrapText="1"/>
    </xf>
    <xf numFmtId="4" fontId="12" fillId="2" borderId="13" xfId="4" applyNumberFormat="1" applyFont="1" applyFill="1" applyBorder="1" applyAlignment="1">
      <alignment horizontal="right" vertical="center" wrapText="1"/>
    </xf>
    <xf numFmtId="168" fontId="12" fillId="2" borderId="13" xfId="4" applyNumberFormat="1" applyFont="1" applyFill="1" applyBorder="1" applyAlignment="1">
      <alignment horizontal="right" vertical="center" wrapText="1"/>
    </xf>
    <xf numFmtId="0" fontId="10" fillId="2" borderId="0" xfId="4" applyFont="1" applyFill="1" applyBorder="1" applyAlignment="1">
      <alignment horizontal="left" vertical="top" wrapText="1"/>
    </xf>
    <xf numFmtId="0" fontId="6" fillId="2" borderId="0" xfId="4" applyFont="1" applyFill="1" applyBorder="1" applyAlignment="1">
      <alignment horizontal="left" vertical="center" wrapText="1"/>
    </xf>
    <xf numFmtId="0" fontId="10" fillId="2" borderId="10" xfId="4" applyFont="1" applyFill="1" applyBorder="1" applyAlignment="1">
      <alignment horizontal="center" vertical="center" wrapText="1"/>
    </xf>
    <xf numFmtId="0" fontId="10" fillId="2" borderId="11" xfId="4" applyFont="1" applyFill="1" applyBorder="1" applyAlignment="1">
      <alignment horizontal="center" vertical="center" wrapText="1"/>
    </xf>
    <xf numFmtId="0" fontId="7" fillId="2" borderId="0" xfId="4" applyFont="1" applyFill="1" applyBorder="1" applyAlignment="1">
      <alignment horizontal="left" vertical="center" wrapText="1"/>
    </xf>
    <xf numFmtId="0" fontId="8" fillId="2" borderId="0" xfId="4" applyFont="1" applyFill="1" applyBorder="1" applyAlignment="1">
      <alignment horizontal="left" vertical="center" wrapText="1"/>
    </xf>
    <xf numFmtId="0" fontId="8" fillId="2" borderId="0" xfId="4" applyFont="1" applyFill="1" applyBorder="1" applyAlignment="1">
      <alignment horizontal="left" vertical="top" wrapText="1"/>
    </xf>
    <xf numFmtId="0" fontId="15" fillId="0" borderId="0" xfId="5" applyFont="1" applyAlignment="1">
      <alignment wrapText="1"/>
    </xf>
    <xf numFmtId="0" fontId="14" fillId="0" borderId="0" xfId="5"/>
    <xf numFmtId="0" fontId="15" fillId="0" borderId="12" xfId="5" applyFont="1" applyBorder="1" applyAlignment="1">
      <alignment wrapText="1"/>
    </xf>
    <xf numFmtId="0" fontId="15" fillId="0" borderId="21" xfId="5" applyFont="1" applyBorder="1" applyAlignment="1">
      <alignment wrapText="1"/>
    </xf>
    <xf numFmtId="0" fontId="7" fillId="2" borderId="0" xfId="4" applyFont="1" applyFill="1" applyAlignment="1">
      <alignment horizontal="left" vertical="center" wrapText="1"/>
    </xf>
    <xf numFmtId="0" fontId="8" fillId="2" borderId="0" xfId="4" applyFont="1" applyFill="1" applyAlignment="1">
      <alignment horizontal="left" vertical="center" wrapText="1"/>
    </xf>
    <xf numFmtId="0" fontId="8" fillId="2" borderId="0" xfId="4" applyFont="1" applyFill="1" applyAlignment="1">
      <alignment horizontal="left" vertical="top" wrapText="1"/>
    </xf>
    <xf numFmtId="0" fontId="11" fillId="2" borderId="0" xfId="4" applyFont="1" applyFill="1" applyAlignment="1">
      <alignment horizontal="left" vertical="center" wrapText="1"/>
    </xf>
    <xf numFmtId="4" fontId="12" fillId="2" borderId="0" xfId="4" applyNumberFormat="1" applyFont="1" applyFill="1" applyAlignment="1">
      <alignment horizontal="right" vertical="center" wrapText="1"/>
    </xf>
    <xf numFmtId="0" fontId="6" fillId="2" borderId="0" xfId="4" applyFont="1" applyFill="1" applyAlignment="1">
      <alignment horizontal="left" vertical="center" wrapText="1"/>
    </xf>
    <xf numFmtId="0" fontId="10" fillId="2" borderId="0" xfId="4" applyFont="1" applyFill="1" applyAlignment="1">
      <alignment horizontal="left" vertical="top" wrapText="1"/>
    </xf>
    <xf numFmtId="0" fontId="13" fillId="2" borderId="0" xfId="4" applyFont="1" applyFill="1" applyAlignment="1">
      <alignment horizontal="left" vertical="center" wrapText="1"/>
    </xf>
    <xf numFmtId="0" fontId="13" fillId="2" borderId="0" xfId="6" applyFont="1" applyFill="1" applyAlignment="1">
      <alignment horizontal="left" vertical="center" wrapText="1"/>
    </xf>
    <xf numFmtId="0" fontId="11" fillId="2" borderId="0" xfId="6" applyFont="1" applyFill="1" applyAlignment="1">
      <alignment horizontal="left" vertical="center" wrapText="1"/>
    </xf>
    <xf numFmtId="4" fontId="12" fillId="2" borderId="0" xfId="6" applyNumberFormat="1" applyFont="1" applyFill="1" applyAlignment="1">
      <alignment horizontal="right" vertical="center" wrapText="1"/>
    </xf>
    <xf numFmtId="0" fontId="10" fillId="2" borderId="12" xfId="6" applyFont="1" applyFill="1" applyBorder="1" applyAlignment="1">
      <alignment horizontal="left" vertical="top" wrapText="1"/>
    </xf>
    <xf numFmtId="4" fontId="12" fillId="2" borderId="12" xfId="6" applyNumberFormat="1" applyFont="1" applyFill="1" applyBorder="1" applyAlignment="1">
      <alignment horizontal="right" vertical="center" wrapText="1"/>
    </xf>
    <xf numFmtId="168" fontId="12" fillId="2" borderId="12" xfId="6" applyNumberFormat="1" applyFont="1" applyFill="1" applyBorder="1" applyAlignment="1">
      <alignment horizontal="right" vertical="center" wrapText="1"/>
    </xf>
    <xf numFmtId="0" fontId="10" fillId="2" borderId="13" xfId="6" applyFont="1" applyFill="1" applyBorder="1" applyAlignment="1">
      <alignment horizontal="left" vertical="top" wrapText="1"/>
    </xf>
    <xf numFmtId="4" fontId="12" fillId="2" borderId="13" xfId="6" applyNumberFormat="1" applyFont="1" applyFill="1" applyBorder="1" applyAlignment="1">
      <alignment horizontal="right" vertical="center" wrapText="1"/>
    </xf>
    <xf numFmtId="168" fontId="12" fillId="2" borderId="13" xfId="6" applyNumberFormat="1" applyFont="1" applyFill="1" applyBorder="1" applyAlignment="1">
      <alignment horizontal="right" vertical="center" wrapText="1"/>
    </xf>
    <xf numFmtId="0" fontId="10" fillId="2" borderId="0" xfId="6" applyFont="1" applyFill="1" applyAlignment="1">
      <alignment horizontal="left" vertical="top" wrapText="1"/>
    </xf>
    <xf numFmtId="0" fontId="6" fillId="2" borderId="0" xfId="6" applyFont="1" applyFill="1" applyAlignment="1">
      <alignment horizontal="left" vertical="center" wrapText="1"/>
    </xf>
    <xf numFmtId="0" fontId="10" fillId="2" borderId="10" xfId="6" applyFont="1" applyFill="1" applyBorder="1" applyAlignment="1">
      <alignment horizontal="center" vertical="center" wrapText="1"/>
    </xf>
    <xf numFmtId="0" fontId="10" fillId="2" borderId="11" xfId="6" applyFont="1" applyFill="1" applyBorder="1" applyAlignment="1">
      <alignment horizontal="center" vertical="center" wrapText="1"/>
    </xf>
    <xf numFmtId="0" fontId="7" fillId="2" borderId="0" xfId="6" applyFont="1" applyFill="1" applyAlignment="1">
      <alignment horizontal="left" vertical="center" wrapText="1"/>
    </xf>
    <xf numFmtId="0" fontId="8" fillId="2" borderId="0" xfId="6" applyFont="1" applyFill="1" applyAlignment="1">
      <alignment horizontal="left" vertical="center" wrapText="1"/>
    </xf>
    <xf numFmtId="0" fontId="8" fillId="2" borderId="0" xfId="6" applyFont="1" applyFill="1" applyAlignment="1">
      <alignment horizontal="left" vertical="top" wrapText="1"/>
    </xf>
    <xf numFmtId="39" fontId="2" fillId="0" borderId="23" xfId="1" applyFont="1" applyBorder="1" applyAlignment="1" applyProtection="1">
      <alignment horizontal="left" vertical="center"/>
    </xf>
    <xf numFmtId="39" fontId="2" fillId="0" borderId="23" xfId="1" applyFont="1" applyBorder="1" applyAlignment="1" applyProtection="1">
      <alignment vertical="center"/>
    </xf>
    <xf numFmtId="10" fontId="2" fillId="0" borderId="23" xfId="2" applyNumberFormat="1" applyFont="1" applyBorder="1" applyAlignment="1" applyProtection="1">
      <alignment vertical="center"/>
    </xf>
    <xf numFmtId="39" fontId="2" fillId="0" borderId="9" xfId="1" applyFont="1" applyBorder="1" applyAlignment="1" applyProtection="1">
      <alignment vertical="center"/>
    </xf>
    <xf numFmtId="170" fontId="3" fillId="0" borderId="24" xfId="9" applyFont="1" applyBorder="1" applyAlignment="1">
      <alignment horizontal="center"/>
    </xf>
    <xf numFmtId="170" fontId="3" fillId="3" borderId="24" xfId="9" applyFont="1" applyFill="1" applyBorder="1" applyAlignment="1">
      <alignment horizontal="center"/>
    </xf>
    <xf numFmtId="170" fontId="3" fillId="0" borderId="24" xfId="9" applyFont="1" applyBorder="1" applyAlignment="1">
      <alignment horizontal="center"/>
    </xf>
    <xf numFmtId="170" fontId="2" fillId="0" borderId="24" xfId="9" applyFont="1" applyBorder="1" applyAlignment="1">
      <alignment horizontal="center"/>
    </xf>
    <xf numFmtId="170" fontId="3" fillId="3" borderId="24" xfId="9" applyFont="1" applyFill="1" applyBorder="1" applyAlignment="1">
      <alignment horizontal="center"/>
    </xf>
    <xf numFmtId="0" fontId="18" fillId="4" borderId="24" xfId="0" applyFont="1" applyFill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170" fontId="20" fillId="0" borderId="24" xfId="10" applyNumberFormat="1" applyFont="1" applyBorder="1" applyAlignment="1">
      <alignment horizontal="center"/>
    </xf>
    <xf numFmtId="0" fontId="18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0" fontId="3" fillId="0" borderId="26" xfId="9" applyFont="1" applyBorder="1" applyAlignment="1">
      <alignment horizontal="center"/>
    </xf>
    <xf numFmtId="170" fontId="3" fillId="0" borderId="25" xfId="9" applyFont="1" applyBorder="1" applyAlignment="1">
      <alignment horizontal="center"/>
    </xf>
    <xf numFmtId="0" fontId="20" fillId="0" borderId="24" xfId="10" applyNumberFormat="1" applyFont="1" applyBorder="1" applyAlignment="1">
      <alignment horizontal="center"/>
    </xf>
  </cellXfs>
  <cellStyles count="11">
    <cellStyle name="Hiperlink" xfId="10" builtinId="8"/>
    <cellStyle name="Normal" xfId="0" builtinId="0"/>
    <cellStyle name="Normal 2" xfId="1"/>
    <cellStyle name="Normal 2 2" xfId="4"/>
    <cellStyle name="Normal 2 3" xfId="5"/>
    <cellStyle name="Normal 2 3 2" xfId="9"/>
    <cellStyle name="Normal 3" xfId="6"/>
    <cellStyle name="Porcentagem 2" xfId="2"/>
    <cellStyle name="Porcentagem 3" xfId="8"/>
    <cellStyle name="Vírgula 2" xfId="3"/>
    <cellStyle name="Vírgula 3" xfId="7"/>
  </cellStyles>
  <dxfs count="4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49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externalLink" Target="externalLinks/externalLink16.xml"/><Relationship Id="rId89" Type="http://schemas.openxmlformats.org/officeDocument/2006/relationships/externalLink" Target="externalLinks/externalLink21.xml"/><Relationship Id="rId112" Type="http://schemas.openxmlformats.org/officeDocument/2006/relationships/externalLink" Target="externalLinks/externalLink44.xml"/><Relationship Id="rId133" Type="http://schemas.openxmlformats.org/officeDocument/2006/relationships/externalLink" Target="externalLinks/externalLink65.xml"/><Relationship Id="rId138" Type="http://schemas.openxmlformats.org/officeDocument/2006/relationships/externalLink" Target="externalLinks/externalLink70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39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externalLink" Target="externalLinks/externalLink6.xml"/><Relationship Id="rId79" Type="http://schemas.openxmlformats.org/officeDocument/2006/relationships/externalLink" Target="externalLinks/externalLink11.xml"/><Relationship Id="rId102" Type="http://schemas.openxmlformats.org/officeDocument/2006/relationships/externalLink" Target="externalLinks/externalLink34.xml"/><Relationship Id="rId123" Type="http://schemas.openxmlformats.org/officeDocument/2006/relationships/externalLink" Target="externalLinks/externalLink55.xml"/><Relationship Id="rId128" Type="http://schemas.openxmlformats.org/officeDocument/2006/relationships/externalLink" Target="externalLinks/externalLink60.xml"/><Relationship Id="rId144" Type="http://schemas.openxmlformats.org/officeDocument/2006/relationships/externalLink" Target="externalLinks/externalLink76.xml"/><Relationship Id="rId149" Type="http://schemas.openxmlformats.org/officeDocument/2006/relationships/calcChain" Target="calcChain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22.xml"/><Relationship Id="rId95" Type="http://schemas.openxmlformats.org/officeDocument/2006/relationships/externalLink" Target="externalLinks/externalLink27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1.xml"/><Relationship Id="rId113" Type="http://schemas.openxmlformats.org/officeDocument/2006/relationships/externalLink" Target="externalLinks/externalLink45.xml"/><Relationship Id="rId118" Type="http://schemas.openxmlformats.org/officeDocument/2006/relationships/externalLink" Target="externalLinks/externalLink50.xml"/><Relationship Id="rId134" Type="http://schemas.openxmlformats.org/officeDocument/2006/relationships/externalLink" Target="externalLinks/externalLink66.xml"/><Relationship Id="rId139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12.xml"/><Relationship Id="rId85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externalLink" Target="externalLinks/externalLink35.xml"/><Relationship Id="rId108" Type="http://schemas.openxmlformats.org/officeDocument/2006/relationships/externalLink" Target="externalLinks/externalLink40.xml"/><Relationship Id="rId116" Type="http://schemas.openxmlformats.org/officeDocument/2006/relationships/externalLink" Target="externalLinks/externalLink48.xml"/><Relationship Id="rId124" Type="http://schemas.openxmlformats.org/officeDocument/2006/relationships/externalLink" Target="externalLinks/externalLink56.xml"/><Relationship Id="rId129" Type="http://schemas.openxmlformats.org/officeDocument/2006/relationships/externalLink" Target="externalLinks/externalLink61.xml"/><Relationship Id="rId137" Type="http://schemas.openxmlformats.org/officeDocument/2006/relationships/externalLink" Target="externalLinks/externalLink6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externalLink" Target="externalLinks/externalLink2.xml"/><Relationship Id="rId75" Type="http://schemas.openxmlformats.org/officeDocument/2006/relationships/externalLink" Target="externalLinks/externalLink7.xml"/><Relationship Id="rId83" Type="http://schemas.openxmlformats.org/officeDocument/2006/relationships/externalLink" Target="externalLinks/externalLink15.xml"/><Relationship Id="rId88" Type="http://schemas.openxmlformats.org/officeDocument/2006/relationships/externalLink" Target="externalLinks/externalLink20.xml"/><Relationship Id="rId91" Type="http://schemas.openxmlformats.org/officeDocument/2006/relationships/externalLink" Target="externalLinks/externalLink23.xml"/><Relationship Id="rId96" Type="http://schemas.openxmlformats.org/officeDocument/2006/relationships/externalLink" Target="externalLinks/externalLink28.xml"/><Relationship Id="rId111" Type="http://schemas.openxmlformats.org/officeDocument/2006/relationships/externalLink" Target="externalLinks/externalLink43.xml"/><Relationship Id="rId132" Type="http://schemas.openxmlformats.org/officeDocument/2006/relationships/externalLink" Target="externalLinks/externalLink64.xml"/><Relationship Id="rId140" Type="http://schemas.openxmlformats.org/officeDocument/2006/relationships/externalLink" Target="externalLinks/externalLink72.xml"/><Relationship Id="rId145" Type="http://schemas.openxmlformats.org/officeDocument/2006/relationships/externalLink" Target="externalLinks/externalLink7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38.xml"/><Relationship Id="rId114" Type="http://schemas.openxmlformats.org/officeDocument/2006/relationships/externalLink" Target="externalLinks/externalLink46.xml"/><Relationship Id="rId119" Type="http://schemas.openxmlformats.org/officeDocument/2006/relationships/externalLink" Target="externalLinks/externalLink51.xml"/><Relationship Id="rId127" Type="http://schemas.openxmlformats.org/officeDocument/2006/relationships/externalLink" Target="externalLinks/externalLink59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externalLink" Target="externalLinks/externalLink5.xml"/><Relationship Id="rId78" Type="http://schemas.openxmlformats.org/officeDocument/2006/relationships/externalLink" Target="externalLinks/externalLink10.xml"/><Relationship Id="rId81" Type="http://schemas.openxmlformats.org/officeDocument/2006/relationships/externalLink" Target="externalLinks/externalLink13.xml"/><Relationship Id="rId86" Type="http://schemas.openxmlformats.org/officeDocument/2006/relationships/externalLink" Target="externalLinks/externalLink18.xml"/><Relationship Id="rId94" Type="http://schemas.openxmlformats.org/officeDocument/2006/relationships/externalLink" Target="externalLinks/externalLink26.xml"/><Relationship Id="rId99" Type="http://schemas.openxmlformats.org/officeDocument/2006/relationships/externalLink" Target="externalLinks/externalLink31.xml"/><Relationship Id="rId101" Type="http://schemas.openxmlformats.org/officeDocument/2006/relationships/externalLink" Target="externalLinks/externalLink33.xml"/><Relationship Id="rId122" Type="http://schemas.openxmlformats.org/officeDocument/2006/relationships/externalLink" Target="externalLinks/externalLink54.xml"/><Relationship Id="rId130" Type="http://schemas.openxmlformats.org/officeDocument/2006/relationships/externalLink" Target="externalLinks/externalLink62.xml"/><Relationship Id="rId135" Type="http://schemas.openxmlformats.org/officeDocument/2006/relationships/externalLink" Target="externalLinks/externalLink67.xml"/><Relationship Id="rId143" Type="http://schemas.openxmlformats.org/officeDocument/2006/relationships/externalLink" Target="externalLinks/externalLink75.xml"/><Relationship Id="rId14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41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externalLink" Target="externalLinks/externalLink8.xml"/><Relationship Id="rId97" Type="http://schemas.openxmlformats.org/officeDocument/2006/relationships/externalLink" Target="externalLinks/externalLink29.xml"/><Relationship Id="rId104" Type="http://schemas.openxmlformats.org/officeDocument/2006/relationships/externalLink" Target="externalLinks/externalLink36.xml"/><Relationship Id="rId120" Type="http://schemas.openxmlformats.org/officeDocument/2006/relationships/externalLink" Target="externalLinks/externalLink52.xml"/><Relationship Id="rId125" Type="http://schemas.openxmlformats.org/officeDocument/2006/relationships/externalLink" Target="externalLinks/externalLink57.xml"/><Relationship Id="rId141" Type="http://schemas.openxmlformats.org/officeDocument/2006/relationships/externalLink" Target="externalLinks/externalLink73.xml"/><Relationship Id="rId14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3.xml"/><Relationship Id="rId92" Type="http://schemas.openxmlformats.org/officeDocument/2006/relationships/externalLink" Target="externalLinks/externalLink24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externalLink" Target="externalLinks/externalLink19.xml"/><Relationship Id="rId110" Type="http://schemas.openxmlformats.org/officeDocument/2006/relationships/externalLink" Target="externalLinks/externalLink42.xml"/><Relationship Id="rId115" Type="http://schemas.openxmlformats.org/officeDocument/2006/relationships/externalLink" Target="externalLinks/externalLink47.xml"/><Relationship Id="rId131" Type="http://schemas.openxmlformats.org/officeDocument/2006/relationships/externalLink" Target="externalLinks/externalLink63.xml"/><Relationship Id="rId136" Type="http://schemas.openxmlformats.org/officeDocument/2006/relationships/externalLink" Target="externalLinks/externalLink68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4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externalLink" Target="externalLinks/externalLink9.xml"/><Relationship Id="rId100" Type="http://schemas.openxmlformats.org/officeDocument/2006/relationships/externalLink" Target="externalLinks/externalLink32.xml"/><Relationship Id="rId105" Type="http://schemas.openxmlformats.org/officeDocument/2006/relationships/externalLink" Target="externalLinks/externalLink37.xml"/><Relationship Id="rId126" Type="http://schemas.openxmlformats.org/officeDocument/2006/relationships/externalLink" Target="externalLinks/externalLink58.xml"/><Relationship Id="rId14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4.xml"/><Relationship Id="rId93" Type="http://schemas.openxmlformats.org/officeDocument/2006/relationships/externalLink" Target="externalLinks/externalLink25.xml"/><Relationship Id="rId98" Type="http://schemas.openxmlformats.org/officeDocument/2006/relationships/externalLink" Target="externalLinks/externalLink30.xml"/><Relationship Id="rId121" Type="http://schemas.openxmlformats.org/officeDocument/2006/relationships/externalLink" Target="externalLinks/externalLink53.xml"/><Relationship Id="rId142" Type="http://schemas.openxmlformats.org/officeDocument/2006/relationships/externalLink" Target="externalLinks/externalLink7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676275</xdr:colOff>
      <xdr:row>2</xdr:row>
      <xdr:rowOff>19050</xdr:rowOff>
    </xdr:from>
    <xdr:to>
      <xdr:col>2</xdr:col>
      <xdr:colOff>1362075</xdr:colOff>
      <xdr:row>5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5" y="371475"/>
          <a:ext cx="685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0</xdr:row>
      <xdr:rowOff>47625</xdr:rowOff>
    </xdr:from>
    <xdr:to>
      <xdr:col>0</xdr:col>
      <xdr:colOff>828675</xdr:colOff>
      <xdr:row>3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47625"/>
          <a:ext cx="6096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809625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096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733425</xdr:colOff>
      <xdr:row>2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asa099622/Documents/Custos%20de%20Produ&#231;&#227;o/Pain&#233;is/2016/NOV/RS/Custos%20Base/BATATA%20INGLESA-RS-%20Sta%20Maria%20Herval-MAR-201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Inhapim/INHAME_INHAPIM-MG_Mai-2011-1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MG/Inhapim/INHAME_INHAPIM-MG_Mai-2012-1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MG/Inhapim/INHAME_INHAPIM-MG_Mai-2013-1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Inhapim/INHAME_INHAPIM-MG_Mai-2014-1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Abacaxi%20havaiano-Canapolis-MG-MAI-201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ABACAXI%20HAVAIANO-MG-Canapolis-MAR-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CUSTO%20DE%20PRODU&#199;&#195;O%20POR%20PRODUTO/Abacaxi/Familiar/2018/03.2018/ABACAXI%20HAVAIANO-MG-Canapolis-MAR-201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F-GECUP/CUSTO%20DE%20PRODU&#199;&#195;O%20POR%20PRODUTO/Abacaxi/Familiar/2019/03.2019/ABACAXI-AL-Arapiraca-MAR-201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PGPAF%20-%20agricultura%20familiar/A&#199;A&#205;%20CULTIVADO-Produ&#231;&#227;o-PA-Igarap&#233;%20Miri-MAR-2020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Nextcloud/DF-GECUP/CUSTO%20DE%20PRODU&#199;&#195;O%20POR%20PRODUTO/Heveicultura/Familiar/2021/03.2021/BORRACHA-BA-Ituber&#225;-MAR-2021/BORRACHA-10&#176;ANO-PRODU&#199;&#195;O-BA-Ituber&#225;-MAR-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Users\geasa099622\Documents\Custos%20de%20Produ&#231;&#227;o\Pain&#233;is\2016\NOV\RS\Custos%20Base\BATATA%20INGLESA-RS-%20Sta%20Maria%20Herval-MAR-201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5-MAI-MDA\PA\FEIJ&#195;O%20CAUPI%20-PA-Tracuateua-ABR-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ABACAXI%20P&#201;ROLA-PA-Conceicao%20do%20Araguaia-MAR-201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USTO%20PRODU&#199;&#195;O%20GERAL%20CONAB\CUSTO-AGRIC.FAMILIAR\CUSTOS%20PARA%20O%20MDA_%20PGPAF\2017-MAI-MDA\PA\ABACAXI%20P&#201;ROLA-PA-Conceicao%20do%20Araguaia-MAR-2017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CUSTO%20DE%20PRODU&#199;&#195;O%20POR%20PRODUTO/Abacaxi/Familiar/2018/03.2018/ABACAXI%20P&#201;ROLA-PA-Conceicao%20do%20Araguaia-MAR-201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abacaxi%20perola-Canapolis-MG-MAI-201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ABACAXI%20P&#201;ROLA-MG-Canapolis-MAR-201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USTO%20PRODU&#199;&#195;O%20GERAL%20CONAB\CUSTO-AGRIC.FAMILIAR\CUSTOS%20PARA%20O%20MDA_%20PGPAF\2017-MAI-MDA\MG\ABACAXI%20P&#201;ROLA-MG-Canapolis-MAR-201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CUSTO%20DE%20PRODU&#199;&#195;O%20POR%20PRODUTO/Abacaxi/Familiar/2018/03.2018/ABACAXI%20P&#201;ROLA-MG-Canapolis-MAR-201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/Downloads/ABACAXI-PB-Santa%20Rita-MAR-2016%20(1)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USTO%20PRODU&#199;&#195;O%20GERAL%20CONAB\CUSTO-AGRIC.FAMILIAR\CUSTOS%20PARA%20O%20MDA_%20PGPAF\2017-MAI-MDA\PB\ABACAXI-PB-Santa%20Rita-MAR-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Barbacena/Piment&#227;o%20e%20Tomate/TOMATE_BARBACENA-MG_Mai-2011-1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CUSTO%20DE%20PRODU&#199;&#195;O%20POR%20PRODUTO/Abacaxi/Familiar/2018/03.2018/ABACAXI%20P&#201;ROLA-PB-Santa%20Rita-MAR-2018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USTO%20PRODU&#199;&#195;O%20GERAL%20CONAB\CUSTO-AGRIC.FAMILIAR\CUSTOS%20PARA%20O%20MDA_%20PGPAF\2017-MAI-MDA\AL\Cana%20de%20a&#231;&#250;car-AL-S&#227;o%20Lu&#237;s%20do%20Quitunde\Cana%20de%20a&#231;&#250;car-AL-S&#227;o%20Lu&#237;s%20do%20Quitunde-Consolidado-Nov2016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17\gecup\CUSTO%20PRODU&#199;&#195;O%20GERAL%20CONAB\CUSTO-AGRIC.FAMILIAR\CUSTOS%20PARA%20O%20MDA_%20PGPAF\AGRIC.FAM%20MDA%20-%20MAI-07\MG\MILHO_SAO%20SEBASTIAO%20DAS%20ANTAS-MG_Maio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USTO%20PRODU&#199;&#195;O%20GERAL%20CONAB\CUSTO-AGRIC.FAMILIAR\CUSTOS%20PARA%20O%20MDA_%20PGPAF\2017-MAI-MDA\SC\MA&#199;&#195;-SC-S&#227;o%20Joaquim-MAR-2017\MA&#199;&#195;-SC-S&#227;o%20Joaquim-produ&#231;&#227;o-MAR-201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3-MAI-MDA\SC\Ma&#231;&#227;%20SC\MA&#199;&#195;-PRODU&#199;&#195;O-S&#195;O%20JOAQUIM-SC-MAI-2013-14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18\Gecup\CUSTO%20PRODU&#199;&#195;O%20GERAL%20CONAB\CUSTO-AGRIC.FAMILIAR\CUSTOS%20PARA%20O%20MDA_%20PGPAF\2010-MAI-MDA\MG\S&#227;o%20Jo&#227;o%20Evangelista\Cana-de-a&#231;&#250;car\Cana-de-a&#231;&#250;car_Sao%20Joao%20Evangelista-Consolidado%202010-11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0-MAI-MDA/PA/Capit&#227;o%20Po&#231;o/PIMENTA%20DO%20REINO%20CAPITAO%20PO&#199;O%20PA%20-%202010%20PRODU&#199;&#195;O%204%20ANO%20fina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USTO%20PRODU&#199;&#195;O%20GERAL%20CONAB\CUSTO-AGRIC.FAMILIAR\CUSTOS%20PARA%20O%20MDA_%20PGPAF\2017-MAI-MDA\AL\MARACUJ&#193;-AL-Coruripe-MAR-201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Abacaxi%20havaiano-Canapolis-MG-MAI-2011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MG/Abacaxi%20havaiano-Canapolis-MG-MAI-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MG/Barbacena/Piment&#227;o%20e%20Tomate/TOMATE_BARBACENA-MG_Mai-2012-1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MG/Abacaxi%20havaiano-Canapolis-MG-MAI-2013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Abacaxi%20havaiano-Canapolis-MG-ABR-2014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Caramagibe/Cana%20de%20a&#231;&#250;car%20-%20Campo%20de%20Camaragibe_ALFornecedor_PROD-Consolidado_Mai201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USTO%20PRODU&#199;&#195;O%20GERAL%20CONAB\CUSTO-AGRIC.FAMILIAR\CUSTOS%20PARA%20O%20MDA_%20PGPAF\2017-MAI-MDA\MG\ABACAXI%20HAVAIANO-MG-Canapolis-MAR-2017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08-NOVOS-%20PGPAF/PA/Concei&#231;&#227;o%20do%20Araguaia/abacaxi%20-%20conceicao%20do%20araguaia%20PA%20-%202008%20final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abacaxi%20-%20conceicao%20do%20araguaia%20PA%20-%202009%20fina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17\gecup\CUSTO%20PRODU&#199;&#195;O%20GERAL%20CONAB\CUSTO-AGRIC.FAMILIAR\CUSTOS%20PARA%20O%20MDA_%20PGPAF\2010-MAI-MDA\PA\abacaxi%20-%20conceicao%20do%20araguaia%20PA%20-%202010%20final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abacaxi%20-%20conceicao%20do%20araguaia%20PA%20-%20Mai%202011%20final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abacaxi%20-%20conceicao%20do%20araguaia%20PA%20-%20Mai%202013%20fin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ABACAXI%20-%20conceicao%20do%20araguaia%20PA%20-%20Mai%202014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MG/Barbacena/Piment&#227;o%20e%20Tomate/TOMATE_BARBACENA-MG_Mai-201,-14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abacaxi%20perola-Canapolis-MG-MAI-2011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MG/abacaxi%20perola-Canapolis-MG-MAI-2012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MG/abacaxi%20perola-Canapolis-MG-MAI-201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Abacaxi%20perola-Canapolis-MG-ABR-2014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0-MAI-MDA/PB/Abacaxi%20-%20Itapororoca-PB-MAI-2010-kg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Abacaxi%20-%20Itapororoca-PB-MAI-2011-kg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PB/Abacaxi%20-%20Itapororoca-PB-MAI-2012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PB/Abacaxi%20-%20Itapororoca-PB-MAI-2013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ABACAXI%20-%20Itapororoca-PB-MAI-2014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TO/Miracema%20do%20TO/abacaxi%20-%20Miracema%20TO%20-%202008%20fin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Barbacena/Piment&#227;o%20e%20Tomate/TOMATE_BARBACENA-MG_ABR-2014-15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abacaxi%20-%20Miracema%20TO%20-%202009%20final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bsa17\gecup\CUSTO%20PRODU&#199;&#195;O%20GERAL%20CONAB\CUSTO-AGRIC.FAMILIAR\CUSTOS%20PARA%20O%20MDA_%20PGPAF\2010-MAI-MDA\TO\abacaxi%20-%20Miracema%20TO%20-%202010%20final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abacaxi%20-%20Miracema%20TO%20-%202010%20final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TO/abacaxi%20-%20Miracema%20TO%20-%202012-13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TO/abacaxi%20-%20Miracema%20TO%20-%202013-14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abacaxi%20-%20Miracema%20TO%20-%202014-15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0-MAI-MDA/PB/Abacaxi-Santa%20Rita-PB-MAI-2010-kg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Abacaxi-Santa%20Rita-PB-MAI-2011-kg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PB/Abacaxi-Santa%20Rita-PB-MAI-201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PB/Abacaxi-Santa%20Rita-PB-MAI-201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riene.melo/ownCloud/Documents/DF-GECUP/CUSTO%20DE%20PRODU&#199;&#195;O%20POR%20PRODUTO/Castanha%20de%20Caju/Familiar/2018/03.2018/CASTANHA%20DE%20CAJU-RN-Serra%20do%20Mel-MAR-2018/INHAME_DOMINGOS%20MARTINS-ES_ABR-2015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ABACAXI-Santa%20Rita-PB-MAI-2014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abacaxi%20havaiano-Canapolis-MG-OUT-2009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MILHO_SAO%20SEBASTIAO%20DO%20ANTA-MG_Mai-2011-201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2-MAI-MDA/MG/Alfenas/TOMATE_ALFENAS-MG_Mai-2012-13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/CUSTO%20PRODU&#199;&#195;O%20GERAL%20CONAB/CUSTO-AGRIC.FAMILIAR/CUSTOS%20PARA%20O%20MDA_%20PGPAF/2013-MAI-MDA/MG/Alfenas/TOMATE_ALFENAS-MG_Mai-2013-14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dreia.shimizu/Downloads/MILHO_SAO%20SEBASTIAO%20DO%20ANTA-MG_Mai-2014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na.domiense/Downloads/ABACAXI-PB-Santa%20Rita-MAR-2023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na.domiense/Downloads/ABACAXI-AL-Limoeiro%20de%20Anadia-FAMILIAR-MAR-20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quivos\gecup\CUSTO%20PRODU&#199;&#195;O%20GERAL%20CONAB\CUSTO-AGRIC.FAMILIAR\CUSTOS%20PARA%20O%20MDA_%20PGPAF\2017-MAI-MDA\ES\INHAME_DOMINGOS%20MARTINS-ES_ABR-201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CUSTO%20PRODU&#199;&#195;O%20GERAL%20CONAB\CUSTO-AGRIC.FAMILIAR\CUSTOS%20PARA%20O%20MDA_%20PGPAF\2017-MAI-MDA\RN\CASTANHA%20DE%20CAJU-RN-Serra%20do%20Mel-MAR-2017\INHAME_DOMINGOS%20MARTINS-ES_ABR-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"/>
      <sheetName val="Entrada"/>
      <sheetName val="Custeio"/>
      <sheetName val="Resumo"/>
      <sheetName val="Resumo MDA"/>
      <sheetName val="Resumo MDA (2)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20</v>
          </cell>
        </row>
      </sheetData>
      <sheetData sheetId="3">
        <row r="9">
          <cell r="E9">
            <v>16500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"/>
      <sheetName val="Entrada"/>
      <sheetName val="Custeio"/>
      <sheetName val="Resumo"/>
      <sheetName val="Resumo MDA"/>
      <sheetName val="Resumo MDA (2)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20</v>
          </cell>
        </row>
      </sheetData>
      <sheetData sheetId="3">
        <row r="9">
          <cell r="E9">
            <v>16500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"/>
      <sheetName val="Entrada"/>
      <sheetName val="Custeio"/>
      <sheetName val="Resumo"/>
      <sheetName val="Resumo MDA"/>
      <sheetName val="Resumo MDA (2)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20</v>
          </cell>
        </row>
      </sheetData>
      <sheetData sheetId="3">
        <row r="9">
          <cell r="E9">
            <v>16500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"/>
      <sheetName val="Entrada"/>
      <sheetName val="Custeio"/>
      <sheetName val="Resumo"/>
      <sheetName val="Resumo MDA"/>
      <sheetName val="Resumo MDA (2)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/>
      <sheetData sheetId="1"/>
      <sheetData sheetId="2">
        <row r="1">
          <cell r="B1">
            <v>20</v>
          </cell>
        </row>
      </sheetData>
      <sheetData sheetId="3">
        <row r="9">
          <cell r="E9">
            <v>16500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Preços"/>
      <sheetName val="Compara_Custo"/>
      <sheetName val="Análise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>
        <row r="1">
          <cell r="B1">
            <v>1000</v>
          </cell>
        </row>
      </sheetData>
      <sheetData sheetId="4">
        <row r="3">
          <cell r="D3">
            <v>8000</v>
          </cell>
        </row>
        <row r="10">
          <cell r="E10">
            <v>3</v>
          </cell>
        </row>
        <row r="11">
          <cell r="E11">
            <v>30000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Compara_Custo"/>
      <sheetName val="Preços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1000</v>
          </cell>
        </row>
      </sheetData>
      <sheetData sheetId="4">
        <row r="1">
          <cell r="A1" t="str">
            <v>CUSTO DE PRODUÇÃO ESTIMADO - AGRICULTURA FAMILIAR</v>
          </cell>
        </row>
        <row r="3">
          <cell r="D3">
            <v>15000</v>
          </cell>
        </row>
        <row r="10">
          <cell r="E10">
            <v>3</v>
          </cell>
        </row>
        <row r="11">
          <cell r="E11">
            <v>30000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Compara_Custo"/>
      <sheetName val="Preços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1000</v>
          </cell>
        </row>
      </sheetData>
      <sheetData sheetId="4">
        <row r="1">
          <cell r="A1" t="str">
            <v>CUSTO DE PRODUÇÃO ESTIMADO - AGRICULTURA FAMILIAR</v>
          </cell>
        </row>
        <row r="3">
          <cell r="D3">
            <v>15000</v>
          </cell>
        </row>
        <row r="10">
          <cell r="E10">
            <v>3</v>
          </cell>
        </row>
        <row r="11">
          <cell r="E11">
            <v>30000</v>
          </cell>
        </row>
      </sheetData>
      <sheetData sheetId="5"/>
      <sheetData sheetId="6" refreshError="1"/>
      <sheetData sheetId="7" refreshError="1"/>
      <sheetData sheetId="8">
        <row r="96">
          <cell r="G96">
            <v>4.4999999999999998E-2</v>
          </cell>
        </row>
      </sheetData>
      <sheetData sheetId="9" refreshError="1"/>
      <sheetData sheetId="10" refreshError="1"/>
      <sheetData sheetId="11">
        <row r="14">
          <cell r="J14">
            <v>31.2</v>
          </cell>
        </row>
      </sheetData>
      <sheetData sheetId="12" refreshError="1"/>
      <sheetData sheetId="13">
        <row r="39">
          <cell r="F39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45000</v>
          </cell>
        </row>
        <row r="10">
          <cell r="E10">
            <v>2</v>
          </cell>
        </row>
        <row r="11">
          <cell r="E11">
            <v>32000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Exaustão do Cultiv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20</v>
          </cell>
        </row>
      </sheetData>
      <sheetData sheetId="4">
        <row r="3">
          <cell r="D3">
            <v>2500</v>
          </cell>
        </row>
        <row r="10">
          <cell r="E10">
            <v>45</v>
          </cell>
        </row>
        <row r="11">
          <cell r="E11">
            <v>8000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Participantes"/>
      <sheetName val="Tempo de trabalho"/>
      <sheetName val="Entrada"/>
      <sheetName val="Custeio"/>
      <sheetName val="Resumo"/>
      <sheetName val="Resumo (2)"/>
      <sheetName val="Resumo-MDA"/>
      <sheetName val="Exaustão do Cultiv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  <row r="10">
          <cell r="B10">
            <v>40</v>
          </cell>
        </row>
      </sheetData>
      <sheetData sheetId="4">
        <row r="3">
          <cell r="D3">
            <v>5000</v>
          </cell>
        </row>
        <row r="10">
          <cell r="E10">
            <v>10</v>
          </cell>
        </row>
        <row r="11">
          <cell r="E11">
            <v>3907.8947368421054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>
        <row r="1">
          <cell r="B1">
            <v>60</v>
          </cell>
        </row>
        <row r="10">
          <cell r="B10">
            <v>20</v>
          </cell>
        </row>
      </sheetData>
      <sheetData sheetId="3">
        <row r="3">
          <cell r="D3">
            <v>1000</v>
          </cell>
        </row>
        <row r="10">
          <cell r="E10">
            <v>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>
        <row r="1">
          <cell r="B1">
            <v>1000</v>
          </cell>
        </row>
      </sheetData>
      <sheetData sheetId="3">
        <row r="1">
          <cell r="A1" t="str">
            <v>CUSTO DE PRODUÇÃO ESTIMADO - AGRICULTURA FAMILIAR</v>
          </cell>
        </row>
        <row r="3">
          <cell r="D3">
            <v>2500</v>
          </cell>
        </row>
        <row r="10">
          <cell r="E10">
            <v>5</v>
          </cell>
        </row>
        <row r="11">
          <cell r="E11">
            <v>27300</v>
          </cell>
        </row>
        <row r="85">
          <cell r="A85" t="str">
            <v>Elaboração: CONAB/DIPAI/SUINF/GECUP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>
        <row r="1">
          <cell r="B1">
            <v>1000</v>
          </cell>
        </row>
      </sheetData>
      <sheetData sheetId="3">
        <row r="3">
          <cell r="D3">
            <v>2500</v>
          </cell>
        </row>
        <row r="10">
          <cell r="E10">
            <v>5</v>
          </cell>
        </row>
        <row r="11">
          <cell r="E11">
            <v>27300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>
        <row r="1">
          <cell r="B1">
            <v>1000</v>
          </cell>
        </row>
      </sheetData>
      <sheetData sheetId="3">
        <row r="1">
          <cell r="A1" t="str">
            <v>CUSTO DE PRODUÇÃO ESTIMADO - AGRICULTURA FAMILIAR</v>
          </cell>
        </row>
        <row r="3">
          <cell r="D3">
            <v>3000</v>
          </cell>
        </row>
        <row r="10">
          <cell r="E10">
            <v>5</v>
          </cell>
        </row>
        <row r="11">
          <cell r="E11">
            <v>27300</v>
          </cell>
        </row>
      </sheetData>
      <sheetData sheetId="4"/>
      <sheetData sheetId="5" refreshError="1"/>
      <sheetData sheetId="6" refreshError="1"/>
      <sheetData sheetId="7" refreshError="1"/>
      <sheetData sheetId="8">
        <row r="87">
          <cell r="G87">
            <v>4.4999999999999998E-2</v>
          </cell>
        </row>
      </sheetData>
      <sheetData sheetId="9" refreshError="1"/>
      <sheetData sheetId="10" refreshError="1"/>
      <sheetData sheetId="11">
        <row r="14">
          <cell r="J14">
            <v>20.74</v>
          </cell>
        </row>
      </sheetData>
      <sheetData sheetId="12">
        <row r="39">
          <cell r="F39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>
        <row r="1">
          <cell r="B1">
            <v>1000</v>
          </cell>
        </row>
      </sheetData>
      <sheetData sheetId="4">
        <row r="3">
          <cell r="D3">
            <v>7000</v>
          </cell>
        </row>
        <row r="10">
          <cell r="E10">
            <v>3</v>
          </cell>
        </row>
        <row r="11">
          <cell r="E11">
            <v>30000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 REUNIÃO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1000</v>
          </cell>
        </row>
      </sheetData>
      <sheetData sheetId="4">
        <row r="1">
          <cell r="A1" t="str">
            <v>CUSTO DE PRODUÇÃO ESTIMADO - AGRICULTURA FAMILIAR</v>
          </cell>
        </row>
        <row r="3">
          <cell r="D3">
            <v>15000</v>
          </cell>
        </row>
        <row r="10">
          <cell r="E10">
            <v>3</v>
          </cell>
        </row>
        <row r="11">
          <cell r="E11">
            <v>25000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 REUNIÃO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1000</v>
          </cell>
        </row>
      </sheetData>
      <sheetData sheetId="4">
        <row r="3">
          <cell r="D3">
            <v>15000</v>
          </cell>
        </row>
        <row r="10">
          <cell r="E10">
            <v>3</v>
          </cell>
        </row>
        <row r="11">
          <cell r="E11">
            <v>25000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 REUNIÃO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1000</v>
          </cell>
        </row>
      </sheetData>
      <sheetData sheetId="4">
        <row r="1">
          <cell r="A1" t="str">
            <v>CUSTO DE PRODUÇÃO ESTIMADO - AGRICULTURA FAMILIAR</v>
          </cell>
        </row>
        <row r="3">
          <cell r="D3">
            <v>15000</v>
          </cell>
        </row>
        <row r="10">
          <cell r="E10">
            <v>3</v>
          </cell>
        </row>
        <row r="11">
          <cell r="E11">
            <v>25000</v>
          </cell>
        </row>
      </sheetData>
      <sheetData sheetId="5"/>
      <sheetData sheetId="6" refreshError="1"/>
      <sheetData sheetId="7" refreshError="1"/>
      <sheetData sheetId="8" refreshError="1"/>
      <sheetData sheetId="9">
        <row r="87">
          <cell r="G87">
            <v>4.4999999999999998E-2</v>
          </cell>
        </row>
      </sheetData>
      <sheetData sheetId="10" refreshError="1"/>
      <sheetData sheetId="11">
        <row r="14">
          <cell r="J14">
            <v>31.2</v>
          </cell>
        </row>
      </sheetData>
      <sheetData sheetId="12" refreshError="1"/>
      <sheetData sheetId="13">
        <row r="39">
          <cell r="F39">
            <v>0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 REUNIÃO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1000</v>
          </cell>
        </row>
        <row r="10">
          <cell r="B10">
            <v>20</v>
          </cell>
        </row>
      </sheetData>
      <sheetData sheetId="4">
        <row r="1">
          <cell r="A1" t="str">
            <v>CUSTO DE PRODUÇÃO ESTIMADO - AGRICULTURA FAMILIAR</v>
          </cell>
        </row>
        <row r="3">
          <cell r="D3">
            <v>20000</v>
          </cell>
        </row>
        <row r="10">
          <cell r="E10">
            <v>1.5</v>
          </cell>
        </row>
        <row r="11">
          <cell r="E11">
            <v>44000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 REUNIÃO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1000</v>
          </cell>
        </row>
        <row r="10">
          <cell r="B10">
            <v>20</v>
          </cell>
        </row>
      </sheetData>
      <sheetData sheetId="4">
        <row r="3">
          <cell r="D3">
            <v>20000</v>
          </cell>
        </row>
        <row r="10">
          <cell r="E10">
            <v>1.5</v>
          </cell>
        </row>
        <row r="11">
          <cell r="E11">
            <v>44000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Entrada"/>
      <sheetName val="Custeio"/>
      <sheetName val="Resumo"/>
      <sheetName val="Resumo MDA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 refreshError="1"/>
      <sheetData sheetId="1">
        <row r="1">
          <cell r="B1">
            <v>22</v>
          </cell>
        </row>
      </sheetData>
      <sheetData sheetId="2">
        <row r="9">
          <cell r="E9">
            <v>98560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 REUNIÃO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1000</v>
          </cell>
        </row>
        <row r="10">
          <cell r="B10">
            <v>20</v>
          </cell>
        </row>
      </sheetData>
      <sheetData sheetId="4">
        <row r="1">
          <cell r="A1" t="str">
            <v>CUSTO DE PRODUÇÃO ESTIMADO - AGRICULTURA FAMILIAR</v>
          </cell>
        </row>
        <row r="3">
          <cell r="D3">
            <v>20000</v>
          </cell>
        </row>
        <row r="10">
          <cell r="E10">
            <v>1.5</v>
          </cell>
        </row>
        <row r="11">
          <cell r="E11">
            <v>44000</v>
          </cell>
        </row>
      </sheetData>
      <sheetData sheetId="5"/>
      <sheetData sheetId="6" refreshError="1"/>
      <sheetData sheetId="7" refreshError="1"/>
      <sheetData sheetId="8" refreshError="1"/>
      <sheetData sheetId="9">
        <row r="95">
          <cell r="G95">
            <v>4.4999999999999998E-2</v>
          </cell>
        </row>
      </sheetData>
      <sheetData sheetId="10" refreshError="1"/>
      <sheetData sheetId="11">
        <row r="19">
          <cell r="J19">
            <v>0</v>
          </cell>
        </row>
      </sheetData>
      <sheetData sheetId="12" refreshError="1"/>
      <sheetData sheetId="13" refreshError="1"/>
      <sheetData sheetId="14">
        <row r="39">
          <cell r="F39">
            <v>0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 do Painel"/>
      <sheetName val="Notas"/>
      <sheetName val="Tempo de trabalho"/>
      <sheetName val="Entrada"/>
      <sheetName val="Custeio"/>
      <sheetName val="Resumo"/>
      <sheetName val="Resumo-MDA"/>
      <sheetName val="Exaustão do Cultivo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 refreshError="1"/>
      <sheetData sheetId="3">
        <row r="1">
          <cell r="B1">
            <v>1000</v>
          </cell>
        </row>
        <row r="10">
          <cell r="B10">
            <v>20</v>
          </cell>
        </row>
      </sheetData>
      <sheetData sheetId="4">
        <row r="10">
          <cell r="E10">
            <v>150</v>
          </cell>
        </row>
        <row r="11">
          <cell r="E11">
            <v>80000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da"/>
      <sheetName val="Participantes"/>
      <sheetName val="Custeio"/>
      <sheetName val="Resumo"/>
      <sheetName val="Resumo MDA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>
        <row r="1">
          <cell r="B1">
            <v>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Resumo-MDA"/>
      <sheetName val="Compara_Custo"/>
      <sheetName val="Consolidad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 refreshError="1"/>
      <sheetData sheetId="1" refreshError="1"/>
      <sheetData sheetId="2">
        <row r="1">
          <cell r="B1">
            <v>1</v>
          </cell>
        </row>
      </sheetData>
      <sheetData sheetId="3">
        <row r="3">
          <cell r="D3">
            <v>8000</v>
          </cell>
        </row>
      </sheetData>
      <sheetData sheetId="4"/>
      <sheetData sheetId="5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 "/>
      <sheetName val="Tempo trabalho"/>
      <sheetName val="Entrada"/>
      <sheetName val="Custeio"/>
      <sheetName val="Resumo"/>
      <sheetName val="Resumo-MDA"/>
      <sheetName val="Compara_Custo"/>
      <sheetName val="Consolidad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Tempo de trabalho"/>
      <sheetName val="Entrada"/>
      <sheetName val="Custeio"/>
      <sheetName val="Resumo"/>
      <sheetName val="Resumo-MDA"/>
      <sheetName val="ComparaCustoMDA"/>
      <sheetName val="Preços"/>
      <sheetName val="Consolidado_Cana-de-açúcar"/>
      <sheetName val="Compara_Custo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1000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Consolidad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>
        <row r="1">
          <cell r="B1">
            <v>1</v>
          </cell>
        </row>
      </sheetData>
      <sheetData sheetId="3">
        <row r="3">
          <cell r="D3">
            <v>1500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 REUNIÃO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/>
      <sheetData sheetId="1"/>
      <sheetData sheetId="2"/>
      <sheetData sheetId="3">
        <row r="1">
          <cell r="B1">
            <v>1</v>
          </cell>
        </row>
      </sheetData>
      <sheetData sheetId="4">
        <row r="3">
          <cell r="D3">
            <v>15000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Compara_Custo"/>
      <sheetName val="Preços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30000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Compara_Custo"/>
      <sheetName val="Preços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30000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Entrada"/>
      <sheetName val="Custeio"/>
      <sheetName val="Resumo"/>
      <sheetName val="Resumo MDA"/>
      <sheetName val="Compara Custo"/>
      <sheetName val="Preços"/>
      <sheetName val="Fluxo_Caixa"/>
      <sheetName val="Deprec_Seguro_Juro"/>
      <sheetName val="Horamaquina"/>
      <sheetName val="Manutenção"/>
    </sheetNames>
    <sheetDataSet>
      <sheetData sheetId="0" refreshError="1"/>
      <sheetData sheetId="1">
        <row r="1">
          <cell r="B1">
            <v>22</v>
          </cell>
        </row>
      </sheetData>
      <sheetData sheetId="2">
        <row r="9">
          <cell r="E9">
            <v>98560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Compara_Custo"/>
      <sheetName val="Preços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30000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Compara_Custo"/>
      <sheetName val="Preços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30000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Compara_Custo"/>
      <sheetName val="Análise"/>
      <sheetName val="Preços"/>
      <sheetName val="Consolidado_FornecedorCamarag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1000</v>
          </cell>
        </row>
      </sheetData>
      <sheetData sheetId="4" refreshError="1">
        <row r="11">
          <cell r="E11">
            <v>60593.220338983039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Compara_Custo"/>
      <sheetName val="Preços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30000</v>
          </cell>
        </row>
      </sheetData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/>
      <sheetData sheetId="3">
        <row r="11">
          <cell r="E11">
            <v>27300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/>
      <sheetData sheetId="3">
        <row r="11">
          <cell r="E11">
            <v>27300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/>
      <sheetData sheetId="3">
        <row r="11">
          <cell r="E11">
            <v>27300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/>
      <sheetData sheetId="3">
        <row r="11">
          <cell r="E11">
            <v>27300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/>
      <sheetData sheetId="1"/>
      <sheetData sheetId="2"/>
      <sheetData sheetId="3">
        <row r="11">
          <cell r="E11">
            <v>27300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/>
      <sheetData sheetId="1"/>
      <sheetData sheetId="2"/>
      <sheetData sheetId="3">
        <row r="11">
          <cell r="E11">
            <v>27300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Entrada"/>
      <sheetName val="Custeio"/>
      <sheetName val="Resumo"/>
      <sheetName val="Resumo MDA"/>
      <sheetName val="Compara Custo"/>
      <sheetName val="Preços"/>
      <sheetName val="Fluxo_Caixa"/>
      <sheetName val="Deprec_Seguro_Juro"/>
      <sheetName val="Horamaquina"/>
      <sheetName val="Manutenção"/>
    </sheetNames>
    <sheetDataSet>
      <sheetData sheetId="0" refreshError="1"/>
      <sheetData sheetId="1">
        <row r="1">
          <cell r="B1">
            <v>22</v>
          </cell>
        </row>
      </sheetData>
      <sheetData sheetId="2">
        <row r="9">
          <cell r="E9">
            <v>98560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30000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30000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>
        <row r="11">
          <cell r="E11">
            <v>30000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30000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Preços"/>
      <sheetName val="Compara_Custo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36095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36095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36095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36095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36095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>
        <row r="11">
          <cell r="E11">
            <v>30600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Entrada"/>
      <sheetName val="Custeio"/>
      <sheetName val="Resumo"/>
      <sheetName val="Resumo MDA"/>
      <sheetName val="Compara Custo"/>
      <sheetName val="Preços"/>
      <sheetName val="Fluxo_Caixa"/>
      <sheetName val="Deprec_Seguro_Juro"/>
      <sheetName val="Horamaquina"/>
      <sheetName val="Manutenção"/>
    </sheetNames>
    <sheetDataSet>
      <sheetData sheetId="0" refreshError="1"/>
      <sheetData sheetId="1">
        <row r="1">
          <cell r="B1">
            <v>22</v>
          </cell>
        </row>
      </sheetData>
      <sheetData sheetId="2">
        <row r="9">
          <cell r="E9">
            <v>98560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>
        <row r="11">
          <cell r="E11">
            <v>30600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>
        <row r="11">
          <cell r="E11">
            <v>30600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>
        <row r="11">
          <cell r="E11">
            <v>30600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>
        <row r="11">
          <cell r="E11">
            <v>30600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>
        <row r="11">
          <cell r="E11">
            <v>30600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Notas"/>
      <sheetName val="Tempo de trabalho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>
        <row r="11">
          <cell r="E11">
            <v>30600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Preços"/>
      <sheetName val="Compara_Custo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42240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42240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42240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42240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Revisão_Incaper"/>
      <sheetName val="Entrada"/>
      <sheetName val="Custeio"/>
      <sheetName val="Resumo"/>
      <sheetName val="Resumo MDA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Compara_Custo"/>
      <sheetName val="Análise"/>
      <sheetName val="Preços"/>
      <sheetName val="Horamaquina"/>
      <sheetName val="Fluxo de Caixa"/>
      <sheetName val="Deprec_Seguro_Juro"/>
      <sheetName val="Manutenção"/>
    </sheetNames>
    <sheetDataSet>
      <sheetData sheetId="0" refreshError="1"/>
      <sheetData sheetId="1" refreshError="1"/>
      <sheetData sheetId="2" refreshError="1"/>
      <sheetData sheetId="3"/>
      <sheetData sheetId="4">
        <row r="11">
          <cell r="E11">
            <v>42240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Entrada"/>
      <sheetName val="Custeio"/>
      <sheetName val="Resumo"/>
      <sheetName val="Resumo-MDA"/>
      <sheetName val="Preços"/>
      <sheetName val="Compara_Custo"/>
      <sheetName val="Análise"/>
      <sheetName val="Fluxo de 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1000</v>
          </cell>
        </row>
      </sheetData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/>
      <sheetData sheetId="10"/>
      <sheetData sheetId="11" refreshError="1"/>
      <sheetData sheetId="12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Entrada"/>
      <sheetName val="Custeio"/>
      <sheetName val="Resumo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 refreshError="1"/>
      <sheetData sheetId="1">
        <row r="1">
          <cell r="B1">
            <v>60</v>
          </cell>
        </row>
      </sheetData>
      <sheetData sheetId="2">
        <row r="9">
          <cell r="E9">
            <v>6600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"/>
      <sheetName val="Entrada"/>
      <sheetName val="Custeio"/>
      <sheetName val="Resumo"/>
      <sheetName val="Resumo (MDA)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22</v>
          </cell>
        </row>
      </sheetData>
      <sheetData sheetId="3">
        <row r="9">
          <cell r="E9">
            <v>55000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"/>
      <sheetName val="Entrada"/>
      <sheetName val="Custeio"/>
      <sheetName val="Resumo"/>
      <sheetName val="Resumo (MDA)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 refreshError="1"/>
      <sheetData sheetId="1" refreshError="1"/>
      <sheetData sheetId="2">
        <row r="1">
          <cell r="B1">
            <v>22</v>
          </cell>
        </row>
      </sheetData>
      <sheetData sheetId="3">
        <row r="9">
          <cell r="E9">
            <v>55000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Entrada"/>
      <sheetName val="Custeio"/>
      <sheetName val="Resumo"/>
      <sheetName val="Resumo MDA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/>
      <sheetData sheetId="1">
        <row r="1">
          <cell r="B1">
            <v>60</v>
          </cell>
        </row>
      </sheetData>
      <sheetData sheetId="2">
        <row r="9">
          <cell r="E9">
            <v>6600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Tempo de trabalho"/>
      <sheetName val="Participantes"/>
      <sheetName val="Entrada"/>
      <sheetName val="Custeio"/>
      <sheetName val="Resumo"/>
      <sheetName val="Resumo-MDA"/>
      <sheetName val="Compara_Custo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>
        <row r="1">
          <cell r="A1" t="str">
            <v>Esta versão difere da de outubro pela inclusão de planilha específica para cálculo</v>
          </cell>
        </row>
      </sheetData>
      <sheetData sheetId="1">
        <row r="1">
          <cell r="A1" t="str">
            <v>Aplicacao de agrotoxicos</v>
          </cell>
        </row>
      </sheetData>
      <sheetData sheetId="2">
        <row r="1">
          <cell r="A1" t="str">
            <v>Companhia Nacional de Abastecimento</v>
          </cell>
        </row>
      </sheetData>
      <sheetData sheetId="3">
        <row r="1">
          <cell r="A1" t="str">
            <v>Unidade de peso</v>
          </cell>
          <cell r="B1">
            <v>1000</v>
          </cell>
        </row>
        <row r="6">
          <cell r="B6" t="str">
            <v>R$/1000 kg</v>
          </cell>
        </row>
        <row r="7">
          <cell r="B7" t="str">
            <v>R$/ha</v>
          </cell>
        </row>
        <row r="10">
          <cell r="B10">
            <v>1.5</v>
          </cell>
        </row>
        <row r="14">
          <cell r="B14">
            <v>44986</v>
          </cell>
        </row>
        <row r="29">
          <cell r="B29">
            <v>0.45590000000000003</v>
          </cell>
        </row>
      </sheetData>
      <sheetData sheetId="4">
        <row r="1">
          <cell r="A1" t="str">
            <v>CUSTO DE PRODUÇÃO ESTIMADO - AGRICULTURA FAMILIAR</v>
          </cell>
          <cell r="E1">
            <v>0.1</v>
          </cell>
        </row>
        <row r="2">
          <cell r="A2" t="str">
            <v>PRODUTO: ABACAXI</v>
          </cell>
          <cell r="E2">
            <v>0.9</v>
          </cell>
        </row>
        <row r="3">
          <cell r="A3" t="str">
            <v>1° Safra - 2022/2023</v>
          </cell>
        </row>
        <row r="4">
          <cell r="A4" t="str">
            <v>LOCAL:  Santa Rita (PB)</v>
          </cell>
          <cell r="J4">
            <v>1</v>
          </cell>
        </row>
        <row r="6">
          <cell r="D6">
            <v>2500</v>
          </cell>
        </row>
        <row r="10">
          <cell r="E10">
            <v>3</v>
          </cell>
        </row>
        <row r="11">
          <cell r="E11">
            <v>41800</v>
          </cell>
        </row>
        <row r="15">
          <cell r="H15">
            <v>0</v>
          </cell>
          <cell r="I15">
            <v>0</v>
          </cell>
        </row>
        <row r="24">
          <cell r="H24">
            <v>1387.5</v>
          </cell>
          <cell r="I24">
            <v>33.19</v>
          </cell>
        </row>
        <row r="27">
          <cell r="H27">
            <v>600</v>
          </cell>
          <cell r="I27">
            <v>14.35</v>
          </cell>
        </row>
        <row r="36">
          <cell r="H36">
            <v>61.85</v>
          </cell>
          <cell r="I36">
            <v>1.48</v>
          </cell>
        </row>
        <row r="39">
          <cell r="H39">
            <v>500</v>
          </cell>
          <cell r="I39">
            <v>11.96</v>
          </cell>
        </row>
        <row r="40">
          <cell r="H40">
            <v>379.98</v>
          </cell>
          <cell r="I40">
            <v>9.09</v>
          </cell>
        </row>
        <row r="43">
          <cell r="H43">
            <v>1300</v>
          </cell>
          <cell r="I43">
            <v>31.1</v>
          </cell>
        </row>
        <row r="44">
          <cell r="H44">
            <v>2513.36</v>
          </cell>
          <cell r="I44">
            <v>60.13</v>
          </cell>
        </row>
        <row r="45">
          <cell r="H45">
            <v>325</v>
          </cell>
          <cell r="I45">
            <v>7.78</v>
          </cell>
        </row>
        <row r="49">
          <cell r="H49">
            <v>61.85</v>
          </cell>
          <cell r="I49">
            <v>1.48</v>
          </cell>
        </row>
        <row r="52">
          <cell r="H52">
            <v>325</v>
          </cell>
          <cell r="I52">
            <v>7.78</v>
          </cell>
        </row>
        <row r="55">
          <cell r="H55">
            <v>135</v>
          </cell>
          <cell r="I55">
            <v>3.23</v>
          </cell>
        </row>
        <row r="56">
          <cell r="H56">
            <v>16</v>
          </cell>
          <cell r="I56">
            <v>0.38</v>
          </cell>
        </row>
        <row r="57">
          <cell r="H57">
            <v>54</v>
          </cell>
          <cell r="I57">
            <v>1.29</v>
          </cell>
        </row>
        <row r="58">
          <cell r="H58">
            <v>34.659999999999997</v>
          </cell>
          <cell r="I58">
            <v>0.83</v>
          </cell>
        </row>
        <row r="59">
          <cell r="H59">
            <v>150</v>
          </cell>
          <cell r="I59">
            <v>3.59</v>
          </cell>
        </row>
        <row r="60">
          <cell r="H60">
            <v>85</v>
          </cell>
          <cell r="I60">
            <v>2.0299999999999998</v>
          </cell>
        </row>
        <row r="61">
          <cell r="H61">
            <v>230.94</v>
          </cell>
          <cell r="I61">
            <v>5.52</v>
          </cell>
        </row>
        <row r="64">
          <cell r="H64">
            <v>480</v>
          </cell>
          <cell r="I64">
            <v>11.48</v>
          </cell>
        </row>
        <row r="65">
          <cell r="H65">
            <v>320</v>
          </cell>
          <cell r="I65">
            <v>7.66</v>
          </cell>
        </row>
        <row r="66">
          <cell r="H66">
            <v>333.36</v>
          </cell>
          <cell r="I66">
            <v>7.98</v>
          </cell>
        </row>
        <row r="67">
          <cell r="H67">
            <v>374</v>
          </cell>
          <cell r="I67">
            <v>8.9499999999999993</v>
          </cell>
        </row>
        <row r="70">
          <cell r="H70">
            <v>650</v>
          </cell>
          <cell r="I70">
            <v>15.55</v>
          </cell>
        </row>
        <row r="73">
          <cell r="H73">
            <v>195</v>
          </cell>
          <cell r="I73">
            <v>4.67</v>
          </cell>
        </row>
        <row r="74">
          <cell r="H74">
            <v>2600</v>
          </cell>
          <cell r="I74">
            <v>62.2</v>
          </cell>
        </row>
        <row r="77">
          <cell r="H77">
            <v>135</v>
          </cell>
          <cell r="I77">
            <v>3.23</v>
          </cell>
        </row>
        <row r="78">
          <cell r="H78">
            <v>16</v>
          </cell>
          <cell r="I78">
            <v>0.38</v>
          </cell>
        </row>
        <row r="79">
          <cell r="H79">
            <v>54</v>
          </cell>
          <cell r="I79">
            <v>1.29</v>
          </cell>
        </row>
        <row r="80">
          <cell r="H80">
            <v>34.659999999999997</v>
          </cell>
          <cell r="I80">
            <v>0.83</v>
          </cell>
        </row>
        <row r="81">
          <cell r="H81">
            <v>150</v>
          </cell>
          <cell r="I81">
            <v>3.59</v>
          </cell>
        </row>
        <row r="82">
          <cell r="H82">
            <v>85</v>
          </cell>
          <cell r="I82">
            <v>2.0299999999999998</v>
          </cell>
        </row>
        <row r="83">
          <cell r="H83">
            <v>230.94</v>
          </cell>
          <cell r="I83">
            <v>5.52</v>
          </cell>
        </row>
        <row r="86">
          <cell r="H86">
            <v>195</v>
          </cell>
          <cell r="I86">
            <v>4.67</v>
          </cell>
        </row>
        <row r="87">
          <cell r="H87">
            <v>3752.71</v>
          </cell>
          <cell r="I87">
            <v>89.78</v>
          </cell>
        </row>
        <row r="90">
          <cell r="H90">
            <v>135</v>
          </cell>
          <cell r="I90">
            <v>3.23</v>
          </cell>
        </row>
        <row r="91">
          <cell r="H91">
            <v>16</v>
          </cell>
          <cell r="I91">
            <v>0.38</v>
          </cell>
        </row>
        <row r="92">
          <cell r="H92">
            <v>54</v>
          </cell>
          <cell r="I92">
            <v>1.29</v>
          </cell>
        </row>
        <row r="93">
          <cell r="H93">
            <v>34.659999999999997</v>
          </cell>
          <cell r="I93">
            <v>0.83</v>
          </cell>
        </row>
        <row r="94">
          <cell r="H94">
            <v>150</v>
          </cell>
          <cell r="I94">
            <v>3.59</v>
          </cell>
        </row>
        <row r="95">
          <cell r="H95">
            <v>85</v>
          </cell>
          <cell r="I95">
            <v>2.0299999999999998</v>
          </cell>
        </row>
        <row r="96">
          <cell r="H96">
            <v>230.94</v>
          </cell>
          <cell r="I96">
            <v>5.52</v>
          </cell>
        </row>
        <row r="99">
          <cell r="H99">
            <v>135</v>
          </cell>
          <cell r="I99">
            <v>3.23</v>
          </cell>
        </row>
        <row r="100">
          <cell r="H100">
            <v>16</v>
          </cell>
          <cell r="I100">
            <v>0.38</v>
          </cell>
        </row>
        <row r="101">
          <cell r="H101">
            <v>54</v>
          </cell>
          <cell r="I101">
            <v>1.29</v>
          </cell>
        </row>
        <row r="102">
          <cell r="H102">
            <v>34.659999999999997</v>
          </cell>
          <cell r="I102">
            <v>0.83</v>
          </cell>
        </row>
        <row r="103">
          <cell r="H103">
            <v>150</v>
          </cell>
          <cell r="I103">
            <v>3.59</v>
          </cell>
        </row>
        <row r="104">
          <cell r="H104">
            <v>85</v>
          </cell>
          <cell r="I104">
            <v>2.0299999999999998</v>
          </cell>
        </row>
        <row r="105">
          <cell r="H105">
            <v>230.94</v>
          </cell>
          <cell r="I105">
            <v>5.52</v>
          </cell>
        </row>
        <row r="108">
          <cell r="H108">
            <v>135</v>
          </cell>
          <cell r="I108">
            <v>3.23</v>
          </cell>
        </row>
        <row r="109">
          <cell r="H109">
            <v>16</v>
          </cell>
          <cell r="I109">
            <v>0.38</v>
          </cell>
        </row>
        <row r="110">
          <cell r="H110">
            <v>54</v>
          </cell>
          <cell r="I110">
            <v>1.29</v>
          </cell>
        </row>
        <row r="111">
          <cell r="H111">
            <v>34.659999999999997</v>
          </cell>
          <cell r="I111">
            <v>0.83</v>
          </cell>
        </row>
        <row r="112">
          <cell r="H112">
            <v>150</v>
          </cell>
          <cell r="I112">
            <v>3.59</v>
          </cell>
        </row>
        <row r="113">
          <cell r="H113">
            <v>85</v>
          </cell>
          <cell r="I113">
            <v>2.0299999999999998</v>
          </cell>
        </row>
        <row r="114">
          <cell r="H114">
            <v>230.94</v>
          </cell>
          <cell r="I114">
            <v>5.52</v>
          </cell>
        </row>
        <row r="117">
          <cell r="H117">
            <v>195</v>
          </cell>
          <cell r="I117">
            <v>4.67</v>
          </cell>
        </row>
        <row r="118">
          <cell r="H118">
            <v>2600</v>
          </cell>
          <cell r="I118">
            <v>62.2</v>
          </cell>
        </row>
        <row r="121">
          <cell r="H121">
            <v>320</v>
          </cell>
          <cell r="I121">
            <v>7.66</v>
          </cell>
        </row>
        <row r="122">
          <cell r="H122">
            <v>394.88</v>
          </cell>
          <cell r="I122">
            <v>9.4499999999999993</v>
          </cell>
        </row>
        <row r="125">
          <cell r="H125">
            <v>1329.93</v>
          </cell>
          <cell r="I125">
            <v>31.82</v>
          </cell>
        </row>
        <row r="126">
          <cell r="H126">
            <v>332.51</v>
          </cell>
          <cell r="I126">
            <v>7.95</v>
          </cell>
        </row>
        <row r="127">
          <cell r="H127">
            <v>504</v>
          </cell>
          <cell r="I127">
            <v>12.06</v>
          </cell>
        </row>
        <row r="128">
          <cell r="H128">
            <v>385</v>
          </cell>
          <cell r="I128">
            <v>9.2100000000000009</v>
          </cell>
        </row>
        <row r="129">
          <cell r="H129">
            <v>588</v>
          </cell>
          <cell r="I129">
            <v>14.07</v>
          </cell>
        </row>
        <row r="130">
          <cell r="H130">
            <v>42</v>
          </cell>
          <cell r="I130">
            <v>1</v>
          </cell>
        </row>
        <row r="133">
          <cell r="H133">
            <v>379.98</v>
          </cell>
          <cell r="I133">
            <v>9.09</v>
          </cell>
        </row>
        <row r="134">
          <cell r="H134">
            <v>600</v>
          </cell>
          <cell r="I134">
            <v>14.35</v>
          </cell>
        </row>
        <row r="135">
          <cell r="H135">
            <v>90</v>
          </cell>
          <cell r="I135">
            <v>2.15</v>
          </cell>
        </row>
        <row r="139">
          <cell r="H139">
            <v>61.85</v>
          </cell>
          <cell r="I139">
            <v>1.48</v>
          </cell>
        </row>
        <row r="142">
          <cell r="H142">
            <v>2400</v>
          </cell>
          <cell r="I142">
            <v>57.42</v>
          </cell>
        </row>
        <row r="143">
          <cell r="H143">
            <v>800</v>
          </cell>
          <cell r="I143">
            <v>19.14</v>
          </cell>
        </row>
        <row r="147">
          <cell r="H147">
            <v>61.85</v>
          </cell>
          <cell r="I147">
            <v>1.48</v>
          </cell>
        </row>
        <row r="148">
          <cell r="H148">
            <v>30967.609999999997</v>
          </cell>
          <cell r="I148">
            <v>740.8299999999997</v>
          </cell>
        </row>
        <row r="150">
          <cell r="H150">
            <v>929.03</v>
          </cell>
          <cell r="I150">
            <v>22.23</v>
          </cell>
        </row>
        <row r="151">
          <cell r="H151">
            <v>0</v>
          </cell>
          <cell r="I151">
            <v>0</v>
          </cell>
        </row>
        <row r="152">
          <cell r="H152">
            <v>0</v>
          </cell>
          <cell r="I152">
            <v>0</v>
          </cell>
        </row>
        <row r="153">
          <cell r="H153">
            <v>0</v>
          </cell>
          <cell r="I153">
            <v>0</v>
          </cell>
        </row>
        <row r="154">
          <cell r="H154">
            <v>1221.5999999999999</v>
          </cell>
          <cell r="I154">
            <v>29.22</v>
          </cell>
        </row>
        <row r="155">
          <cell r="H155">
            <v>0</v>
          </cell>
          <cell r="I155">
            <v>0</v>
          </cell>
        </row>
        <row r="156">
          <cell r="H156">
            <v>712.5</v>
          </cell>
          <cell r="I156">
            <v>17.05</v>
          </cell>
        </row>
        <row r="157">
          <cell r="H157">
            <v>0</v>
          </cell>
          <cell r="I157">
            <v>0</v>
          </cell>
        </row>
        <row r="160">
          <cell r="H160">
            <v>4209.8002919418877</v>
          </cell>
          <cell r="I160">
            <v>100.71000000000001</v>
          </cell>
        </row>
        <row r="163">
          <cell r="H163">
            <v>38040.540291941885</v>
          </cell>
          <cell r="I163">
            <v>910.03999999999974</v>
          </cell>
        </row>
        <row r="164">
          <cell r="A164" t="str">
            <v>Elaboração: CONAB/DIPAI/SUINF/GESIP</v>
          </cell>
        </row>
      </sheetData>
      <sheetData sheetId="5">
        <row r="1">
          <cell r="A1" t="str">
            <v>CUSTO DE PRODUÇÃO ESTIMADO - AGRICULTURA FAMILIAR</v>
          </cell>
        </row>
      </sheetData>
      <sheetData sheetId="6">
        <row r="1">
          <cell r="A1" t="str">
            <v>CUSTO DE PRODUÇÃO ESTIMADO - AGRICULTURA FAMILIAR</v>
          </cell>
        </row>
      </sheetData>
      <sheetData sheetId="7">
        <row r="1">
          <cell r="A1" t="str">
            <v>CUSTO DE PRODUÇÃO ESTIMADO - AGRICULTURA FAMILIAR</v>
          </cell>
        </row>
      </sheetData>
      <sheetData sheetId="8">
        <row r="1">
          <cell r="A1" t="str">
            <v>CUSTO DE PRODUÇÃO ESTIMADO - AGRICULTURA FAMILIAR</v>
          </cell>
        </row>
      </sheetData>
      <sheetData sheetId="9">
        <row r="1">
          <cell r="A1" t="str">
            <v>CUSTO DE PRODUÇÃO ESTIMADO - AGRICULTURA FAMILIAR</v>
          </cell>
        </row>
        <row r="93">
          <cell r="C93">
            <v>8.8999999999999996E-2</v>
          </cell>
        </row>
        <row r="123">
          <cell r="C123">
            <v>1302</v>
          </cell>
        </row>
      </sheetData>
      <sheetData sheetId="10">
        <row r="1">
          <cell r="A1" t="str">
            <v>CUSTO DE PRODUÇÃO ESTIMADO - AGRICULTURA FAMILIAR</v>
          </cell>
        </row>
      </sheetData>
      <sheetData sheetId="11">
        <row r="1">
          <cell r="A1" t="str">
            <v>CUSTO DE PRODUÇÃO ESTIMADO - AGRICULTURA FAMILIAR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35">
          <cell r="J35">
            <v>0</v>
          </cell>
          <cell r="K35">
            <v>0</v>
          </cell>
        </row>
        <row r="65">
          <cell r="J65">
            <v>0</v>
          </cell>
          <cell r="K65">
            <v>0</v>
          </cell>
        </row>
        <row r="66">
          <cell r="K66">
            <v>0</v>
          </cell>
          <cell r="L66">
            <v>0</v>
          </cell>
        </row>
        <row r="109">
          <cell r="J109">
            <v>0</v>
          </cell>
          <cell r="K109">
            <v>0</v>
          </cell>
        </row>
        <row r="110">
          <cell r="K110">
            <v>0</v>
          </cell>
          <cell r="L110">
            <v>0</v>
          </cell>
        </row>
      </sheetData>
      <sheetData sheetId="12">
        <row r="1">
          <cell r="A1" t="str">
            <v>CUSTO DE PRODUÇÃO ESTIMADO - AGRICULTURA FAMILIAR</v>
          </cell>
        </row>
      </sheetData>
      <sheetData sheetId="13">
        <row r="2">
          <cell r="A2" t="str">
            <v>MANUTENÇÃO DE ANIMAIS DE TRAÇÃO - EQUINO</v>
          </cell>
        </row>
      </sheetData>
      <sheetData sheetId="14">
        <row r="1">
          <cell r="A1" t="str">
            <v>CUSTO DE PRODUÇÃO ESTIMADO - AGRICULTURA FAMILIAR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Entrada"/>
      <sheetName val="Custeio"/>
      <sheetName val="Resumo"/>
      <sheetName val="Compara_Custo"/>
      <sheetName val="Resumo-MDA"/>
      <sheetName val="Análise"/>
      <sheetName val="Preços"/>
      <sheetName val="Fluxo de Caixa"/>
      <sheetName val="Deprec_Seguro_Juro"/>
      <sheetName val="Horamaquina"/>
      <sheetName val="Dia Animal"/>
      <sheetName val="Manutenção"/>
    </sheetNames>
    <sheetDataSet>
      <sheetData sheetId="0">
        <row r="1">
          <cell r="A1" t="str">
            <v>Companhia Nacional de Abastecimento</v>
          </cell>
        </row>
      </sheetData>
      <sheetData sheetId="1">
        <row r="1">
          <cell r="A1" t="str">
            <v>Unidade de peso</v>
          </cell>
          <cell r="B1">
            <v>1</v>
          </cell>
        </row>
        <row r="6">
          <cell r="B6" t="str">
            <v>R$/1 kg</v>
          </cell>
        </row>
        <row r="7">
          <cell r="B7" t="str">
            <v>R$/ha</v>
          </cell>
        </row>
        <row r="10">
          <cell r="B10">
            <v>1</v>
          </cell>
        </row>
        <row r="14">
          <cell r="B14">
            <v>44986</v>
          </cell>
        </row>
        <row r="29">
          <cell r="B29">
            <v>0.45590000000000003</v>
          </cell>
        </row>
      </sheetData>
      <sheetData sheetId="2">
        <row r="1">
          <cell r="A1" t="str">
            <v>CUSTO DE PRODUÇÃO ESTIMADO - AGRICULTURA FAMILIAR</v>
          </cell>
          <cell r="E1">
            <v>0.4</v>
          </cell>
        </row>
        <row r="2">
          <cell r="A2" t="str">
            <v xml:space="preserve">PRODUTO: ABACAXI (25% Jupi e 75% Cabeção) </v>
          </cell>
          <cell r="E2">
            <v>0.6</v>
          </cell>
        </row>
        <row r="3">
          <cell r="A3" t="str">
            <v>1° Safra - 2023/24</v>
          </cell>
          <cell r="D3">
            <v>75000</v>
          </cell>
        </row>
        <row r="4">
          <cell r="A4" t="str">
            <v>LOCAL: LIMOEIRO DE ANADIA/AL</v>
          </cell>
          <cell r="J4">
            <v>1</v>
          </cell>
        </row>
        <row r="6">
          <cell r="D6">
            <v>3300</v>
          </cell>
        </row>
        <row r="10">
          <cell r="E10">
            <v>2.5</v>
          </cell>
        </row>
        <row r="11">
          <cell r="E11">
            <v>52500</v>
          </cell>
        </row>
        <row r="15">
          <cell r="H15">
            <v>0</v>
          </cell>
        </row>
        <row r="23">
          <cell r="H23">
            <v>660</v>
          </cell>
          <cell r="I23">
            <v>0.01</v>
          </cell>
        </row>
        <row r="24">
          <cell r="H24">
            <v>1320</v>
          </cell>
          <cell r="I24">
            <v>0.03</v>
          </cell>
        </row>
        <row r="33">
          <cell r="H33">
            <v>32.549999999999997</v>
          </cell>
          <cell r="I33">
            <v>0</v>
          </cell>
        </row>
        <row r="35">
          <cell r="H35">
            <v>330</v>
          </cell>
          <cell r="I35">
            <v>0.01</v>
          </cell>
        </row>
        <row r="36">
          <cell r="H36">
            <v>5148</v>
          </cell>
          <cell r="I36">
            <v>0.1</v>
          </cell>
        </row>
        <row r="37">
          <cell r="H37">
            <v>171.6</v>
          </cell>
          <cell r="I37">
            <v>0</v>
          </cell>
        </row>
        <row r="38">
          <cell r="H38">
            <v>1072.5</v>
          </cell>
          <cell r="I38">
            <v>0.02</v>
          </cell>
        </row>
        <row r="39">
          <cell r="H39">
            <v>792</v>
          </cell>
          <cell r="I39">
            <v>0.02</v>
          </cell>
        </row>
        <row r="40">
          <cell r="H40">
            <v>3960</v>
          </cell>
          <cell r="I40">
            <v>0.08</v>
          </cell>
        </row>
        <row r="41">
          <cell r="H41">
            <v>1320</v>
          </cell>
          <cell r="I41">
            <v>0.03</v>
          </cell>
        </row>
        <row r="48">
          <cell r="H48">
            <v>32.549999999999997</v>
          </cell>
          <cell r="I48">
            <v>0</v>
          </cell>
        </row>
        <row r="50">
          <cell r="H50">
            <v>412.5</v>
          </cell>
          <cell r="I50">
            <v>0.01</v>
          </cell>
        </row>
        <row r="51">
          <cell r="H51">
            <v>132</v>
          </cell>
          <cell r="I51">
            <v>0</v>
          </cell>
        </row>
        <row r="52">
          <cell r="H52">
            <v>792</v>
          </cell>
          <cell r="I52">
            <v>0.02</v>
          </cell>
        </row>
        <row r="53">
          <cell r="H53">
            <v>1980</v>
          </cell>
          <cell r="I53">
            <v>0.04</v>
          </cell>
        </row>
        <row r="54">
          <cell r="H54">
            <v>264</v>
          </cell>
          <cell r="I54">
            <v>0.01</v>
          </cell>
        </row>
        <row r="55">
          <cell r="H55">
            <v>792</v>
          </cell>
          <cell r="I55">
            <v>0.02</v>
          </cell>
        </row>
        <row r="56">
          <cell r="H56">
            <v>198</v>
          </cell>
          <cell r="I56">
            <v>0</v>
          </cell>
        </row>
        <row r="57">
          <cell r="H57">
            <v>165</v>
          </cell>
          <cell r="I57">
            <v>0</v>
          </cell>
        </row>
        <row r="58">
          <cell r="H58">
            <v>21.12</v>
          </cell>
          <cell r="I58">
            <v>0</v>
          </cell>
        </row>
        <row r="59">
          <cell r="H59">
            <v>528</v>
          </cell>
          <cell r="I59">
            <v>0.01</v>
          </cell>
        </row>
        <row r="60">
          <cell r="H60">
            <v>5610</v>
          </cell>
          <cell r="I60">
            <v>0.11</v>
          </cell>
        </row>
        <row r="61">
          <cell r="H61">
            <v>306.89999999999998</v>
          </cell>
          <cell r="I61">
            <v>0.01</v>
          </cell>
        </row>
        <row r="62">
          <cell r="H62">
            <v>673.2</v>
          </cell>
          <cell r="I62">
            <v>0.01</v>
          </cell>
        </row>
        <row r="63">
          <cell r="H63">
            <v>534.6</v>
          </cell>
          <cell r="I63">
            <v>0.01</v>
          </cell>
        </row>
        <row r="64">
          <cell r="H64">
            <v>594</v>
          </cell>
          <cell r="I64">
            <v>0.01</v>
          </cell>
        </row>
        <row r="65">
          <cell r="H65">
            <v>1188</v>
          </cell>
          <cell r="I65">
            <v>0.02</v>
          </cell>
        </row>
        <row r="66">
          <cell r="H66">
            <v>1320</v>
          </cell>
          <cell r="I66">
            <v>0.03</v>
          </cell>
        </row>
        <row r="67">
          <cell r="H67">
            <v>990</v>
          </cell>
          <cell r="I67">
            <v>0.02</v>
          </cell>
        </row>
        <row r="120">
          <cell r="H120">
            <v>32.549999999999997</v>
          </cell>
          <cell r="I120">
            <v>0</v>
          </cell>
        </row>
        <row r="122">
          <cell r="H122">
            <v>5000</v>
          </cell>
          <cell r="I122">
            <v>0.1</v>
          </cell>
        </row>
        <row r="128">
          <cell r="H128">
            <v>32.549999999999997</v>
          </cell>
          <cell r="I128">
            <v>0</v>
          </cell>
        </row>
        <row r="129">
          <cell r="H129">
            <v>36405.620000000003</v>
          </cell>
          <cell r="I129">
            <v>0.73000000000000009</v>
          </cell>
        </row>
        <row r="131">
          <cell r="H131">
            <v>1092.17</v>
          </cell>
          <cell r="I131">
            <v>0.02</v>
          </cell>
        </row>
        <row r="132">
          <cell r="H132">
            <v>0</v>
          </cell>
          <cell r="I132">
            <v>0</v>
          </cell>
        </row>
        <row r="133">
          <cell r="H133">
            <v>0</v>
          </cell>
          <cell r="I133">
            <v>0</v>
          </cell>
        </row>
        <row r="134">
          <cell r="H134">
            <v>0</v>
          </cell>
          <cell r="I134">
            <v>0</v>
          </cell>
        </row>
        <row r="136">
          <cell r="H136">
            <v>0</v>
          </cell>
          <cell r="I136">
            <v>0</v>
          </cell>
        </row>
        <row r="137">
          <cell r="H137">
            <v>1575</v>
          </cell>
          <cell r="I137">
            <v>0.03</v>
          </cell>
        </row>
        <row r="138">
          <cell r="H138">
            <v>0</v>
          </cell>
          <cell r="I138">
            <v>0</v>
          </cell>
        </row>
        <row r="141">
          <cell r="H141">
            <v>2477.7138681353099</v>
          </cell>
          <cell r="I141">
            <v>0.05</v>
          </cell>
        </row>
        <row r="144">
          <cell r="H144">
            <v>41550.503868135311</v>
          </cell>
          <cell r="I144">
            <v>0.83000000000000018</v>
          </cell>
        </row>
        <row r="145">
          <cell r="A145" t="str">
            <v>Elaboração: CONAB/DIPAI/SUINF/GESIP</v>
          </cell>
        </row>
      </sheetData>
      <sheetData sheetId="3">
        <row r="1">
          <cell r="A1" t="str">
            <v>CUSTO DE PRODUÇÃO ESTIMADO - AGRICULTURA FAMILIAR</v>
          </cell>
        </row>
      </sheetData>
      <sheetData sheetId="4">
        <row r="1">
          <cell r="A1" t="str">
            <v>CUSTO DE PRODUÇÃO ESTIMADO - AGRICULTURA FAMILIAR</v>
          </cell>
        </row>
      </sheetData>
      <sheetData sheetId="5">
        <row r="1">
          <cell r="A1" t="str">
            <v>CUSTO DE PRODUÇÃO ESTIMADO - AGRICULTURA FAMILIAR</v>
          </cell>
        </row>
      </sheetData>
      <sheetData sheetId="6">
        <row r="1">
          <cell r="A1" t="str">
            <v>CUSTO DE PRODUÇÃO ESTIMADO - AGRICULTURA FAMILIAR</v>
          </cell>
        </row>
      </sheetData>
      <sheetData sheetId="7">
        <row r="1">
          <cell r="A1" t="str">
            <v>CUSTO DE PRODUÇÃO ESTIMADO - AGRICULTURA FAMILIAR</v>
          </cell>
        </row>
        <row r="89">
          <cell r="G89">
            <v>8.1900000000000001E-2</v>
          </cell>
        </row>
        <row r="119">
          <cell r="C119">
            <v>1302</v>
          </cell>
        </row>
        <row r="126">
          <cell r="C126">
            <v>2</v>
          </cell>
        </row>
      </sheetData>
      <sheetData sheetId="8">
        <row r="1">
          <cell r="A1" t="str">
            <v>CUSTO DE PRODUÇÃO ESTIMADO - AGRICULTURA FAMILIAR</v>
          </cell>
        </row>
      </sheetData>
      <sheetData sheetId="9">
        <row r="1">
          <cell r="A1" t="str">
            <v>CUSTO DE PRODUÇÃO ESTIMADO - AGRICULTURA FAMILIAR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531.20000000000005</v>
          </cell>
        </row>
        <row r="35">
          <cell r="J35">
            <v>0</v>
          </cell>
        </row>
        <row r="65">
          <cell r="J65">
            <v>0</v>
          </cell>
          <cell r="M65">
            <v>0</v>
          </cell>
        </row>
        <row r="66">
          <cell r="K66">
            <v>0</v>
          </cell>
          <cell r="L66">
            <v>0</v>
          </cell>
        </row>
        <row r="109">
          <cell r="J109">
            <v>0</v>
          </cell>
          <cell r="M109">
            <v>0</v>
          </cell>
        </row>
        <row r="110">
          <cell r="K110">
            <v>0</v>
          </cell>
          <cell r="L110">
            <v>0</v>
          </cell>
        </row>
      </sheetData>
      <sheetData sheetId="10">
        <row r="1">
          <cell r="A1" t="str">
            <v>CUSTO DE PRODUÇÃO ESTIMADO - AGRICULTURA FAMILIAR</v>
          </cell>
        </row>
      </sheetData>
      <sheetData sheetId="11">
        <row r="2">
          <cell r="A2" t="str">
            <v>MANUTENÇÃO DE ANIMAIS DE TRAÇÃO - EQUINO</v>
          </cell>
        </row>
      </sheetData>
      <sheetData sheetId="12">
        <row r="1">
          <cell r="A1" t="str">
            <v>CUSTO DE PRODUÇÃO ESTIMADO - AGRICULTURA FAMILIAR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Revisão_Incaper"/>
      <sheetName val="Entrada"/>
      <sheetName val="Custeio"/>
      <sheetName val="Resumo"/>
      <sheetName val="Resumo MDA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ntes"/>
      <sheetName val="Memoria"/>
      <sheetName val="Revisão_Incaper"/>
      <sheetName val="Entrada"/>
      <sheetName val="Custeio"/>
      <sheetName val="Resumo"/>
      <sheetName val="Resumo MDA"/>
      <sheetName val="Compara Custo"/>
      <sheetName val="Análise"/>
      <sheetName val="Preços"/>
      <sheetName val="Fluxo_Caixa"/>
      <sheetName val="Deprec_Seguro_Juro"/>
      <sheetName val="Horamaquina"/>
      <sheetName val="Manutenç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showGridLines="0" tabSelected="1" zoomScaleNormal="100" workbookViewId="0">
      <selection activeCell="G17" sqref="G17:I17"/>
    </sheetView>
  </sheetViews>
  <sheetFormatPr defaultRowHeight="13.5"/>
  <cols>
    <col min="1" max="2" width="11" style="121" customWidth="1"/>
    <col min="3" max="3" width="26.5703125" style="121" bestFit="1" customWidth="1"/>
    <col min="4" max="4" width="16.85546875" style="121" customWidth="1"/>
    <col min="5" max="5" width="16.7109375" style="121" customWidth="1"/>
    <col min="6" max="11" width="11" style="121" customWidth="1"/>
    <col min="12" max="16384" width="9.140625" style="121"/>
  </cols>
  <sheetData>
    <row r="1" spans="2:10" ht="14.25" thickBot="1"/>
    <row r="2" spans="2:10">
      <c r="B2" s="122"/>
      <c r="C2" s="123"/>
      <c r="D2" s="123"/>
      <c r="E2" s="123"/>
      <c r="F2" s="123"/>
      <c r="G2" s="123"/>
      <c r="H2" s="123"/>
      <c r="I2" s="123"/>
      <c r="J2" s="124"/>
    </row>
    <row r="3" spans="2:10">
      <c r="B3" s="125"/>
      <c r="C3" s="126"/>
      <c r="D3" s="126"/>
      <c r="E3" s="127" t="s">
        <v>268</v>
      </c>
      <c r="F3" s="126"/>
      <c r="G3" s="126"/>
      <c r="H3" s="126"/>
      <c r="I3" s="126"/>
      <c r="J3" s="128"/>
    </row>
    <row r="4" spans="2:10">
      <c r="B4" s="125"/>
      <c r="C4" s="126"/>
      <c r="D4" s="126"/>
      <c r="E4" s="127" t="s">
        <v>269</v>
      </c>
      <c r="F4" s="126"/>
      <c r="G4" s="126"/>
      <c r="H4" s="126"/>
      <c r="I4" s="126"/>
      <c r="J4" s="128"/>
    </row>
    <row r="5" spans="2:10">
      <c r="B5" s="125"/>
      <c r="C5" s="126"/>
      <c r="D5" s="126"/>
      <c r="E5" s="127" t="s">
        <v>270</v>
      </c>
      <c r="F5" s="126"/>
      <c r="G5" s="126"/>
      <c r="H5" s="126"/>
      <c r="I5" s="126"/>
      <c r="J5" s="128"/>
    </row>
    <row r="6" spans="2:10">
      <c r="B6" s="125"/>
      <c r="C6" s="126"/>
      <c r="D6" s="126"/>
      <c r="E6" s="126"/>
      <c r="F6" s="126"/>
      <c r="G6" s="126"/>
      <c r="H6" s="126"/>
      <c r="I6" s="126"/>
      <c r="J6" s="128"/>
    </row>
    <row r="7" spans="2:10">
      <c r="B7" s="125"/>
      <c r="C7" s="318" t="s">
        <v>271</v>
      </c>
      <c r="D7" s="318"/>
      <c r="E7" s="318"/>
      <c r="F7" s="318"/>
      <c r="G7" s="318"/>
      <c r="H7" s="318"/>
      <c r="I7" s="318"/>
      <c r="J7" s="128"/>
    </row>
    <row r="8" spans="2:10">
      <c r="B8" s="125"/>
      <c r="C8" s="319" t="s">
        <v>272</v>
      </c>
      <c r="D8" s="319"/>
      <c r="E8" s="320" t="s">
        <v>279</v>
      </c>
      <c r="F8" s="320"/>
      <c r="G8" s="320"/>
      <c r="H8" s="320"/>
      <c r="I8" s="320"/>
      <c r="J8" s="128"/>
    </row>
    <row r="9" spans="2:10">
      <c r="B9" s="125"/>
      <c r="C9" s="321" t="s">
        <v>273</v>
      </c>
      <c r="D9" s="318" t="s">
        <v>274</v>
      </c>
      <c r="E9" s="318"/>
      <c r="F9" s="321" t="s">
        <v>275</v>
      </c>
      <c r="G9" s="318" t="s">
        <v>276</v>
      </c>
      <c r="H9" s="318"/>
      <c r="I9" s="318"/>
      <c r="J9" s="128"/>
    </row>
    <row r="10" spans="2:10" ht="15" customHeight="1">
      <c r="B10" s="125"/>
      <c r="C10" s="317" t="s">
        <v>278</v>
      </c>
      <c r="D10" s="322" t="s">
        <v>297</v>
      </c>
      <c r="E10" s="322"/>
      <c r="F10" s="323" t="s">
        <v>280</v>
      </c>
      <c r="G10" s="324" t="s">
        <v>328</v>
      </c>
      <c r="H10" s="324"/>
      <c r="I10" s="324"/>
      <c r="J10" s="128"/>
    </row>
    <row r="11" spans="2:10">
      <c r="B11" s="125"/>
      <c r="C11" s="317" t="s">
        <v>278</v>
      </c>
      <c r="D11" s="325" t="s">
        <v>296</v>
      </c>
      <c r="E11" s="325"/>
      <c r="F11" s="323" t="s">
        <v>294</v>
      </c>
      <c r="G11" s="324" t="s">
        <v>295</v>
      </c>
      <c r="H11" s="324"/>
      <c r="I11" s="324"/>
      <c r="J11" s="128"/>
    </row>
    <row r="12" spans="2:10">
      <c r="B12" s="125"/>
      <c r="C12" s="317" t="s">
        <v>278</v>
      </c>
      <c r="D12" s="325" t="s">
        <v>298</v>
      </c>
      <c r="E12" s="325"/>
      <c r="F12" s="323" t="s">
        <v>294</v>
      </c>
      <c r="G12" s="324" t="s">
        <v>295</v>
      </c>
      <c r="H12" s="324"/>
      <c r="I12" s="324"/>
      <c r="J12" s="128"/>
    </row>
    <row r="13" spans="2:10">
      <c r="B13" s="125"/>
      <c r="C13" s="317" t="s">
        <v>278</v>
      </c>
      <c r="D13" s="325" t="s">
        <v>320</v>
      </c>
      <c r="E13" s="325"/>
      <c r="F13" s="323" t="s">
        <v>277</v>
      </c>
      <c r="G13" s="324" t="s">
        <v>340</v>
      </c>
      <c r="H13" s="324"/>
      <c r="I13" s="324"/>
      <c r="J13" s="128"/>
    </row>
    <row r="14" spans="2:10">
      <c r="B14" s="125"/>
      <c r="C14" s="317" t="s">
        <v>278</v>
      </c>
      <c r="D14" s="325" t="s">
        <v>321</v>
      </c>
      <c r="E14" s="325"/>
      <c r="F14" s="323" t="s">
        <v>317</v>
      </c>
      <c r="G14" s="324" t="s">
        <v>318</v>
      </c>
      <c r="H14" s="324"/>
      <c r="I14" s="324"/>
      <c r="J14" s="128"/>
    </row>
    <row r="15" spans="2:10">
      <c r="B15" s="125"/>
      <c r="C15" s="317" t="s">
        <v>278</v>
      </c>
      <c r="D15" s="325" t="s">
        <v>322</v>
      </c>
      <c r="E15" s="325"/>
      <c r="F15" s="323" t="s">
        <v>317</v>
      </c>
      <c r="G15" s="324" t="s">
        <v>341</v>
      </c>
      <c r="H15" s="324"/>
      <c r="I15" s="324"/>
      <c r="J15" s="128"/>
    </row>
    <row r="16" spans="2:10">
      <c r="B16" s="125"/>
      <c r="C16" s="317" t="s">
        <v>278</v>
      </c>
      <c r="D16" s="326" t="s">
        <v>325</v>
      </c>
      <c r="E16" s="326"/>
      <c r="F16" s="327" t="s">
        <v>326</v>
      </c>
      <c r="G16" s="324" t="s">
        <v>324</v>
      </c>
      <c r="H16" s="324"/>
      <c r="I16" s="324"/>
      <c r="J16" s="128"/>
    </row>
    <row r="17" spans="2:10">
      <c r="B17" s="125"/>
      <c r="C17" s="317" t="s">
        <v>278</v>
      </c>
      <c r="D17" s="328" t="s">
        <v>342</v>
      </c>
      <c r="E17" s="329"/>
      <c r="F17" s="317" t="s">
        <v>280</v>
      </c>
      <c r="G17" s="330">
        <v>2023</v>
      </c>
      <c r="H17" s="330"/>
      <c r="I17" s="330"/>
      <c r="J17" s="128"/>
    </row>
    <row r="18" spans="2:10">
      <c r="B18" s="125"/>
      <c r="C18" s="129"/>
      <c r="D18" s="266"/>
      <c r="E18" s="266"/>
      <c r="F18" s="129"/>
      <c r="G18" s="267"/>
      <c r="H18" s="267"/>
      <c r="I18" s="267"/>
      <c r="J18" s="128"/>
    </row>
    <row r="19" spans="2:10">
      <c r="B19" s="125"/>
      <c r="C19" s="268" t="s">
        <v>304</v>
      </c>
      <c r="D19" s="268"/>
      <c r="E19" s="268"/>
      <c r="F19" s="268"/>
      <c r="G19" s="268"/>
      <c r="H19" s="268"/>
      <c r="I19" s="268"/>
      <c r="J19" s="128"/>
    </row>
    <row r="20" spans="2:10">
      <c r="B20" s="125"/>
      <c r="C20" s="268" t="s">
        <v>319</v>
      </c>
      <c r="D20" s="268"/>
      <c r="E20" s="268"/>
      <c r="F20" s="268"/>
      <c r="G20" s="268"/>
      <c r="H20" s="268"/>
      <c r="I20" s="268"/>
      <c r="J20" s="128"/>
    </row>
    <row r="21" spans="2:10">
      <c r="B21" s="125"/>
      <c r="C21" s="268" t="s">
        <v>327</v>
      </c>
      <c r="D21" s="268"/>
      <c r="E21" s="268"/>
      <c r="F21" s="268"/>
      <c r="G21" s="268"/>
      <c r="H21" s="268"/>
      <c r="I21" s="268"/>
      <c r="J21" s="128"/>
    </row>
    <row r="22" spans="2:10">
      <c r="B22" s="125"/>
      <c r="C22" s="130"/>
      <c r="D22" s="264"/>
      <c r="E22" s="264"/>
      <c r="F22" s="130"/>
      <c r="G22" s="265"/>
      <c r="H22" s="265"/>
      <c r="I22" s="265"/>
      <c r="J22" s="128"/>
    </row>
    <row r="23" spans="2:10">
      <c r="B23" s="125"/>
      <c r="C23" s="126"/>
      <c r="D23" s="127"/>
      <c r="E23" s="127"/>
      <c r="F23" s="127"/>
      <c r="G23" s="127"/>
      <c r="H23" s="127"/>
      <c r="I23" s="127"/>
      <c r="J23" s="128"/>
    </row>
    <row r="24" spans="2:10" ht="14.25" thickBot="1">
      <c r="B24" s="131"/>
      <c r="C24" s="132"/>
      <c r="D24" s="133"/>
      <c r="E24" s="133"/>
      <c r="F24" s="133"/>
      <c r="G24" s="133"/>
      <c r="H24" s="133"/>
      <c r="I24" s="133"/>
      <c r="J24" s="134"/>
    </row>
    <row r="25" spans="2:10">
      <c r="B25" s="123"/>
      <c r="C25" s="123"/>
      <c r="D25" s="135"/>
      <c r="E25" s="135"/>
      <c r="F25" s="135"/>
      <c r="G25" s="135"/>
      <c r="H25" s="135"/>
      <c r="I25" s="135"/>
      <c r="J25" s="123"/>
    </row>
    <row r="26" spans="2:10">
      <c r="B26" s="126"/>
      <c r="C26" s="126"/>
      <c r="D26" s="127"/>
      <c r="E26" s="127"/>
      <c r="F26" s="127"/>
      <c r="G26" s="127"/>
      <c r="H26" s="127"/>
      <c r="I26" s="127"/>
      <c r="J26" s="126"/>
    </row>
    <row r="27" spans="2:10">
      <c r="B27" s="126"/>
      <c r="C27" s="126"/>
      <c r="D27" s="127"/>
      <c r="E27" s="127"/>
      <c r="F27" s="127"/>
      <c r="G27" s="127"/>
      <c r="H27" s="127"/>
      <c r="I27" s="127"/>
      <c r="J27" s="126"/>
    </row>
    <row r="28" spans="2:10">
      <c r="B28" s="126"/>
      <c r="C28" s="126"/>
      <c r="D28" s="127"/>
      <c r="E28" s="127"/>
      <c r="F28" s="127"/>
      <c r="G28" s="127"/>
      <c r="H28" s="127"/>
      <c r="I28" s="127"/>
      <c r="J28" s="126"/>
    </row>
    <row r="29" spans="2:10">
      <c r="B29" s="126"/>
      <c r="C29" s="126"/>
      <c r="D29" s="127"/>
      <c r="E29" s="127"/>
      <c r="F29" s="127"/>
      <c r="G29" s="127"/>
      <c r="H29" s="127"/>
      <c r="I29" s="127"/>
      <c r="J29" s="126"/>
    </row>
    <row r="30" spans="2:10">
      <c r="B30" s="126"/>
      <c r="C30" s="126"/>
      <c r="D30" s="127"/>
      <c r="E30" s="127"/>
      <c r="F30" s="127"/>
      <c r="G30" s="127"/>
      <c r="H30" s="127"/>
      <c r="I30" s="127"/>
      <c r="J30" s="126"/>
    </row>
    <row r="31" spans="2:10">
      <c r="B31" s="126"/>
      <c r="C31" s="126"/>
      <c r="D31" s="127"/>
      <c r="E31" s="127"/>
      <c r="F31" s="127"/>
      <c r="G31" s="127"/>
      <c r="H31" s="127"/>
      <c r="I31" s="127"/>
      <c r="J31" s="126"/>
    </row>
    <row r="32" spans="2:10">
      <c r="B32" s="126"/>
      <c r="C32" s="126"/>
      <c r="D32" s="126"/>
      <c r="E32" s="126"/>
      <c r="F32" s="126"/>
      <c r="G32" s="126"/>
      <c r="H32" s="126"/>
      <c r="I32" s="126"/>
      <c r="J32" s="126"/>
    </row>
    <row r="33" spans="2:10">
      <c r="B33" s="126"/>
      <c r="C33" s="126"/>
      <c r="D33" s="126"/>
      <c r="E33" s="126"/>
      <c r="F33" s="126"/>
      <c r="G33" s="126"/>
      <c r="H33" s="126"/>
      <c r="I33" s="126"/>
      <c r="J33" s="126"/>
    </row>
    <row r="34" spans="2:10">
      <c r="B34" s="126"/>
      <c r="C34" s="126"/>
      <c r="D34" s="126"/>
      <c r="E34" s="126"/>
      <c r="F34" s="126"/>
      <c r="G34" s="126"/>
      <c r="H34" s="126"/>
      <c r="I34" s="126"/>
      <c r="J34" s="126"/>
    </row>
    <row r="35" spans="2:10">
      <c r="B35" s="126"/>
      <c r="C35" s="126"/>
      <c r="D35" s="126"/>
      <c r="E35" s="126"/>
      <c r="F35" s="126"/>
      <c r="G35" s="126"/>
      <c r="H35" s="126"/>
      <c r="I35" s="126"/>
      <c r="J35" s="126"/>
    </row>
    <row r="36" spans="2:10">
      <c r="B36" s="126"/>
      <c r="C36" s="126"/>
      <c r="D36" s="126"/>
      <c r="E36" s="126"/>
      <c r="F36" s="126"/>
      <c r="G36" s="126"/>
      <c r="H36" s="126"/>
      <c r="I36" s="126"/>
      <c r="J36" s="126"/>
    </row>
    <row r="37" spans="2:10">
      <c r="B37" s="126"/>
      <c r="C37" s="126"/>
      <c r="D37" s="126"/>
      <c r="E37" s="126"/>
      <c r="F37" s="126"/>
      <c r="G37" s="126"/>
      <c r="H37" s="126"/>
      <c r="I37" s="126"/>
      <c r="J37" s="126"/>
    </row>
    <row r="38" spans="2:10">
      <c r="B38" s="126"/>
      <c r="C38" s="126"/>
      <c r="D38" s="126"/>
      <c r="E38" s="126"/>
      <c r="F38" s="126"/>
      <c r="G38" s="126"/>
      <c r="H38" s="126"/>
      <c r="I38" s="126"/>
      <c r="J38" s="126"/>
    </row>
    <row r="39" spans="2:10">
      <c r="B39" s="126"/>
      <c r="C39" s="126"/>
      <c r="D39" s="126"/>
      <c r="E39" s="126"/>
      <c r="F39" s="126"/>
      <c r="G39" s="126"/>
      <c r="H39" s="126"/>
      <c r="I39" s="126"/>
      <c r="J39" s="126"/>
    </row>
    <row r="40" spans="2:10">
      <c r="B40" s="126"/>
      <c r="C40" s="126"/>
      <c r="D40" s="126"/>
      <c r="E40" s="126"/>
      <c r="F40" s="126"/>
      <c r="G40" s="126"/>
      <c r="H40" s="126"/>
      <c r="I40" s="126"/>
      <c r="J40" s="126"/>
    </row>
    <row r="41" spans="2:10">
      <c r="B41" s="126"/>
      <c r="C41" s="126"/>
      <c r="D41" s="126"/>
      <c r="E41" s="126"/>
      <c r="F41" s="126"/>
      <c r="G41" s="126"/>
      <c r="H41" s="126"/>
      <c r="I41" s="126"/>
      <c r="J41" s="126"/>
    </row>
    <row r="42" spans="2:10">
      <c r="B42" s="126"/>
      <c r="C42" s="126"/>
      <c r="D42" s="126"/>
      <c r="E42" s="126"/>
      <c r="F42" s="126"/>
      <c r="G42" s="126"/>
      <c r="H42" s="126"/>
      <c r="I42" s="126"/>
      <c r="J42" s="126"/>
    </row>
    <row r="43" spans="2:10">
      <c r="B43" s="126"/>
      <c r="C43" s="126"/>
      <c r="D43" s="126"/>
      <c r="E43" s="126"/>
      <c r="F43" s="126"/>
      <c r="G43" s="126"/>
      <c r="H43" s="126"/>
      <c r="I43" s="126"/>
      <c r="J43" s="126"/>
    </row>
    <row r="44" spans="2:10">
      <c r="B44" s="126"/>
      <c r="C44" s="126"/>
      <c r="D44" s="126"/>
      <c r="E44" s="126"/>
      <c r="F44" s="126"/>
      <c r="G44" s="126"/>
      <c r="H44" s="126"/>
      <c r="I44" s="126"/>
      <c r="J44" s="126"/>
    </row>
    <row r="45" spans="2:10">
      <c r="B45" s="126"/>
      <c r="C45" s="126"/>
      <c r="D45" s="126"/>
      <c r="E45" s="126"/>
      <c r="F45" s="126"/>
      <c r="G45" s="126"/>
      <c r="H45" s="126"/>
      <c r="I45" s="126"/>
      <c r="J45" s="126"/>
    </row>
    <row r="46" spans="2:10">
      <c r="B46" s="126"/>
      <c r="C46" s="126"/>
      <c r="D46" s="126"/>
      <c r="E46" s="126"/>
      <c r="F46" s="126"/>
      <c r="G46" s="126"/>
      <c r="H46" s="126"/>
      <c r="I46" s="126"/>
      <c r="J46" s="126"/>
    </row>
    <row r="47" spans="2:10">
      <c r="B47" s="126"/>
      <c r="C47" s="126"/>
      <c r="D47" s="126"/>
      <c r="E47" s="126"/>
      <c r="F47" s="126"/>
      <c r="G47" s="126"/>
      <c r="H47" s="126"/>
      <c r="I47" s="126"/>
      <c r="J47" s="126"/>
    </row>
    <row r="48" spans="2:10">
      <c r="B48" s="126"/>
      <c r="C48" s="126"/>
      <c r="D48" s="126"/>
      <c r="E48" s="126"/>
      <c r="F48" s="126"/>
      <c r="G48" s="126"/>
      <c r="H48" s="126"/>
      <c r="I48" s="126"/>
      <c r="J48" s="126"/>
    </row>
  </sheetData>
  <mergeCells count="28">
    <mergeCell ref="D10:E10"/>
    <mergeCell ref="G10:I10"/>
    <mergeCell ref="C7:I7"/>
    <mergeCell ref="C8:D8"/>
    <mergeCell ref="E8:I8"/>
    <mergeCell ref="D9:E9"/>
    <mergeCell ref="G9:I9"/>
    <mergeCell ref="D11:E11"/>
    <mergeCell ref="G11:I11"/>
    <mergeCell ref="D12:E12"/>
    <mergeCell ref="G12:I12"/>
    <mergeCell ref="D13:E13"/>
    <mergeCell ref="G13:I13"/>
    <mergeCell ref="D22:E22"/>
    <mergeCell ref="G22:I22"/>
    <mergeCell ref="D14:E14"/>
    <mergeCell ref="G14:I14"/>
    <mergeCell ref="D15:E15"/>
    <mergeCell ref="G15:I15"/>
    <mergeCell ref="D16:E16"/>
    <mergeCell ref="G16:I16"/>
    <mergeCell ref="D18:E18"/>
    <mergeCell ref="G18:I18"/>
    <mergeCell ref="C19:I19"/>
    <mergeCell ref="C20:I20"/>
    <mergeCell ref="C21:I21"/>
    <mergeCell ref="G17:I17"/>
    <mergeCell ref="D17:E17"/>
  </mergeCells>
  <hyperlinks>
    <hyperlink ref="G10:I10" location="'Peróla-Arapiraca-AL-2018'!A1" display="2018 a 2021"/>
    <hyperlink ref="G11:I11" location="'Havaiano-Canápolis-MG-2009'!A1" display="2009 a 2018"/>
    <hyperlink ref="G12:I12" location="'Pérola-Canápolis-MG-2009'!A1" display="2009 a 2018"/>
    <hyperlink ref="G13:I13" location="'Pérola-C. do Araguaia-PA-2008'!A1" display="2008 a 2021"/>
    <hyperlink ref="G14:I14" location="'Pérola-Itapororoca-PB-2010'!A1" display="2010 a 2014"/>
    <hyperlink ref="G15:I15" location="'Pérola-Santa Rita-PB-2010'!A1" display="2010 a 2020"/>
    <hyperlink ref="G16:I16" location="'Pérola-Miracema do TO-TO-2008'!A1" display="2008 a 2014"/>
    <hyperlink ref="G17:I17" location="'Limoeiro de Anadia-TO-2023'!Area_de_impressao" display="'Limoeiro de Anadia-TO-2023'!Area_de_impressao"/>
  </hyperlinks>
  <pageMargins left="0.511811024" right="0.511811024" top="0.78740157499999996" bottom="0.78740157499999996" header="0.31496062000000002" footer="0.31496062000000002"/>
  <pageSetup paperSize="9"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6" width="13.140625" style="2"/>
    <col min="257" max="257" width="52.140625" style="2" customWidth="1"/>
    <col min="258" max="259" width="14.42578125" style="2" customWidth="1"/>
    <col min="260" max="260" width="9.85546875" style="2" customWidth="1"/>
    <col min="261" max="512" width="13.140625" style="2"/>
    <col min="513" max="513" width="52.140625" style="2" customWidth="1"/>
    <col min="514" max="515" width="14.42578125" style="2" customWidth="1"/>
    <col min="516" max="516" width="9.85546875" style="2" customWidth="1"/>
    <col min="517" max="768" width="13.140625" style="2"/>
    <col min="769" max="769" width="52.140625" style="2" customWidth="1"/>
    <col min="770" max="771" width="14.42578125" style="2" customWidth="1"/>
    <col min="772" max="772" width="9.85546875" style="2" customWidth="1"/>
    <col min="773" max="1024" width="13.140625" style="2"/>
    <col min="1025" max="1025" width="52.140625" style="2" customWidth="1"/>
    <col min="1026" max="1027" width="14.42578125" style="2" customWidth="1"/>
    <col min="1028" max="1028" width="9.85546875" style="2" customWidth="1"/>
    <col min="1029" max="1280" width="13.140625" style="2"/>
    <col min="1281" max="1281" width="52.140625" style="2" customWidth="1"/>
    <col min="1282" max="1283" width="14.42578125" style="2" customWidth="1"/>
    <col min="1284" max="1284" width="9.85546875" style="2" customWidth="1"/>
    <col min="1285" max="1536" width="13.140625" style="2"/>
    <col min="1537" max="1537" width="52.140625" style="2" customWidth="1"/>
    <col min="1538" max="1539" width="14.42578125" style="2" customWidth="1"/>
    <col min="1540" max="1540" width="9.85546875" style="2" customWidth="1"/>
    <col min="1541" max="1792" width="13.140625" style="2"/>
    <col min="1793" max="1793" width="52.140625" style="2" customWidth="1"/>
    <col min="1794" max="1795" width="14.42578125" style="2" customWidth="1"/>
    <col min="1796" max="1796" width="9.85546875" style="2" customWidth="1"/>
    <col min="1797" max="2048" width="13.140625" style="2"/>
    <col min="2049" max="2049" width="52.140625" style="2" customWidth="1"/>
    <col min="2050" max="2051" width="14.42578125" style="2" customWidth="1"/>
    <col min="2052" max="2052" width="9.85546875" style="2" customWidth="1"/>
    <col min="2053" max="2304" width="13.140625" style="2"/>
    <col min="2305" max="2305" width="52.140625" style="2" customWidth="1"/>
    <col min="2306" max="2307" width="14.42578125" style="2" customWidth="1"/>
    <col min="2308" max="2308" width="9.85546875" style="2" customWidth="1"/>
    <col min="2309" max="2560" width="13.140625" style="2"/>
    <col min="2561" max="2561" width="52.140625" style="2" customWidth="1"/>
    <col min="2562" max="2563" width="14.42578125" style="2" customWidth="1"/>
    <col min="2564" max="2564" width="9.85546875" style="2" customWidth="1"/>
    <col min="2565" max="2816" width="13.140625" style="2"/>
    <col min="2817" max="2817" width="52.140625" style="2" customWidth="1"/>
    <col min="2818" max="2819" width="14.42578125" style="2" customWidth="1"/>
    <col min="2820" max="2820" width="9.85546875" style="2" customWidth="1"/>
    <col min="2821" max="3072" width="13.140625" style="2"/>
    <col min="3073" max="3073" width="52.140625" style="2" customWidth="1"/>
    <col min="3074" max="3075" width="14.42578125" style="2" customWidth="1"/>
    <col min="3076" max="3076" width="9.85546875" style="2" customWidth="1"/>
    <col min="3077" max="3328" width="13.140625" style="2"/>
    <col min="3329" max="3329" width="52.140625" style="2" customWidth="1"/>
    <col min="3330" max="3331" width="14.42578125" style="2" customWidth="1"/>
    <col min="3332" max="3332" width="9.85546875" style="2" customWidth="1"/>
    <col min="3333" max="3584" width="13.140625" style="2"/>
    <col min="3585" max="3585" width="52.140625" style="2" customWidth="1"/>
    <col min="3586" max="3587" width="14.42578125" style="2" customWidth="1"/>
    <col min="3588" max="3588" width="9.85546875" style="2" customWidth="1"/>
    <col min="3589" max="3840" width="13.140625" style="2"/>
    <col min="3841" max="3841" width="52.140625" style="2" customWidth="1"/>
    <col min="3842" max="3843" width="14.42578125" style="2" customWidth="1"/>
    <col min="3844" max="3844" width="9.85546875" style="2" customWidth="1"/>
    <col min="3845" max="4096" width="13.140625" style="2"/>
    <col min="4097" max="4097" width="52.140625" style="2" customWidth="1"/>
    <col min="4098" max="4099" width="14.42578125" style="2" customWidth="1"/>
    <col min="4100" max="4100" width="9.85546875" style="2" customWidth="1"/>
    <col min="4101" max="4352" width="13.140625" style="2"/>
    <col min="4353" max="4353" width="52.140625" style="2" customWidth="1"/>
    <col min="4354" max="4355" width="14.42578125" style="2" customWidth="1"/>
    <col min="4356" max="4356" width="9.85546875" style="2" customWidth="1"/>
    <col min="4357" max="4608" width="13.140625" style="2"/>
    <col min="4609" max="4609" width="52.140625" style="2" customWidth="1"/>
    <col min="4610" max="4611" width="14.42578125" style="2" customWidth="1"/>
    <col min="4612" max="4612" width="9.85546875" style="2" customWidth="1"/>
    <col min="4613" max="4864" width="13.140625" style="2"/>
    <col min="4865" max="4865" width="52.140625" style="2" customWidth="1"/>
    <col min="4866" max="4867" width="14.42578125" style="2" customWidth="1"/>
    <col min="4868" max="4868" width="9.85546875" style="2" customWidth="1"/>
    <col min="4869" max="5120" width="13.140625" style="2"/>
    <col min="5121" max="5121" width="52.140625" style="2" customWidth="1"/>
    <col min="5122" max="5123" width="14.42578125" style="2" customWidth="1"/>
    <col min="5124" max="5124" width="9.85546875" style="2" customWidth="1"/>
    <col min="5125" max="5376" width="13.140625" style="2"/>
    <col min="5377" max="5377" width="52.140625" style="2" customWidth="1"/>
    <col min="5378" max="5379" width="14.42578125" style="2" customWidth="1"/>
    <col min="5380" max="5380" width="9.85546875" style="2" customWidth="1"/>
    <col min="5381" max="5632" width="13.140625" style="2"/>
    <col min="5633" max="5633" width="52.140625" style="2" customWidth="1"/>
    <col min="5634" max="5635" width="14.42578125" style="2" customWidth="1"/>
    <col min="5636" max="5636" width="9.85546875" style="2" customWidth="1"/>
    <col min="5637" max="5888" width="13.140625" style="2"/>
    <col min="5889" max="5889" width="52.140625" style="2" customWidth="1"/>
    <col min="5890" max="5891" width="14.42578125" style="2" customWidth="1"/>
    <col min="5892" max="5892" width="9.85546875" style="2" customWidth="1"/>
    <col min="5893" max="6144" width="13.140625" style="2"/>
    <col min="6145" max="6145" width="52.140625" style="2" customWidth="1"/>
    <col min="6146" max="6147" width="14.42578125" style="2" customWidth="1"/>
    <col min="6148" max="6148" width="9.85546875" style="2" customWidth="1"/>
    <col min="6149" max="6400" width="13.140625" style="2"/>
    <col min="6401" max="6401" width="52.140625" style="2" customWidth="1"/>
    <col min="6402" max="6403" width="14.42578125" style="2" customWidth="1"/>
    <col min="6404" max="6404" width="9.85546875" style="2" customWidth="1"/>
    <col min="6405" max="6656" width="13.140625" style="2"/>
    <col min="6657" max="6657" width="52.140625" style="2" customWidth="1"/>
    <col min="6658" max="6659" width="14.42578125" style="2" customWidth="1"/>
    <col min="6660" max="6660" width="9.85546875" style="2" customWidth="1"/>
    <col min="6661" max="6912" width="13.140625" style="2"/>
    <col min="6913" max="6913" width="52.140625" style="2" customWidth="1"/>
    <col min="6914" max="6915" width="14.42578125" style="2" customWidth="1"/>
    <col min="6916" max="6916" width="9.85546875" style="2" customWidth="1"/>
    <col min="6917" max="7168" width="13.140625" style="2"/>
    <col min="7169" max="7169" width="52.140625" style="2" customWidth="1"/>
    <col min="7170" max="7171" width="14.42578125" style="2" customWidth="1"/>
    <col min="7172" max="7172" width="9.85546875" style="2" customWidth="1"/>
    <col min="7173" max="7424" width="13.140625" style="2"/>
    <col min="7425" max="7425" width="52.140625" style="2" customWidth="1"/>
    <col min="7426" max="7427" width="14.42578125" style="2" customWidth="1"/>
    <col min="7428" max="7428" width="9.85546875" style="2" customWidth="1"/>
    <col min="7429" max="7680" width="13.140625" style="2"/>
    <col min="7681" max="7681" width="52.140625" style="2" customWidth="1"/>
    <col min="7682" max="7683" width="14.42578125" style="2" customWidth="1"/>
    <col min="7684" max="7684" width="9.85546875" style="2" customWidth="1"/>
    <col min="7685" max="7936" width="13.140625" style="2"/>
    <col min="7937" max="7937" width="52.140625" style="2" customWidth="1"/>
    <col min="7938" max="7939" width="14.42578125" style="2" customWidth="1"/>
    <col min="7940" max="7940" width="9.85546875" style="2" customWidth="1"/>
    <col min="7941" max="8192" width="13.140625" style="2"/>
    <col min="8193" max="8193" width="52.140625" style="2" customWidth="1"/>
    <col min="8194" max="8195" width="14.42578125" style="2" customWidth="1"/>
    <col min="8196" max="8196" width="9.85546875" style="2" customWidth="1"/>
    <col min="8197" max="8448" width="13.140625" style="2"/>
    <col min="8449" max="8449" width="52.140625" style="2" customWidth="1"/>
    <col min="8450" max="8451" width="14.42578125" style="2" customWidth="1"/>
    <col min="8452" max="8452" width="9.85546875" style="2" customWidth="1"/>
    <col min="8453" max="8704" width="13.140625" style="2"/>
    <col min="8705" max="8705" width="52.140625" style="2" customWidth="1"/>
    <col min="8706" max="8707" width="14.42578125" style="2" customWidth="1"/>
    <col min="8708" max="8708" width="9.85546875" style="2" customWidth="1"/>
    <col min="8709" max="8960" width="13.140625" style="2"/>
    <col min="8961" max="8961" width="52.140625" style="2" customWidth="1"/>
    <col min="8962" max="8963" width="14.42578125" style="2" customWidth="1"/>
    <col min="8964" max="8964" width="9.85546875" style="2" customWidth="1"/>
    <col min="8965" max="9216" width="13.140625" style="2"/>
    <col min="9217" max="9217" width="52.140625" style="2" customWidth="1"/>
    <col min="9218" max="9219" width="14.42578125" style="2" customWidth="1"/>
    <col min="9220" max="9220" width="9.85546875" style="2" customWidth="1"/>
    <col min="9221" max="9472" width="13.140625" style="2"/>
    <col min="9473" max="9473" width="52.140625" style="2" customWidth="1"/>
    <col min="9474" max="9475" width="14.42578125" style="2" customWidth="1"/>
    <col min="9476" max="9476" width="9.85546875" style="2" customWidth="1"/>
    <col min="9477" max="9728" width="13.140625" style="2"/>
    <col min="9729" max="9729" width="52.140625" style="2" customWidth="1"/>
    <col min="9730" max="9731" width="14.42578125" style="2" customWidth="1"/>
    <col min="9732" max="9732" width="9.85546875" style="2" customWidth="1"/>
    <col min="9733" max="9984" width="13.140625" style="2"/>
    <col min="9985" max="9985" width="52.140625" style="2" customWidth="1"/>
    <col min="9986" max="9987" width="14.42578125" style="2" customWidth="1"/>
    <col min="9988" max="9988" width="9.85546875" style="2" customWidth="1"/>
    <col min="9989" max="10240" width="13.140625" style="2"/>
    <col min="10241" max="10241" width="52.140625" style="2" customWidth="1"/>
    <col min="10242" max="10243" width="14.42578125" style="2" customWidth="1"/>
    <col min="10244" max="10244" width="9.85546875" style="2" customWidth="1"/>
    <col min="10245" max="10496" width="13.140625" style="2"/>
    <col min="10497" max="10497" width="52.140625" style="2" customWidth="1"/>
    <col min="10498" max="10499" width="14.42578125" style="2" customWidth="1"/>
    <col min="10500" max="10500" width="9.85546875" style="2" customWidth="1"/>
    <col min="10501" max="10752" width="13.140625" style="2"/>
    <col min="10753" max="10753" width="52.140625" style="2" customWidth="1"/>
    <col min="10754" max="10755" width="14.42578125" style="2" customWidth="1"/>
    <col min="10756" max="10756" width="9.85546875" style="2" customWidth="1"/>
    <col min="10757" max="11008" width="13.140625" style="2"/>
    <col min="11009" max="11009" width="52.140625" style="2" customWidth="1"/>
    <col min="11010" max="11011" width="14.42578125" style="2" customWidth="1"/>
    <col min="11012" max="11012" width="9.85546875" style="2" customWidth="1"/>
    <col min="11013" max="11264" width="13.140625" style="2"/>
    <col min="11265" max="11265" width="52.140625" style="2" customWidth="1"/>
    <col min="11266" max="11267" width="14.42578125" style="2" customWidth="1"/>
    <col min="11268" max="11268" width="9.85546875" style="2" customWidth="1"/>
    <col min="11269" max="11520" width="13.140625" style="2"/>
    <col min="11521" max="11521" width="52.140625" style="2" customWidth="1"/>
    <col min="11522" max="11523" width="14.42578125" style="2" customWidth="1"/>
    <col min="11524" max="11524" width="9.85546875" style="2" customWidth="1"/>
    <col min="11525" max="11776" width="13.140625" style="2"/>
    <col min="11777" max="11777" width="52.140625" style="2" customWidth="1"/>
    <col min="11778" max="11779" width="14.42578125" style="2" customWidth="1"/>
    <col min="11780" max="11780" width="9.85546875" style="2" customWidth="1"/>
    <col min="11781" max="12032" width="13.140625" style="2"/>
    <col min="12033" max="12033" width="52.140625" style="2" customWidth="1"/>
    <col min="12034" max="12035" width="14.42578125" style="2" customWidth="1"/>
    <col min="12036" max="12036" width="9.85546875" style="2" customWidth="1"/>
    <col min="12037" max="12288" width="13.140625" style="2"/>
    <col min="12289" max="12289" width="52.140625" style="2" customWidth="1"/>
    <col min="12290" max="12291" width="14.42578125" style="2" customWidth="1"/>
    <col min="12292" max="12292" width="9.85546875" style="2" customWidth="1"/>
    <col min="12293" max="12544" width="13.140625" style="2"/>
    <col min="12545" max="12545" width="52.140625" style="2" customWidth="1"/>
    <col min="12546" max="12547" width="14.42578125" style="2" customWidth="1"/>
    <col min="12548" max="12548" width="9.85546875" style="2" customWidth="1"/>
    <col min="12549" max="12800" width="13.140625" style="2"/>
    <col min="12801" max="12801" width="52.140625" style="2" customWidth="1"/>
    <col min="12802" max="12803" width="14.42578125" style="2" customWidth="1"/>
    <col min="12804" max="12804" width="9.85546875" style="2" customWidth="1"/>
    <col min="12805" max="13056" width="13.140625" style="2"/>
    <col min="13057" max="13057" width="52.140625" style="2" customWidth="1"/>
    <col min="13058" max="13059" width="14.42578125" style="2" customWidth="1"/>
    <col min="13060" max="13060" width="9.85546875" style="2" customWidth="1"/>
    <col min="13061" max="13312" width="13.140625" style="2"/>
    <col min="13313" max="13313" width="52.140625" style="2" customWidth="1"/>
    <col min="13314" max="13315" width="14.42578125" style="2" customWidth="1"/>
    <col min="13316" max="13316" width="9.85546875" style="2" customWidth="1"/>
    <col min="13317" max="13568" width="13.140625" style="2"/>
    <col min="13569" max="13569" width="52.140625" style="2" customWidth="1"/>
    <col min="13570" max="13571" width="14.42578125" style="2" customWidth="1"/>
    <col min="13572" max="13572" width="9.85546875" style="2" customWidth="1"/>
    <col min="13573" max="13824" width="13.140625" style="2"/>
    <col min="13825" max="13825" width="52.140625" style="2" customWidth="1"/>
    <col min="13826" max="13827" width="14.42578125" style="2" customWidth="1"/>
    <col min="13828" max="13828" width="9.85546875" style="2" customWidth="1"/>
    <col min="13829" max="14080" width="13.140625" style="2"/>
    <col min="14081" max="14081" width="52.140625" style="2" customWidth="1"/>
    <col min="14082" max="14083" width="14.42578125" style="2" customWidth="1"/>
    <col min="14084" max="14084" width="9.85546875" style="2" customWidth="1"/>
    <col min="14085" max="14336" width="13.140625" style="2"/>
    <col min="14337" max="14337" width="52.140625" style="2" customWidth="1"/>
    <col min="14338" max="14339" width="14.42578125" style="2" customWidth="1"/>
    <col min="14340" max="14340" width="9.85546875" style="2" customWidth="1"/>
    <col min="14341" max="14592" width="13.140625" style="2"/>
    <col min="14593" max="14593" width="52.140625" style="2" customWidth="1"/>
    <col min="14594" max="14595" width="14.42578125" style="2" customWidth="1"/>
    <col min="14596" max="14596" width="9.85546875" style="2" customWidth="1"/>
    <col min="14597" max="14848" width="13.140625" style="2"/>
    <col min="14849" max="14849" width="52.140625" style="2" customWidth="1"/>
    <col min="14850" max="14851" width="14.42578125" style="2" customWidth="1"/>
    <col min="14852" max="14852" width="9.85546875" style="2" customWidth="1"/>
    <col min="14853" max="15104" width="13.140625" style="2"/>
    <col min="15105" max="15105" width="52.140625" style="2" customWidth="1"/>
    <col min="15106" max="15107" width="14.42578125" style="2" customWidth="1"/>
    <col min="15108" max="15108" width="9.85546875" style="2" customWidth="1"/>
    <col min="15109" max="15360" width="13.140625" style="2"/>
    <col min="15361" max="15361" width="52.140625" style="2" customWidth="1"/>
    <col min="15362" max="15363" width="14.42578125" style="2" customWidth="1"/>
    <col min="15364" max="15364" width="9.85546875" style="2" customWidth="1"/>
    <col min="15365" max="15616" width="13.140625" style="2"/>
    <col min="15617" max="15617" width="52.140625" style="2" customWidth="1"/>
    <col min="15618" max="15619" width="14.42578125" style="2" customWidth="1"/>
    <col min="15620" max="15620" width="9.85546875" style="2" customWidth="1"/>
    <col min="15621" max="15872" width="13.140625" style="2"/>
    <col min="15873" max="15873" width="52.140625" style="2" customWidth="1"/>
    <col min="15874" max="15875" width="14.42578125" style="2" customWidth="1"/>
    <col min="15876" max="15876" width="9.85546875" style="2" customWidth="1"/>
    <col min="15877" max="16128" width="13.140625" style="2"/>
    <col min="16129" max="16129" width="52.140625" style="2" customWidth="1"/>
    <col min="16130" max="16131" width="14.42578125" style="2" customWidth="1"/>
    <col min="16132" max="16132" width="9.85546875" style="2" customWidth="1"/>
    <col min="16133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1</v>
      </c>
      <c r="B2" s="1"/>
      <c r="C2" s="1"/>
      <c r="D2" s="1"/>
    </row>
    <row r="3" spans="1:4">
      <c r="A3" s="136" t="s">
        <v>287</v>
      </c>
      <c r="B3" s="1"/>
      <c r="C3" s="1"/>
      <c r="D3" s="1"/>
    </row>
    <row r="4" spans="1:4">
      <c r="A4" s="136" t="s">
        <v>282</v>
      </c>
      <c r="B4" s="1"/>
      <c r="C4" s="1"/>
      <c r="D4" s="1"/>
    </row>
    <row r="5" spans="1:4" ht="13.5" thickBot="1">
      <c r="A5" s="3" t="s">
        <v>4</v>
      </c>
      <c r="B5" s="137">
        <v>30000</v>
      </c>
      <c r="C5" s="138" t="s">
        <v>5</v>
      </c>
    </row>
    <row r="6" spans="1:4">
      <c r="A6" s="6"/>
      <c r="B6" s="139" t="s">
        <v>6</v>
      </c>
      <c r="C6" s="8" t="s">
        <v>288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11</v>
      </c>
      <c r="D8" s="144" t="s">
        <v>13</v>
      </c>
    </row>
    <row r="9" spans="1:4">
      <c r="A9" s="141" t="s">
        <v>14</v>
      </c>
      <c r="B9" s="145"/>
    </row>
    <row r="10" spans="1:4">
      <c r="A10" s="146" t="s">
        <v>15</v>
      </c>
      <c r="B10" s="16">
        <v>0</v>
      </c>
      <c r="C10" s="16">
        <v>0</v>
      </c>
      <c r="D10" s="16">
        <v>0</v>
      </c>
    </row>
    <row r="11" spans="1:4">
      <c r="A11" s="146" t="s">
        <v>16</v>
      </c>
      <c r="B11" s="18">
        <v>0</v>
      </c>
      <c r="C11" s="18">
        <v>0</v>
      </c>
      <c r="D11" s="16">
        <v>0</v>
      </c>
    </row>
    <row r="12" spans="1:4">
      <c r="A12" s="146" t="s">
        <v>17</v>
      </c>
      <c r="B12" s="16">
        <v>3570</v>
      </c>
      <c r="C12" s="16">
        <v>119.02</v>
      </c>
      <c r="D12" s="16">
        <v>0.28058467342183252</v>
      </c>
    </row>
    <row r="13" spans="1:4">
      <c r="A13" s="146" t="s">
        <v>18</v>
      </c>
      <c r="B13" s="16">
        <v>0</v>
      </c>
      <c r="C13" s="16">
        <v>0</v>
      </c>
      <c r="D13" s="16">
        <v>0</v>
      </c>
    </row>
    <row r="14" spans="1:4">
      <c r="A14" s="146" t="s">
        <v>19</v>
      </c>
      <c r="B14" s="16">
        <v>0</v>
      </c>
      <c r="C14" s="16">
        <v>0</v>
      </c>
      <c r="D14" s="16">
        <v>0</v>
      </c>
    </row>
    <row r="15" spans="1:4">
      <c r="A15" s="138" t="s">
        <v>20</v>
      </c>
      <c r="B15" s="16">
        <v>3220</v>
      </c>
      <c r="C15" s="16">
        <v>107.32</v>
      </c>
      <c r="D15" s="16">
        <v>0.25307637210596662</v>
      </c>
    </row>
    <row r="16" spans="1:4">
      <c r="A16" s="138" t="s">
        <v>21</v>
      </c>
      <c r="B16" s="16">
        <v>73.89</v>
      </c>
      <c r="C16" s="16">
        <v>2.46</v>
      </c>
      <c r="D16" s="16">
        <v>5.8073953835123824E-3</v>
      </c>
    </row>
    <row r="17" spans="1:4">
      <c r="A17" s="138" t="s">
        <v>22</v>
      </c>
      <c r="B17" s="16">
        <v>0</v>
      </c>
      <c r="C17" s="16">
        <v>0</v>
      </c>
      <c r="D17" s="16">
        <v>0</v>
      </c>
    </row>
    <row r="18" spans="1:4">
      <c r="A18" s="138" t="s">
        <v>23</v>
      </c>
      <c r="B18" s="16">
        <v>3026</v>
      </c>
      <c r="C18" s="16">
        <v>100.88</v>
      </c>
      <c r="D18" s="16">
        <v>0.23782891366231515</v>
      </c>
    </row>
    <row r="19" spans="1:4">
      <c r="A19" s="138" t="s">
        <v>24</v>
      </c>
      <c r="B19" s="16">
        <v>1146.8</v>
      </c>
      <c r="C19" s="16">
        <v>38.229999999999997</v>
      </c>
      <c r="D19" s="16">
        <v>9.0132914140100148E-2</v>
      </c>
    </row>
    <row r="20" spans="1:4">
      <c r="A20" s="138" t="s">
        <v>25</v>
      </c>
      <c r="B20" s="16">
        <v>334.4</v>
      </c>
      <c r="C20" s="16">
        <v>11.15</v>
      </c>
      <c r="D20" s="16">
        <v>2.6282217028644479E-2</v>
      </c>
    </row>
    <row r="21" spans="1:4">
      <c r="A21" s="138" t="s">
        <v>26</v>
      </c>
      <c r="B21" s="16">
        <v>110</v>
      </c>
      <c r="C21" s="16">
        <v>3.67</v>
      </c>
      <c r="D21" s="16">
        <v>8.6454661278435804E-3</v>
      </c>
    </row>
    <row r="22" spans="1:4">
      <c r="A22" s="148" t="s">
        <v>27</v>
      </c>
      <c r="B22" s="20">
        <v>11481.09</v>
      </c>
      <c r="C22" s="20">
        <v>382.73</v>
      </c>
      <c r="D22" s="20">
        <v>0.90235795187021484</v>
      </c>
    </row>
    <row r="23" spans="1:4">
      <c r="A23" s="151" t="s">
        <v>28</v>
      </c>
      <c r="B23" s="18">
        <v>0</v>
      </c>
      <c r="C23" s="18">
        <v>0</v>
      </c>
      <c r="D23" s="18"/>
    </row>
    <row r="24" spans="1:4">
      <c r="A24" s="146" t="s">
        <v>29</v>
      </c>
      <c r="B24" s="16">
        <v>0</v>
      </c>
      <c r="C24" s="16">
        <v>0</v>
      </c>
      <c r="D24" s="16">
        <v>0</v>
      </c>
    </row>
    <row r="25" spans="1:4">
      <c r="A25" s="146" t="s">
        <v>30</v>
      </c>
      <c r="B25" s="16">
        <v>57.41</v>
      </c>
      <c r="C25" s="16">
        <v>1.91</v>
      </c>
      <c r="D25" s="16">
        <v>4.5121473672681805E-3</v>
      </c>
    </row>
    <row r="26" spans="1:4">
      <c r="A26" s="146" t="s">
        <v>31</v>
      </c>
      <c r="B26" s="16">
        <v>0</v>
      </c>
      <c r="C26" s="16">
        <v>0</v>
      </c>
      <c r="D26" s="16">
        <v>0</v>
      </c>
    </row>
    <row r="27" spans="1:4">
      <c r="A27" s="146" t="s">
        <v>32</v>
      </c>
      <c r="B27" s="16">
        <v>0</v>
      </c>
      <c r="C27" s="16">
        <v>0</v>
      </c>
      <c r="D27" s="16">
        <v>0</v>
      </c>
    </row>
    <row r="28" spans="1:4">
      <c r="A28" s="146" t="s">
        <v>33</v>
      </c>
      <c r="B28" s="16">
        <v>414</v>
      </c>
      <c r="C28" s="16">
        <v>13.8</v>
      </c>
      <c r="D28" s="16">
        <v>3.2538390699338567E-2</v>
      </c>
    </row>
    <row r="29" spans="1:4">
      <c r="A29" s="146" t="s">
        <v>34</v>
      </c>
      <c r="B29" s="16">
        <v>0</v>
      </c>
      <c r="C29" s="16">
        <v>0</v>
      </c>
      <c r="D29" s="16">
        <v>0</v>
      </c>
    </row>
    <row r="30" spans="1:4">
      <c r="A30" s="146" t="s">
        <v>35</v>
      </c>
      <c r="B30" s="16">
        <v>0</v>
      </c>
      <c r="C30" s="16">
        <v>0</v>
      </c>
      <c r="D30" s="16">
        <v>0</v>
      </c>
    </row>
    <row r="31" spans="1:4">
      <c r="A31" s="146" t="s">
        <v>36</v>
      </c>
      <c r="B31" s="16">
        <v>0</v>
      </c>
      <c r="C31" s="16">
        <v>0</v>
      </c>
      <c r="D31" s="16">
        <v>0</v>
      </c>
    </row>
    <row r="32" spans="1:4">
      <c r="A32" s="152" t="s">
        <v>37</v>
      </c>
      <c r="B32" s="24">
        <v>471.41</v>
      </c>
      <c r="C32" s="24">
        <v>15.71</v>
      </c>
      <c r="D32" s="24">
        <v>3.7050538066606742E-2</v>
      </c>
    </row>
    <row r="33" spans="1:239" s="155" customFormat="1">
      <c r="A33" s="141" t="s">
        <v>38</v>
      </c>
      <c r="B33" s="18">
        <v>0</v>
      </c>
      <c r="C33" s="18">
        <v>0</v>
      </c>
      <c r="D33" s="18"/>
    </row>
    <row r="34" spans="1:239" s="155" customFormat="1">
      <c r="A34" s="146" t="s">
        <v>39</v>
      </c>
      <c r="B34" s="16">
        <v>577.0579553614499</v>
      </c>
      <c r="C34" s="16">
        <v>19.239999999999998</v>
      </c>
      <c r="D34" s="16">
        <v>4.5353954608000797E-2</v>
      </c>
    </row>
    <row r="35" spans="1:239" s="155" customFormat="1">
      <c r="A35" s="138" t="s">
        <v>40</v>
      </c>
      <c r="B35" s="16">
        <v>577.0579553614499</v>
      </c>
      <c r="C35" s="16">
        <v>19.239999999999998</v>
      </c>
      <c r="D35" s="16">
        <v>4.5353954608000797E-2</v>
      </c>
    </row>
    <row r="36" spans="1:239" s="156" customFormat="1">
      <c r="A36" s="148" t="s">
        <v>41</v>
      </c>
      <c r="B36" s="20">
        <v>12529.557955361448</v>
      </c>
      <c r="C36" s="20">
        <v>417.68</v>
      </c>
      <c r="D36" s="20">
        <v>0.98476244454482231</v>
      </c>
    </row>
    <row r="37" spans="1:239" s="155" customFormat="1">
      <c r="A37" s="141" t="s">
        <v>42</v>
      </c>
      <c r="B37" s="18">
        <v>0</v>
      </c>
      <c r="C37" s="18">
        <v>0</v>
      </c>
      <c r="D37" s="18"/>
    </row>
    <row r="38" spans="1:239" s="155" customFormat="1">
      <c r="A38" s="138" t="s">
        <v>43</v>
      </c>
      <c r="B38" s="16">
        <v>191.09</v>
      </c>
      <c r="C38" s="16">
        <v>6.37</v>
      </c>
      <c r="D38" s="16">
        <v>1.5018746566996633E-2</v>
      </c>
    </row>
    <row r="39" spans="1:239" s="155" customFormat="1">
      <c r="A39" s="138" t="s">
        <v>44</v>
      </c>
      <c r="B39" s="16">
        <v>1.36</v>
      </c>
      <c r="C39" s="16">
        <v>0.05</v>
      </c>
      <c r="D39" s="16">
        <v>1.0688939939879336E-4</v>
      </c>
    </row>
    <row r="40" spans="1:239" s="155" customFormat="1">
      <c r="A40" s="146" t="s">
        <v>45</v>
      </c>
      <c r="B40" s="16">
        <v>0</v>
      </c>
      <c r="C40" s="16">
        <v>0</v>
      </c>
      <c r="D40" s="16">
        <v>0</v>
      </c>
    </row>
    <row r="41" spans="1:239" s="155" customFormat="1">
      <c r="A41" s="152" t="s">
        <v>46</v>
      </c>
      <c r="B41" s="24">
        <v>192.45</v>
      </c>
      <c r="C41" s="24">
        <v>6.42</v>
      </c>
      <c r="D41" s="24">
        <v>1.5125635966395427E-2</v>
      </c>
      <c r="E41" s="158"/>
      <c r="F41" s="158"/>
      <c r="G41" s="27"/>
      <c r="H41" s="157"/>
      <c r="I41" s="158"/>
      <c r="J41" s="158"/>
      <c r="K41" s="27"/>
      <c r="L41" s="157"/>
      <c r="M41" s="158"/>
      <c r="N41" s="158"/>
      <c r="O41" s="27"/>
      <c r="P41" s="157"/>
      <c r="Q41" s="158"/>
      <c r="R41" s="158"/>
      <c r="S41" s="27"/>
      <c r="T41" s="157"/>
      <c r="U41" s="158"/>
      <c r="V41" s="158"/>
      <c r="W41" s="27"/>
      <c r="X41" s="157"/>
      <c r="Y41" s="158"/>
      <c r="Z41" s="158"/>
      <c r="AA41" s="27"/>
      <c r="AB41" s="157"/>
      <c r="AC41" s="158"/>
      <c r="AD41" s="158"/>
      <c r="AE41" s="27"/>
      <c r="AF41" s="157"/>
      <c r="AG41" s="158"/>
      <c r="AH41" s="158"/>
      <c r="AI41" s="27"/>
      <c r="AJ41" s="157"/>
      <c r="AK41" s="158"/>
      <c r="AL41" s="158"/>
      <c r="AM41" s="27"/>
      <c r="AN41" s="157"/>
      <c r="AO41" s="158"/>
      <c r="AP41" s="158"/>
      <c r="AQ41" s="27"/>
      <c r="AR41" s="157"/>
      <c r="AS41" s="158"/>
      <c r="AT41" s="158"/>
      <c r="AU41" s="27"/>
      <c r="AV41" s="157"/>
      <c r="AW41" s="158"/>
      <c r="AX41" s="158"/>
      <c r="AY41" s="27"/>
      <c r="AZ41" s="157"/>
      <c r="BA41" s="158"/>
      <c r="BB41" s="158"/>
      <c r="BC41" s="27"/>
      <c r="BD41" s="157"/>
      <c r="BE41" s="158"/>
      <c r="BF41" s="158"/>
      <c r="BG41" s="27"/>
      <c r="BH41" s="157"/>
      <c r="BI41" s="158"/>
      <c r="BJ41" s="158"/>
      <c r="BK41" s="27"/>
      <c r="BL41" s="157"/>
      <c r="BM41" s="158"/>
      <c r="BN41" s="158"/>
      <c r="BO41" s="27"/>
      <c r="BP41" s="157"/>
      <c r="BQ41" s="158"/>
      <c r="BR41" s="158"/>
      <c r="BS41" s="27"/>
      <c r="BT41" s="157"/>
      <c r="BU41" s="158"/>
      <c r="BV41" s="158"/>
      <c r="BW41" s="27"/>
      <c r="BX41" s="157"/>
      <c r="BY41" s="158"/>
      <c r="BZ41" s="158"/>
      <c r="CA41" s="27"/>
      <c r="CB41" s="157"/>
      <c r="CC41" s="158"/>
      <c r="CD41" s="158"/>
      <c r="CE41" s="27"/>
      <c r="CF41" s="157"/>
      <c r="CG41" s="158"/>
      <c r="CH41" s="158"/>
      <c r="CI41" s="27"/>
      <c r="CJ41" s="157"/>
      <c r="CK41" s="158"/>
      <c r="CL41" s="158"/>
      <c r="CM41" s="27"/>
      <c r="CN41" s="157"/>
      <c r="CO41" s="158"/>
      <c r="CP41" s="158"/>
      <c r="CQ41" s="27"/>
      <c r="CR41" s="157"/>
      <c r="CS41" s="158"/>
      <c r="CT41" s="158"/>
      <c r="CU41" s="27"/>
      <c r="CV41" s="157"/>
      <c r="CW41" s="158"/>
      <c r="CX41" s="158"/>
      <c r="CY41" s="27"/>
      <c r="CZ41" s="157"/>
      <c r="DA41" s="158"/>
      <c r="DB41" s="158"/>
      <c r="DC41" s="27"/>
      <c r="DD41" s="157"/>
      <c r="DE41" s="158"/>
      <c r="DF41" s="158"/>
      <c r="DG41" s="27"/>
      <c r="DH41" s="157"/>
      <c r="DI41" s="158"/>
      <c r="DJ41" s="158"/>
      <c r="DK41" s="27"/>
      <c r="DL41" s="157"/>
      <c r="DM41" s="158"/>
      <c r="DN41" s="158"/>
      <c r="DO41" s="27"/>
      <c r="DP41" s="157"/>
      <c r="DQ41" s="158"/>
      <c r="DR41" s="158"/>
      <c r="DS41" s="27"/>
      <c r="DT41" s="157"/>
      <c r="DU41" s="158"/>
      <c r="DV41" s="158"/>
      <c r="DW41" s="27"/>
      <c r="DX41" s="157"/>
      <c r="DY41" s="158"/>
      <c r="DZ41" s="158"/>
      <c r="EA41" s="27"/>
      <c r="EB41" s="157"/>
      <c r="EC41" s="158"/>
      <c r="ED41" s="158"/>
      <c r="EE41" s="27"/>
      <c r="EF41" s="157"/>
      <c r="EG41" s="158"/>
      <c r="EH41" s="158"/>
      <c r="EI41" s="27"/>
      <c r="EJ41" s="157"/>
      <c r="EK41" s="158"/>
      <c r="EL41" s="158"/>
      <c r="EM41" s="27"/>
      <c r="EN41" s="157"/>
      <c r="EO41" s="158"/>
      <c r="EP41" s="158"/>
      <c r="EQ41" s="27"/>
      <c r="ER41" s="157"/>
      <c r="ES41" s="158"/>
      <c r="ET41" s="158"/>
      <c r="EU41" s="27"/>
      <c r="EV41" s="157"/>
      <c r="EW41" s="158"/>
      <c r="EX41" s="158"/>
      <c r="EY41" s="27"/>
      <c r="EZ41" s="157"/>
      <c r="FA41" s="158"/>
      <c r="FB41" s="158"/>
      <c r="FC41" s="27"/>
      <c r="FD41" s="157"/>
      <c r="FE41" s="158"/>
      <c r="FF41" s="158"/>
      <c r="FG41" s="27"/>
      <c r="FH41" s="157"/>
      <c r="FI41" s="158"/>
      <c r="FJ41" s="158"/>
      <c r="FK41" s="27"/>
      <c r="FL41" s="157"/>
      <c r="FM41" s="158"/>
      <c r="FN41" s="158"/>
      <c r="FO41" s="27"/>
      <c r="FP41" s="157"/>
      <c r="FQ41" s="158"/>
      <c r="FR41" s="158"/>
      <c r="FS41" s="27"/>
      <c r="FT41" s="157"/>
      <c r="FU41" s="158"/>
      <c r="FV41" s="158"/>
      <c r="FW41" s="27"/>
      <c r="FX41" s="157"/>
      <c r="FY41" s="158"/>
      <c r="FZ41" s="158"/>
      <c r="GA41" s="27"/>
      <c r="GB41" s="157"/>
      <c r="GC41" s="158"/>
      <c r="GD41" s="158"/>
      <c r="GE41" s="27"/>
      <c r="GF41" s="157"/>
      <c r="GG41" s="158"/>
      <c r="GH41" s="158"/>
      <c r="GI41" s="27"/>
      <c r="GJ41" s="157"/>
      <c r="GK41" s="158"/>
      <c r="GL41" s="158"/>
      <c r="GM41" s="27"/>
      <c r="GN41" s="157"/>
      <c r="GO41" s="158"/>
      <c r="GP41" s="158"/>
      <c r="GQ41" s="27"/>
      <c r="GR41" s="157"/>
      <c r="GS41" s="158"/>
      <c r="GT41" s="158"/>
      <c r="GU41" s="27"/>
      <c r="GV41" s="157"/>
      <c r="GW41" s="158"/>
      <c r="GX41" s="158"/>
      <c r="GY41" s="27"/>
      <c r="GZ41" s="157"/>
      <c r="HA41" s="158"/>
      <c r="HB41" s="158"/>
      <c r="HC41" s="27"/>
      <c r="HD41" s="157"/>
      <c r="HE41" s="158"/>
      <c r="HF41" s="158"/>
      <c r="HG41" s="27"/>
      <c r="HH41" s="157"/>
      <c r="HI41" s="158"/>
      <c r="HJ41" s="158"/>
      <c r="HK41" s="27"/>
      <c r="HL41" s="157"/>
      <c r="HM41" s="158"/>
      <c r="HN41" s="158"/>
      <c r="HO41" s="27"/>
      <c r="HP41" s="157"/>
      <c r="HQ41" s="158"/>
      <c r="HR41" s="158"/>
      <c r="HS41" s="27"/>
      <c r="HT41" s="157"/>
      <c r="HU41" s="158"/>
      <c r="HV41" s="158"/>
      <c r="HW41" s="27"/>
      <c r="HX41" s="157"/>
      <c r="HY41" s="158"/>
      <c r="HZ41" s="158"/>
      <c r="IA41" s="27"/>
      <c r="IB41" s="157"/>
      <c r="IC41" s="158"/>
      <c r="ID41" s="158"/>
      <c r="IE41" s="27"/>
    </row>
    <row r="42" spans="1:239" s="155" customFormat="1">
      <c r="A42" s="141" t="s">
        <v>47</v>
      </c>
      <c r="B42" s="18">
        <v>0</v>
      </c>
      <c r="C42" s="18">
        <v>0</v>
      </c>
      <c r="D42" s="18"/>
    </row>
    <row r="43" spans="1:239" s="155" customFormat="1">
      <c r="A43" s="146" t="s">
        <v>48</v>
      </c>
      <c r="B43" s="16">
        <v>0.13400000000000001</v>
      </c>
      <c r="C43" s="16">
        <v>0</v>
      </c>
      <c r="D43" s="16">
        <v>1.0531749646645816E-5</v>
      </c>
    </row>
    <row r="44" spans="1:239" s="155" customFormat="1">
      <c r="A44" s="146" t="s">
        <v>49</v>
      </c>
      <c r="B44" s="16">
        <v>0</v>
      </c>
      <c r="C44" s="16">
        <v>0</v>
      </c>
      <c r="D44" s="16">
        <v>0</v>
      </c>
    </row>
    <row r="45" spans="1:239" s="155" customFormat="1">
      <c r="A45" s="146" t="s">
        <v>50</v>
      </c>
      <c r="B45" s="16">
        <v>1.29</v>
      </c>
      <c r="C45" s="16">
        <v>0.04</v>
      </c>
      <c r="D45" s="16">
        <v>1.0138773913562016E-4</v>
      </c>
    </row>
    <row r="46" spans="1:239" s="155" customFormat="1">
      <c r="A46" s="152" t="s">
        <v>51</v>
      </c>
      <c r="B46" s="24">
        <v>1.4239999999999999</v>
      </c>
      <c r="C46" s="24">
        <v>0.04</v>
      </c>
      <c r="D46" s="24">
        <v>1.1191948878226597E-4</v>
      </c>
      <c r="E46" s="158"/>
      <c r="F46" s="158"/>
      <c r="G46" s="27"/>
      <c r="H46" s="157"/>
      <c r="I46" s="158"/>
      <c r="J46" s="158"/>
      <c r="K46" s="27"/>
      <c r="L46" s="157"/>
      <c r="M46" s="158"/>
      <c r="N46" s="158"/>
      <c r="O46" s="27"/>
      <c r="P46" s="157"/>
      <c r="Q46" s="158"/>
      <c r="R46" s="158"/>
      <c r="S46" s="27"/>
      <c r="T46" s="157"/>
      <c r="U46" s="158"/>
      <c r="V46" s="158"/>
      <c r="W46" s="27"/>
      <c r="X46" s="157"/>
      <c r="Y46" s="158"/>
      <c r="Z46" s="158"/>
      <c r="AA46" s="27"/>
      <c r="AB46" s="157"/>
      <c r="AC46" s="158"/>
      <c r="AD46" s="158"/>
      <c r="AE46" s="27"/>
      <c r="AF46" s="157"/>
      <c r="AG46" s="158"/>
      <c r="AH46" s="158"/>
      <c r="AI46" s="27"/>
      <c r="AJ46" s="157"/>
      <c r="AK46" s="158"/>
      <c r="AL46" s="158"/>
      <c r="AM46" s="27"/>
      <c r="AN46" s="157"/>
      <c r="AO46" s="158"/>
      <c r="AP46" s="158"/>
      <c r="AQ46" s="27"/>
      <c r="AR46" s="157"/>
      <c r="AS46" s="158"/>
      <c r="AT46" s="158"/>
      <c r="AU46" s="27"/>
      <c r="AV46" s="157"/>
      <c r="AW46" s="158"/>
      <c r="AX46" s="158"/>
      <c r="AY46" s="27"/>
      <c r="AZ46" s="157"/>
      <c r="BA46" s="158"/>
      <c r="BB46" s="158"/>
      <c r="BC46" s="27"/>
      <c r="BD46" s="157"/>
      <c r="BE46" s="158"/>
      <c r="BF46" s="158"/>
      <c r="BG46" s="27"/>
      <c r="BH46" s="157"/>
      <c r="BI46" s="158"/>
      <c r="BJ46" s="158"/>
      <c r="BK46" s="27"/>
      <c r="BL46" s="157"/>
      <c r="BM46" s="158"/>
      <c r="BN46" s="158"/>
      <c r="BO46" s="27"/>
      <c r="BP46" s="157"/>
      <c r="BQ46" s="158"/>
      <c r="BR46" s="158"/>
      <c r="BS46" s="27"/>
      <c r="BT46" s="157"/>
      <c r="BU46" s="158"/>
      <c r="BV46" s="158"/>
      <c r="BW46" s="27"/>
      <c r="BX46" s="157"/>
      <c r="BY46" s="158"/>
      <c r="BZ46" s="158"/>
      <c r="CA46" s="27"/>
      <c r="CB46" s="157"/>
      <c r="CC46" s="158"/>
      <c r="CD46" s="158"/>
      <c r="CE46" s="27"/>
      <c r="CF46" s="157"/>
      <c r="CG46" s="158"/>
      <c r="CH46" s="158"/>
      <c r="CI46" s="27"/>
      <c r="CJ46" s="157"/>
      <c r="CK46" s="158"/>
      <c r="CL46" s="158"/>
      <c r="CM46" s="27"/>
      <c r="CN46" s="157"/>
      <c r="CO46" s="158"/>
      <c r="CP46" s="158"/>
      <c r="CQ46" s="27"/>
      <c r="CR46" s="157"/>
      <c r="CS46" s="158"/>
      <c r="CT46" s="158"/>
      <c r="CU46" s="27"/>
      <c r="CV46" s="157"/>
      <c r="CW46" s="158"/>
      <c r="CX46" s="158"/>
      <c r="CY46" s="27"/>
      <c r="CZ46" s="157"/>
      <c r="DA46" s="158"/>
      <c r="DB46" s="158"/>
      <c r="DC46" s="27"/>
      <c r="DD46" s="157"/>
      <c r="DE46" s="158"/>
      <c r="DF46" s="158"/>
      <c r="DG46" s="27"/>
      <c r="DH46" s="157"/>
      <c r="DI46" s="158"/>
      <c r="DJ46" s="158"/>
      <c r="DK46" s="27"/>
      <c r="DL46" s="157"/>
      <c r="DM46" s="158"/>
      <c r="DN46" s="158"/>
      <c r="DO46" s="27"/>
      <c r="DP46" s="157"/>
      <c r="DQ46" s="158"/>
      <c r="DR46" s="158"/>
      <c r="DS46" s="27"/>
      <c r="DT46" s="157"/>
      <c r="DU46" s="158"/>
      <c r="DV46" s="158"/>
      <c r="DW46" s="27"/>
      <c r="DX46" s="157"/>
      <c r="DY46" s="158"/>
      <c r="DZ46" s="158"/>
      <c r="EA46" s="27"/>
      <c r="EB46" s="157"/>
      <c r="EC46" s="158"/>
      <c r="ED46" s="158"/>
      <c r="EE46" s="27"/>
      <c r="EF46" s="157"/>
      <c r="EG46" s="158"/>
      <c r="EH46" s="158"/>
      <c r="EI46" s="27"/>
      <c r="EJ46" s="157"/>
      <c r="EK46" s="158"/>
      <c r="EL46" s="158"/>
      <c r="EM46" s="27"/>
      <c r="EN46" s="157"/>
      <c r="EO46" s="158"/>
      <c r="EP46" s="158"/>
      <c r="EQ46" s="27"/>
      <c r="ER46" s="157"/>
      <c r="ES46" s="158"/>
      <c r="ET46" s="158"/>
      <c r="EU46" s="27"/>
      <c r="EV46" s="157"/>
      <c r="EW46" s="158"/>
      <c r="EX46" s="158"/>
      <c r="EY46" s="27"/>
      <c r="EZ46" s="157"/>
      <c r="FA46" s="158"/>
      <c r="FB46" s="158"/>
      <c r="FC46" s="27"/>
      <c r="FD46" s="157"/>
      <c r="FE46" s="158"/>
      <c r="FF46" s="158"/>
      <c r="FG46" s="27"/>
      <c r="FH46" s="157"/>
      <c r="FI46" s="158"/>
      <c r="FJ46" s="158"/>
      <c r="FK46" s="27"/>
      <c r="FL46" s="157"/>
      <c r="FM46" s="158"/>
      <c r="FN46" s="158"/>
      <c r="FO46" s="27"/>
      <c r="FP46" s="157"/>
      <c r="FQ46" s="158"/>
      <c r="FR46" s="158"/>
      <c r="FS46" s="27"/>
      <c r="FT46" s="157"/>
      <c r="FU46" s="158"/>
      <c r="FV46" s="158"/>
      <c r="FW46" s="27"/>
      <c r="FX46" s="157"/>
      <c r="FY46" s="158"/>
      <c r="FZ46" s="158"/>
      <c r="GA46" s="27"/>
      <c r="GB46" s="157"/>
      <c r="GC46" s="158"/>
      <c r="GD46" s="158"/>
      <c r="GE46" s="27"/>
      <c r="GF46" s="157"/>
      <c r="GG46" s="158"/>
      <c r="GH46" s="158"/>
      <c r="GI46" s="27"/>
      <c r="GJ46" s="157"/>
      <c r="GK46" s="158"/>
      <c r="GL46" s="158"/>
      <c r="GM46" s="27"/>
      <c r="GN46" s="157"/>
      <c r="GO46" s="158"/>
      <c r="GP46" s="158"/>
      <c r="GQ46" s="27"/>
      <c r="GR46" s="157"/>
      <c r="GS46" s="158"/>
      <c r="GT46" s="158"/>
      <c r="GU46" s="27"/>
      <c r="GV46" s="157"/>
      <c r="GW46" s="158"/>
      <c r="GX46" s="158"/>
      <c r="GY46" s="27"/>
      <c r="GZ46" s="157"/>
      <c r="HA46" s="158"/>
      <c r="HB46" s="158"/>
      <c r="HC46" s="27"/>
      <c r="HD46" s="157"/>
      <c r="HE46" s="158"/>
      <c r="HF46" s="158"/>
      <c r="HG46" s="27"/>
      <c r="HH46" s="157"/>
      <c r="HI46" s="158"/>
      <c r="HJ46" s="158"/>
      <c r="HK46" s="27"/>
      <c r="HL46" s="157"/>
      <c r="HM46" s="158"/>
      <c r="HN46" s="158"/>
      <c r="HO46" s="27"/>
      <c r="HP46" s="157"/>
      <c r="HQ46" s="158"/>
      <c r="HR46" s="158"/>
      <c r="HS46" s="27"/>
      <c r="HT46" s="157"/>
      <c r="HU46" s="158"/>
      <c r="HV46" s="158"/>
      <c r="HW46" s="27"/>
      <c r="HX46" s="157"/>
      <c r="HY46" s="158"/>
      <c r="HZ46" s="158"/>
      <c r="IA46" s="27"/>
      <c r="IB46" s="157"/>
      <c r="IC46" s="158"/>
      <c r="ID46" s="158"/>
      <c r="IE46" s="27"/>
    </row>
    <row r="47" spans="1:239" s="155" customFormat="1">
      <c r="A47" s="159" t="s">
        <v>52</v>
      </c>
      <c r="B47" s="29">
        <v>193.87400000000002</v>
      </c>
      <c r="C47" s="29">
        <v>6.46</v>
      </c>
      <c r="D47" s="29">
        <v>1.5237555455177694E-2</v>
      </c>
      <c r="E47" s="158"/>
      <c r="F47" s="157"/>
      <c r="G47" s="158"/>
      <c r="H47" s="158"/>
      <c r="I47" s="158"/>
      <c r="J47" s="157"/>
      <c r="K47" s="158"/>
      <c r="L47" s="158"/>
      <c r="M47" s="158"/>
      <c r="N47" s="157"/>
      <c r="O47" s="158"/>
      <c r="P47" s="158"/>
      <c r="Q47" s="158"/>
      <c r="R47" s="157"/>
      <c r="S47" s="158"/>
      <c r="T47" s="158"/>
      <c r="U47" s="158"/>
      <c r="V47" s="157"/>
      <c r="W47" s="158"/>
      <c r="X47" s="158"/>
      <c r="Y47" s="158"/>
      <c r="Z47" s="157"/>
      <c r="AA47" s="158"/>
      <c r="AB47" s="158"/>
      <c r="AC47" s="158"/>
      <c r="AD47" s="157"/>
      <c r="AE47" s="158"/>
      <c r="AF47" s="158"/>
      <c r="AG47" s="158"/>
      <c r="AH47" s="157"/>
      <c r="AI47" s="158"/>
      <c r="AJ47" s="158"/>
      <c r="AK47" s="158"/>
      <c r="AL47" s="157"/>
      <c r="AM47" s="158"/>
      <c r="AN47" s="158"/>
      <c r="AO47" s="158"/>
      <c r="AP47" s="157"/>
      <c r="AQ47" s="158"/>
      <c r="AR47" s="158"/>
      <c r="AS47" s="158"/>
      <c r="AT47" s="157"/>
      <c r="AU47" s="158"/>
      <c r="AV47" s="158"/>
      <c r="AW47" s="158"/>
      <c r="AX47" s="157"/>
      <c r="AY47" s="158"/>
      <c r="AZ47" s="158"/>
      <c r="BA47" s="158"/>
      <c r="BB47" s="157"/>
      <c r="BC47" s="158"/>
      <c r="BD47" s="158"/>
      <c r="BE47" s="158"/>
      <c r="BF47" s="157"/>
      <c r="BG47" s="158"/>
      <c r="BH47" s="158"/>
      <c r="BI47" s="158"/>
      <c r="BJ47" s="157"/>
      <c r="BK47" s="158"/>
      <c r="BL47" s="158"/>
      <c r="BM47" s="158"/>
      <c r="BN47" s="157"/>
      <c r="BO47" s="158"/>
      <c r="BP47" s="158"/>
      <c r="BQ47" s="158"/>
      <c r="BR47" s="157"/>
      <c r="BS47" s="158"/>
      <c r="BT47" s="158"/>
      <c r="BU47" s="158"/>
      <c r="BV47" s="157"/>
      <c r="BW47" s="158"/>
      <c r="BX47" s="158"/>
      <c r="BY47" s="158"/>
      <c r="BZ47" s="157"/>
      <c r="CA47" s="158"/>
      <c r="CB47" s="158"/>
      <c r="CC47" s="158"/>
      <c r="CD47" s="157"/>
      <c r="CE47" s="158"/>
      <c r="CF47" s="158"/>
      <c r="CG47" s="158"/>
      <c r="CH47" s="157"/>
      <c r="CI47" s="158"/>
      <c r="CJ47" s="158"/>
      <c r="CK47" s="158"/>
      <c r="CL47" s="157"/>
      <c r="CM47" s="158"/>
      <c r="CN47" s="158"/>
      <c r="CO47" s="158"/>
      <c r="CP47" s="157"/>
      <c r="CQ47" s="158"/>
      <c r="CR47" s="158"/>
      <c r="CS47" s="158"/>
      <c r="CT47" s="157"/>
      <c r="CU47" s="158"/>
      <c r="CV47" s="158"/>
      <c r="CW47" s="158"/>
      <c r="CX47" s="157"/>
      <c r="CY47" s="158"/>
      <c r="CZ47" s="158"/>
      <c r="DA47" s="158"/>
      <c r="DB47" s="157"/>
      <c r="DC47" s="158"/>
      <c r="DD47" s="158"/>
      <c r="DE47" s="158"/>
      <c r="DF47" s="157"/>
      <c r="DG47" s="158"/>
      <c r="DH47" s="158"/>
      <c r="DI47" s="158"/>
      <c r="DJ47" s="157"/>
      <c r="DK47" s="158"/>
      <c r="DL47" s="158"/>
      <c r="DM47" s="158"/>
      <c r="DN47" s="157"/>
      <c r="DO47" s="158"/>
      <c r="DP47" s="158"/>
      <c r="DQ47" s="158"/>
      <c r="DR47" s="157"/>
      <c r="DS47" s="158"/>
      <c r="DT47" s="158"/>
      <c r="DU47" s="158"/>
      <c r="DV47" s="157"/>
      <c r="DW47" s="158"/>
      <c r="DX47" s="158"/>
      <c r="DY47" s="158"/>
      <c r="DZ47" s="157"/>
      <c r="EA47" s="158"/>
      <c r="EB47" s="158"/>
      <c r="EC47" s="158"/>
      <c r="ED47" s="157"/>
      <c r="EE47" s="158"/>
      <c r="EF47" s="158"/>
      <c r="EG47" s="158"/>
      <c r="EH47" s="157"/>
      <c r="EI47" s="158"/>
      <c r="EJ47" s="158"/>
      <c r="EK47" s="158"/>
      <c r="EL47" s="157"/>
      <c r="EM47" s="158"/>
      <c r="EN47" s="158"/>
      <c r="EO47" s="158"/>
      <c r="EP47" s="157"/>
      <c r="EQ47" s="158"/>
      <c r="ER47" s="158"/>
      <c r="ES47" s="158"/>
      <c r="ET47" s="157"/>
      <c r="EU47" s="158"/>
      <c r="EV47" s="158"/>
      <c r="EW47" s="158"/>
      <c r="EX47" s="157"/>
      <c r="EY47" s="158"/>
      <c r="EZ47" s="158"/>
      <c r="FA47" s="158"/>
      <c r="FB47" s="157"/>
      <c r="FC47" s="158"/>
      <c r="FD47" s="158"/>
      <c r="FE47" s="158"/>
      <c r="FF47" s="157"/>
      <c r="FG47" s="158"/>
      <c r="FH47" s="158"/>
      <c r="FI47" s="158"/>
      <c r="FJ47" s="157"/>
      <c r="FK47" s="158"/>
      <c r="FL47" s="158"/>
      <c r="FM47" s="158"/>
      <c r="FN47" s="157"/>
      <c r="FO47" s="158"/>
      <c r="FP47" s="158"/>
      <c r="FQ47" s="158"/>
      <c r="FR47" s="157"/>
      <c r="FS47" s="158"/>
      <c r="FT47" s="158"/>
      <c r="FU47" s="158"/>
      <c r="FV47" s="157"/>
      <c r="FW47" s="158"/>
      <c r="FX47" s="158"/>
      <c r="FY47" s="158"/>
      <c r="FZ47" s="157"/>
      <c r="GA47" s="158"/>
      <c r="GB47" s="158"/>
      <c r="GC47" s="158"/>
      <c r="GD47" s="157"/>
      <c r="GE47" s="158"/>
      <c r="GF47" s="158"/>
      <c r="GG47" s="158"/>
      <c r="GH47" s="157"/>
      <c r="GI47" s="158"/>
      <c r="GJ47" s="158"/>
      <c r="GK47" s="158"/>
      <c r="GL47" s="157"/>
      <c r="GM47" s="158"/>
      <c r="GN47" s="158"/>
      <c r="GO47" s="158"/>
      <c r="GP47" s="157"/>
      <c r="GQ47" s="158"/>
      <c r="GR47" s="158"/>
      <c r="GS47" s="158"/>
      <c r="GT47" s="157"/>
      <c r="GU47" s="158"/>
      <c r="GV47" s="158"/>
      <c r="GW47" s="158"/>
      <c r="GX47" s="157"/>
      <c r="GY47" s="158"/>
      <c r="GZ47" s="158"/>
      <c r="HA47" s="158"/>
      <c r="HB47" s="157"/>
      <c r="HC47" s="158"/>
      <c r="HD47" s="158"/>
      <c r="HE47" s="158"/>
      <c r="HF47" s="157"/>
      <c r="HG47" s="158"/>
      <c r="HH47" s="158"/>
      <c r="HI47" s="158"/>
      <c r="HJ47" s="157"/>
      <c r="HK47" s="158"/>
      <c r="HL47" s="158"/>
      <c r="HM47" s="158"/>
      <c r="HN47" s="157"/>
      <c r="HO47" s="158"/>
      <c r="HP47" s="158"/>
      <c r="HQ47" s="158"/>
      <c r="HR47" s="157"/>
      <c r="HS47" s="158"/>
      <c r="HT47" s="158"/>
      <c r="HU47" s="158"/>
      <c r="HV47" s="157"/>
      <c r="HW47" s="158"/>
      <c r="HX47" s="158"/>
      <c r="HY47" s="158"/>
      <c r="HZ47" s="157"/>
      <c r="IA47" s="158"/>
      <c r="IB47" s="158"/>
      <c r="IC47" s="158"/>
    </row>
    <row r="48" spans="1:239" s="156" customFormat="1" ht="13.5" thickBot="1">
      <c r="A48" s="162" t="s">
        <v>53</v>
      </c>
      <c r="B48" s="32">
        <v>12723.431955361448</v>
      </c>
      <c r="C48" s="32">
        <v>424.14</v>
      </c>
      <c r="D48" s="32">
        <v>1</v>
      </c>
    </row>
    <row r="49" spans="1:239" s="155" customFormat="1" ht="13.5" thickBot="1">
      <c r="A49" s="166"/>
      <c r="B49" s="34"/>
      <c r="C49" s="34"/>
      <c r="D49" s="34"/>
    </row>
    <row r="50" spans="1:239" s="155" customFormat="1" ht="13.5" thickBot="1">
      <c r="A50" s="167" t="s">
        <v>54</v>
      </c>
      <c r="B50" s="37">
        <v>3628.29</v>
      </c>
      <c r="C50" s="37">
        <v>120.93</v>
      </c>
      <c r="D50" s="37">
        <v>1</v>
      </c>
    </row>
    <row r="51" spans="1:239" s="155" customFormat="1">
      <c r="A51" s="168" t="s">
        <v>55</v>
      </c>
      <c r="B51" s="40">
        <v>73.89</v>
      </c>
      <c r="C51" s="40">
        <v>2.46</v>
      </c>
      <c r="D51" s="40">
        <v>2.0364965314238939E-2</v>
      </c>
    </row>
    <row r="52" spans="1:239" s="155" customFormat="1">
      <c r="A52" s="152" t="s">
        <v>56</v>
      </c>
      <c r="B52" s="24">
        <v>334.4</v>
      </c>
      <c r="C52" s="24">
        <v>11.15</v>
      </c>
      <c r="D52" s="24">
        <v>9.2164628516463676E-2</v>
      </c>
      <c r="E52" s="158"/>
      <c r="F52" s="158"/>
      <c r="G52" s="27"/>
      <c r="H52" s="157"/>
      <c r="I52" s="158"/>
      <c r="J52" s="158"/>
      <c r="K52" s="27"/>
      <c r="L52" s="157"/>
      <c r="M52" s="158"/>
      <c r="N52" s="158"/>
      <c r="O52" s="27"/>
      <c r="P52" s="157"/>
      <c r="Q52" s="158"/>
      <c r="R52" s="158"/>
      <c r="S52" s="27"/>
      <c r="T52" s="157"/>
      <c r="U52" s="158"/>
      <c r="V52" s="158"/>
      <c r="W52" s="27"/>
      <c r="X52" s="157"/>
      <c r="Y52" s="158"/>
      <c r="Z52" s="158"/>
      <c r="AA52" s="27"/>
      <c r="AB52" s="157"/>
      <c r="AC52" s="158"/>
      <c r="AD52" s="158"/>
      <c r="AE52" s="27"/>
      <c r="AF52" s="157"/>
      <c r="AG52" s="158"/>
      <c r="AH52" s="158"/>
      <c r="AI52" s="27"/>
      <c r="AJ52" s="157"/>
      <c r="AK52" s="158"/>
      <c r="AL52" s="158"/>
      <c r="AM52" s="27"/>
      <c r="AN52" s="157"/>
      <c r="AO52" s="158"/>
      <c r="AP52" s="158"/>
      <c r="AQ52" s="27"/>
      <c r="AR52" s="157"/>
      <c r="AS52" s="158"/>
      <c r="AT52" s="158"/>
      <c r="AU52" s="27"/>
      <c r="AV52" s="157"/>
      <c r="AW52" s="158"/>
      <c r="AX52" s="158"/>
      <c r="AY52" s="27"/>
      <c r="AZ52" s="157"/>
      <c r="BA52" s="158"/>
      <c r="BB52" s="158"/>
      <c r="BC52" s="27"/>
      <c r="BD52" s="157"/>
      <c r="BE52" s="158"/>
      <c r="BF52" s="158"/>
      <c r="BG52" s="27"/>
      <c r="BH52" s="157"/>
      <c r="BI52" s="158"/>
      <c r="BJ52" s="158"/>
      <c r="BK52" s="27"/>
      <c r="BL52" s="157"/>
      <c r="BM52" s="158"/>
      <c r="BN52" s="158"/>
      <c r="BO52" s="27"/>
      <c r="BP52" s="157"/>
      <c r="BQ52" s="158"/>
      <c r="BR52" s="158"/>
      <c r="BS52" s="27"/>
      <c r="BT52" s="157"/>
      <c r="BU52" s="158"/>
      <c r="BV52" s="158"/>
      <c r="BW52" s="27"/>
      <c r="BX52" s="157"/>
      <c r="BY52" s="158"/>
      <c r="BZ52" s="158"/>
      <c r="CA52" s="27"/>
      <c r="CB52" s="157"/>
      <c r="CC52" s="158"/>
      <c r="CD52" s="158"/>
      <c r="CE52" s="27"/>
      <c r="CF52" s="157"/>
      <c r="CG52" s="158"/>
      <c r="CH52" s="158"/>
      <c r="CI52" s="27"/>
      <c r="CJ52" s="157"/>
      <c r="CK52" s="158"/>
      <c r="CL52" s="158"/>
      <c r="CM52" s="27"/>
      <c r="CN52" s="157"/>
      <c r="CO52" s="158"/>
      <c r="CP52" s="158"/>
      <c r="CQ52" s="27"/>
      <c r="CR52" s="157"/>
      <c r="CS52" s="158"/>
      <c r="CT52" s="158"/>
      <c r="CU52" s="27"/>
      <c r="CV52" s="157"/>
      <c r="CW52" s="158"/>
      <c r="CX52" s="158"/>
      <c r="CY52" s="27"/>
      <c r="CZ52" s="157"/>
      <c r="DA52" s="158"/>
      <c r="DB52" s="158"/>
      <c r="DC52" s="27"/>
      <c r="DD52" s="157"/>
      <c r="DE52" s="158"/>
      <c r="DF52" s="158"/>
      <c r="DG52" s="27"/>
      <c r="DH52" s="157"/>
      <c r="DI52" s="158"/>
      <c r="DJ52" s="158"/>
      <c r="DK52" s="27"/>
      <c r="DL52" s="157"/>
      <c r="DM52" s="158"/>
      <c r="DN52" s="158"/>
      <c r="DO52" s="27"/>
      <c r="DP52" s="157"/>
      <c r="DQ52" s="158"/>
      <c r="DR52" s="158"/>
      <c r="DS52" s="27"/>
      <c r="DT52" s="157"/>
      <c r="DU52" s="158"/>
      <c r="DV52" s="158"/>
      <c r="DW52" s="27"/>
      <c r="DX52" s="157"/>
      <c r="DY52" s="158"/>
      <c r="DZ52" s="158"/>
      <c r="EA52" s="27"/>
      <c r="EB52" s="157"/>
      <c r="EC52" s="158"/>
      <c r="ED52" s="158"/>
      <c r="EE52" s="27"/>
      <c r="EF52" s="157"/>
      <c r="EG52" s="158"/>
      <c r="EH52" s="158"/>
      <c r="EI52" s="27"/>
      <c r="EJ52" s="157"/>
      <c r="EK52" s="158"/>
      <c r="EL52" s="158"/>
      <c r="EM52" s="27"/>
      <c r="EN52" s="157"/>
      <c r="EO52" s="158"/>
      <c r="EP52" s="158"/>
      <c r="EQ52" s="27"/>
      <c r="ER52" s="157"/>
      <c r="ES52" s="158"/>
      <c r="ET52" s="158"/>
      <c r="EU52" s="27"/>
      <c r="EV52" s="157"/>
      <c r="EW52" s="158"/>
      <c r="EX52" s="158"/>
      <c r="EY52" s="27"/>
      <c r="EZ52" s="157"/>
      <c r="FA52" s="158"/>
      <c r="FB52" s="158"/>
      <c r="FC52" s="27"/>
      <c r="FD52" s="157"/>
      <c r="FE52" s="158"/>
      <c r="FF52" s="158"/>
      <c r="FG52" s="27"/>
      <c r="FH52" s="157"/>
      <c r="FI52" s="158"/>
      <c r="FJ52" s="158"/>
      <c r="FK52" s="27"/>
      <c r="FL52" s="157"/>
      <c r="FM52" s="158"/>
      <c r="FN52" s="158"/>
      <c r="FO52" s="27"/>
      <c r="FP52" s="157"/>
      <c r="FQ52" s="158"/>
      <c r="FR52" s="158"/>
      <c r="FS52" s="27"/>
      <c r="FT52" s="157"/>
      <c r="FU52" s="158"/>
      <c r="FV52" s="158"/>
      <c r="FW52" s="27"/>
      <c r="FX52" s="157"/>
      <c r="FY52" s="158"/>
      <c r="FZ52" s="158"/>
      <c r="GA52" s="27"/>
      <c r="GB52" s="157"/>
      <c r="GC52" s="158"/>
      <c r="GD52" s="158"/>
      <c r="GE52" s="27"/>
      <c r="GF52" s="157"/>
      <c r="GG52" s="158"/>
      <c r="GH52" s="158"/>
      <c r="GI52" s="27"/>
      <c r="GJ52" s="157"/>
      <c r="GK52" s="158"/>
      <c r="GL52" s="158"/>
      <c r="GM52" s="27"/>
      <c r="GN52" s="157"/>
      <c r="GO52" s="158"/>
      <c r="GP52" s="158"/>
      <c r="GQ52" s="27"/>
      <c r="GR52" s="157"/>
      <c r="GS52" s="158"/>
      <c r="GT52" s="158"/>
      <c r="GU52" s="27"/>
      <c r="GV52" s="157"/>
      <c r="GW52" s="158"/>
      <c r="GX52" s="158"/>
      <c r="GY52" s="27"/>
      <c r="GZ52" s="157"/>
      <c r="HA52" s="158"/>
      <c r="HB52" s="158"/>
      <c r="HC52" s="27"/>
      <c r="HD52" s="157"/>
      <c r="HE52" s="158"/>
      <c r="HF52" s="158"/>
      <c r="HG52" s="27"/>
      <c r="HH52" s="157"/>
      <c r="HI52" s="158"/>
      <c r="HJ52" s="158"/>
      <c r="HK52" s="27"/>
      <c r="HL52" s="157"/>
      <c r="HM52" s="158"/>
      <c r="HN52" s="158"/>
      <c r="HO52" s="27"/>
      <c r="HP52" s="157"/>
      <c r="HQ52" s="158"/>
      <c r="HR52" s="158"/>
      <c r="HS52" s="27"/>
      <c r="HT52" s="157"/>
      <c r="HU52" s="158"/>
      <c r="HV52" s="158"/>
      <c r="HW52" s="27"/>
      <c r="HX52" s="157"/>
      <c r="HY52" s="158"/>
      <c r="HZ52" s="158"/>
      <c r="IA52" s="27"/>
      <c r="IB52" s="157"/>
      <c r="IC52" s="158"/>
      <c r="ID52" s="158"/>
      <c r="IE52" s="27"/>
    </row>
    <row r="53" spans="1:239" s="26" customFormat="1">
      <c r="A53" s="152" t="s">
        <v>57</v>
      </c>
      <c r="B53" s="24">
        <v>3220</v>
      </c>
      <c r="C53" s="24">
        <v>107.32</v>
      </c>
      <c r="D53" s="24">
        <v>0.8874704061692974</v>
      </c>
    </row>
    <row r="54" spans="1:239" ht="13.5" thickBot="1">
      <c r="A54" s="169" t="s">
        <v>18</v>
      </c>
      <c r="B54" s="43">
        <v>0</v>
      </c>
      <c r="C54" s="43">
        <v>0</v>
      </c>
      <c r="D54" s="43">
        <v>0</v>
      </c>
    </row>
    <row r="55" spans="1:239">
      <c r="A55" s="165" t="s">
        <v>58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scale="96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6" width="13.140625" style="2"/>
    <col min="257" max="257" width="52.140625" style="2" customWidth="1"/>
    <col min="258" max="259" width="14.42578125" style="2" customWidth="1"/>
    <col min="260" max="260" width="9.85546875" style="2" customWidth="1"/>
    <col min="261" max="512" width="13.140625" style="2"/>
    <col min="513" max="513" width="52.140625" style="2" customWidth="1"/>
    <col min="514" max="515" width="14.42578125" style="2" customWidth="1"/>
    <col min="516" max="516" width="9.85546875" style="2" customWidth="1"/>
    <col min="517" max="768" width="13.140625" style="2"/>
    <col min="769" max="769" width="52.140625" style="2" customWidth="1"/>
    <col min="770" max="771" width="14.42578125" style="2" customWidth="1"/>
    <col min="772" max="772" width="9.85546875" style="2" customWidth="1"/>
    <col min="773" max="1024" width="13.140625" style="2"/>
    <col min="1025" max="1025" width="52.140625" style="2" customWidth="1"/>
    <col min="1026" max="1027" width="14.42578125" style="2" customWidth="1"/>
    <col min="1028" max="1028" width="9.85546875" style="2" customWidth="1"/>
    <col min="1029" max="1280" width="13.140625" style="2"/>
    <col min="1281" max="1281" width="52.140625" style="2" customWidth="1"/>
    <col min="1282" max="1283" width="14.42578125" style="2" customWidth="1"/>
    <col min="1284" max="1284" width="9.85546875" style="2" customWidth="1"/>
    <col min="1285" max="1536" width="13.140625" style="2"/>
    <col min="1537" max="1537" width="52.140625" style="2" customWidth="1"/>
    <col min="1538" max="1539" width="14.42578125" style="2" customWidth="1"/>
    <col min="1540" max="1540" width="9.85546875" style="2" customWidth="1"/>
    <col min="1541" max="1792" width="13.140625" style="2"/>
    <col min="1793" max="1793" width="52.140625" style="2" customWidth="1"/>
    <col min="1794" max="1795" width="14.42578125" style="2" customWidth="1"/>
    <col min="1796" max="1796" width="9.85546875" style="2" customWidth="1"/>
    <col min="1797" max="2048" width="13.140625" style="2"/>
    <col min="2049" max="2049" width="52.140625" style="2" customWidth="1"/>
    <col min="2050" max="2051" width="14.42578125" style="2" customWidth="1"/>
    <col min="2052" max="2052" width="9.85546875" style="2" customWidth="1"/>
    <col min="2053" max="2304" width="13.140625" style="2"/>
    <col min="2305" max="2305" width="52.140625" style="2" customWidth="1"/>
    <col min="2306" max="2307" width="14.42578125" style="2" customWidth="1"/>
    <col min="2308" max="2308" width="9.85546875" style="2" customWidth="1"/>
    <col min="2309" max="2560" width="13.140625" style="2"/>
    <col min="2561" max="2561" width="52.140625" style="2" customWidth="1"/>
    <col min="2562" max="2563" width="14.42578125" style="2" customWidth="1"/>
    <col min="2564" max="2564" width="9.85546875" style="2" customWidth="1"/>
    <col min="2565" max="2816" width="13.140625" style="2"/>
    <col min="2817" max="2817" width="52.140625" style="2" customWidth="1"/>
    <col min="2818" max="2819" width="14.42578125" style="2" customWidth="1"/>
    <col min="2820" max="2820" width="9.85546875" style="2" customWidth="1"/>
    <col min="2821" max="3072" width="13.140625" style="2"/>
    <col min="3073" max="3073" width="52.140625" style="2" customWidth="1"/>
    <col min="3074" max="3075" width="14.42578125" style="2" customWidth="1"/>
    <col min="3076" max="3076" width="9.85546875" style="2" customWidth="1"/>
    <col min="3077" max="3328" width="13.140625" style="2"/>
    <col min="3329" max="3329" width="52.140625" style="2" customWidth="1"/>
    <col min="3330" max="3331" width="14.42578125" style="2" customWidth="1"/>
    <col min="3332" max="3332" width="9.85546875" style="2" customWidth="1"/>
    <col min="3333" max="3584" width="13.140625" style="2"/>
    <col min="3585" max="3585" width="52.140625" style="2" customWidth="1"/>
    <col min="3586" max="3587" width="14.42578125" style="2" customWidth="1"/>
    <col min="3588" max="3588" width="9.85546875" style="2" customWidth="1"/>
    <col min="3589" max="3840" width="13.140625" style="2"/>
    <col min="3841" max="3841" width="52.140625" style="2" customWidth="1"/>
    <col min="3842" max="3843" width="14.42578125" style="2" customWidth="1"/>
    <col min="3844" max="3844" width="9.85546875" style="2" customWidth="1"/>
    <col min="3845" max="4096" width="13.140625" style="2"/>
    <col min="4097" max="4097" width="52.140625" style="2" customWidth="1"/>
    <col min="4098" max="4099" width="14.42578125" style="2" customWidth="1"/>
    <col min="4100" max="4100" width="9.85546875" style="2" customWidth="1"/>
    <col min="4101" max="4352" width="13.140625" style="2"/>
    <col min="4353" max="4353" width="52.140625" style="2" customWidth="1"/>
    <col min="4354" max="4355" width="14.42578125" style="2" customWidth="1"/>
    <col min="4356" max="4356" width="9.85546875" style="2" customWidth="1"/>
    <col min="4357" max="4608" width="13.140625" style="2"/>
    <col min="4609" max="4609" width="52.140625" style="2" customWidth="1"/>
    <col min="4610" max="4611" width="14.42578125" style="2" customWidth="1"/>
    <col min="4612" max="4612" width="9.85546875" style="2" customWidth="1"/>
    <col min="4613" max="4864" width="13.140625" style="2"/>
    <col min="4865" max="4865" width="52.140625" style="2" customWidth="1"/>
    <col min="4866" max="4867" width="14.42578125" style="2" customWidth="1"/>
    <col min="4868" max="4868" width="9.85546875" style="2" customWidth="1"/>
    <col min="4869" max="5120" width="13.140625" style="2"/>
    <col min="5121" max="5121" width="52.140625" style="2" customWidth="1"/>
    <col min="5122" max="5123" width="14.42578125" style="2" customWidth="1"/>
    <col min="5124" max="5124" width="9.85546875" style="2" customWidth="1"/>
    <col min="5125" max="5376" width="13.140625" style="2"/>
    <col min="5377" max="5377" width="52.140625" style="2" customWidth="1"/>
    <col min="5378" max="5379" width="14.42578125" style="2" customWidth="1"/>
    <col min="5380" max="5380" width="9.85546875" style="2" customWidth="1"/>
    <col min="5381" max="5632" width="13.140625" style="2"/>
    <col min="5633" max="5633" width="52.140625" style="2" customWidth="1"/>
    <col min="5634" max="5635" width="14.42578125" style="2" customWidth="1"/>
    <col min="5636" max="5636" width="9.85546875" style="2" customWidth="1"/>
    <col min="5637" max="5888" width="13.140625" style="2"/>
    <col min="5889" max="5889" width="52.140625" style="2" customWidth="1"/>
    <col min="5890" max="5891" width="14.42578125" style="2" customWidth="1"/>
    <col min="5892" max="5892" width="9.85546875" style="2" customWidth="1"/>
    <col min="5893" max="6144" width="13.140625" style="2"/>
    <col min="6145" max="6145" width="52.140625" style="2" customWidth="1"/>
    <col min="6146" max="6147" width="14.42578125" style="2" customWidth="1"/>
    <col min="6148" max="6148" width="9.85546875" style="2" customWidth="1"/>
    <col min="6149" max="6400" width="13.140625" style="2"/>
    <col min="6401" max="6401" width="52.140625" style="2" customWidth="1"/>
    <col min="6402" max="6403" width="14.42578125" style="2" customWidth="1"/>
    <col min="6404" max="6404" width="9.85546875" style="2" customWidth="1"/>
    <col min="6405" max="6656" width="13.140625" style="2"/>
    <col min="6657" max="6657" width="52.140625" style="2" customWidth="1"/>
    <col min="6658" max="6659" width="14.42578125" style="2" customWidth="1"/>
    <col min="6660" max="6660" width="9.85546875" style="2" customWidth="1"/>
    <col min="6661" max="6912" width="13.140625" style="2"/>
    <col min="6913" max="6913" width="52.140625" style="2" customWidth="1"/>
    <col min="6914" max="6915" width="14.42578125" style="2" customWidth="1"/>
    <col min="6916" max="6916" width="9.85546875" style="2" customWidth="1"/>
    <col min="6917" max="7168" width="13.140625" style="2"/>
    <col min="7169" max="7169" width="52.140625" style="2" customWidth="1"/>
    <col min="7170" max="7171" width="14.42578125" style="2" customWidth="1"/>
    <col min="7172" max="7172" width="9.85546875" style="2" customWidth="1"/>
    <col min="7173" max="7424" width="13.140625" style="2"/>
    <col min="7425" max="7425" width="52.140625" style="2" customWidth="1"/>
    <col min="7426" max="7427" width="14.42578125" style="2" customWidth="1"/>
    <col min="7428" max="7428" width="9.85546875" style="2" customWidth="1"/>
    <col min="7429" max="7680" width="13.140625" style="2"/>
    <col min="7681" max="7681" width="52.140625" style="2" customWidth="1"/>
    <col min="7682" max="7683" width="14.42578125" style="2" customWidth="1"/>
    <col min="7684" max="7684" width="9.85546875" style="2" customWidth="1"/>
    <col min="7685" max="7936" width="13.140625" style="2"/>
    <col min="7937" max="7937" width="52.140625" style="2" customWidth="1"/>
    <col min="7938" max="7939" width="14.42578125" style="2" customWidth="1"/>
    <col min="7940" max="7940" width="9.85546875" style="2" customWidth="1"/>
    <col min="7941" max="8192" width="13.140625" style="2"/>
    <col min="8193" max="8193" width="52.140625" style="2" customWidth="1"/>
    <col min="8194" max="8195" width="14.42578125" style="2" customWidth="1"/>
    <col min="8196" max="8196" width="9.85546875" style="2" customWidth="1"/>
    <col min="8197" max="8448" width="13.140625" style="2"/>
    <col min="8449" max="8449" width="52.140625" style="2" customWidth="1"/>
    <col min="8450" max="8451" width="14.42578125" style="2" customWidth="1"/>
    <col min="8452" max="8452" width="9.85546875" style="2" customWidth="1"/>
    <col min="8453" max="8704" width="13.140625" style="2"/>
    <col min="8705" max="8705" width="52.140625" style="2" customWidth="1"/>
    <col min="8706" max="8707" width="14.42578125" style="2" customWidth="1"/>
    <col min="8708" max="8708" width="9.85546875" style="2" customWidth="1"/>
    <col min="8709" max="8960" width="13.140625" style="2"/>
    <col min="8961" max="8961" width="52.140625" style="2" customWidth="1"/>
    <col min="8962" max="8963" width="14.42578125" style="2" customWidth="1"/>
    <col min="8964" max="8964" width="9.85546875" style="2" customWidth="1"/>
    <col min="8965" max="9216" width="13.140625" style="2"/>
    <col min="9217" max="9217" width="52.140625" style="2" customWidth="1"/>
    <col min="9218" max="9219" width="14.42578125" style="2" customWidth="1"/>
    <col min="9220" max="9220" width="9.85546875" style="2" customWidth="1"/>
    <col min="9221" max="9472" width="13.140625" style="2"/>
    <col min="9473" max="9473" width="52.140625" style="2" customWidth="1"/>
    <col min="9474" max="9475" width="14.42578125" style="2" customWidth="1"/>
    <col min="9476" max="9476" width="9.85546875" style="2" customWidth="1"/>
    <col min="9477" max="9728" width="13.140625" style="2"/>
    <col min="9729" max="9729" width="52.140625" style="2" customWidth="1"/>
    <col min="9730" max="9731" width="14.42578125" style="2" customWidth="1"/>
    <col min="9732" max="9732" width="9.85546875" style="2" customWidth="1"/>
    <col min="9733" max="9984" width="13.140625" style="2"/>
    <col min="9985" max="9985" width="52.140625" style="2" customWidth="1"/>
    <col min="9986" max="9987" width="14.42578125" style="2" customWidth="1"/>
    <col min="9988" max="9988" width="9.85546875" style="2" customWidth="1"/>
    <col min="9989" max="10240" width="13.140625" style="2"/>
    <col min="10241" max="10241" width="52.140625" style="2" customWidth="1"/>
    <col min="10242" max="10243" width="14.42578125" style="2" customWidth="1"/>
    <col min="10244" max="10244" width="9.85546875" style="2" customWidth="1"/>
    <col min="10245" max="10496" width="13.140625" style="2"/>
    <col min="10497" max="10497" width="52.140625" style="2" customWidth="1"/>
    <col min="10498" max="10499" width="14.42578125" style="2" customWidth="1"/>
    <col min="10500" max="10500" width="9.85546875" style="2" customWidth="1"/>
    <col min="10501" max="10752" width="13.140625" style="2"/>
    <col min="10753" max="10753" width="52.140625" style="2" customWidth="1"/>
    <col min="10754" max="10755" width="14.42578125" style="2" customWidth="1"/>
    <col min="10756" max="10756" width="9.85546875" style="2" customWidth="1"/>
    <col min="10757" max="11008" width="13.140625" style="2"/>
    <col min="11009" max="11009" width="52.140625" style="2" customWidth="1"/>
    <col min="11010" max="11011" width="14.42578125" style="2" customWidth="1"/>
    <col min="11012" max="11012" width="9.85546875" style="2" customWidth="1"/>
    <col min="11013" max="11264" width="13.140625" style="2"/>
    <col min="11265" max="11265" width="52.140625" style="2" customWidth="1"/>
    <col min="11266" max="11267" width="14.42578125" style="2" customWidth="1"/>
    <col min="11268" max="11268" width="9.85546875" style="2" customWidth="1"/>
    <col min="11269" max="11520" width="13.140625" style="2"/>
    <col min="11521" max="11521" width="52.140625" style="2" customWidth="1"/>
    <col min="11522" max="11523" width="14.42578125" style="2" customWidth="1"/>
    <col min="11524" max="11524" width="9.85546875" style="2" customWidth="1"/>
    <col min="11525" max="11776" width="13.140625" style="2"/>
    <col min="11777" max="11777" width="52.140625" style="2" customWidth="1"/>
    <col min="11778" max="11779" width="14.42578125" style="2" customWidth="1"/>
    <col min="11780" max="11780" width="9.85546875" style="2" customWidth="1"/>
    <col min="11781" max="12032" width="13.140625" style="2"/>
    <col min="12033" max="12033" width="52.140625" style="2" customWidth="1"/>
    <col min="12034" max="12035" width="14.42578125" style="2" customWidth="1"/>
    <col min="12036" max="12036" width="9.85546875" style="2" customWidth="1"/>
    <col min="12037" max="12288" width="13.140625" style="2"/>
    <col min="12289" max="12289" width="52.140625" style="2" customWidth="1"/>
    <col min="12290" max="12291" width="14.42578125" style="2" customWidth="1"/>
    <col min="12292" max="12292" width="9.85546875" style="2" customWidth="1"/>
    <col min="12293" max="12544" width="13.140625" style="2"/>
    <col min="12545" max="12545" width="52.140625" style="2" customWidth="1"/>
    <col min="12546" max="12547" width="14.42578125" style="2" customWidth="1"/>
    <col min="12548" max="12548" width="9.85546875" style="2" customWidth="1"/>
    <col min="12549" max="12800" width="13.140625" style="2"/>
    <col min="12801" max="12801" width="52.140625" style="2" customWidth="1"/>
    <col min="12802" max="12803" width="14.42578125" style="2" customWidth="1"/>
    <col min="12804" max="12804" width="9.85546875" style="2" customWidth="1"/>
    <col min="12805" max="13056" width="13.140625" style="2"/>
    <col min="13057" max="13057" width="52.140625" style="2" customWidth="1"/>
    <col min="13058" max="13059" width="14.42578125" style="2" customWidth="1"/>
    <col min="13060" max="13060" width="9.85546875" style="2" customWidth="1"/>
    <col min="13061" max="13312" width="13.140625" style="2"/>
    <col min="13313" max="13313" width="52.140625" style="2" customWidth="1"/>
    <col min="13314" max="13315" width="14.42578125" style="2" customWidth="1"/>
    <col min="13316" max="13316" width="9.85546875" style="2" customWidth="1"/>
    <col min="13317" max="13568" width="13.140625" style="2"/>
    <col min="13569" max="13569" width="52.140625" style="2" customWidth="1"/>
    <col min="13570" max="13571" width="14.42578125" style="2" customWidth="1"/>
    <col min="13572" max="13572" width="9.85546875" style="2" customWidth="1"/>
    <col min="13573" max="13824" width="13.140625" style="2"/>
    <col min="13825" max="13825" width="52.140625" style="2" customWidth="1"/>
    <col min="13826" max="13827" width="14.42578125" style="2" customWidth="1"/>
    <col min="13828" max="13828" width="9.85546875" style="2" customWidth="1"/>
    <col min="13829" max="14080" width="13.140625" style="2"/>
    <col min="14081" max="14081" width="52.140625" style="2" customWidth="1"/>
    <col min="14082" max="14083" width="14.42578125" style="2" customWidth="1"/>
    <col min="14084" max="14084" width="9.85546875" style="2" customWidth="1"/>
    <col min="14085" max="14336" width="13.140625" style="2"/>
    <col min="14337" max="14337" width="52.140625" style="2" customWidth="1"/>
    <col min="14338" max="14339" width="14.42578125" style="2" customWidth="1"/>
    <col min="14340" max="14340" width="9.85546875" style="2" customWidth="1"/>
    <col min="14341" max="14592" width="13.140625" style="2"/>
    <col min="14593" max="14593" width="52.140625" style="2" customWidth="1"/>
    <col min="14594" max="14595" width="14.42578125" style="2" customWidth="1"/>
    <col min="14596" max="14596" width="9.85546875" style="2" customWidth="1"/>
    <col min="14597" max="14848" width="13.140625" style="2"/>
    <col min="14849" max="14849" width="52.140625" style="2" customWidth="1"/>
    <col min="14850" max="14851" width="14.42578125" style="2" customWidth="1"/>
    <col min="14852" max="14852" width="9.85546875" style="2" customWidth="1"/>
    <col min="14853" max="15104" width="13.140625" style="2"/>
    <col min="15105" max="15105" width="52.140625" style="2" customWidth="1"/>
    <col min="15106" max="15107" width="14.42578125" style="2" customWidth="1"/>
    <col min="15108" max="15108" width="9.85546875" style="2" customWidth="1"/>
    <col min="15109" max="15360" width="13.140625" style="2"/>
    <col min="15361" max="15361" width="52.140625" style="2" customWidth="1"/>
    <col min="15362" max="15363" width="14.42578125" style="2" customWidth="1"/>
    <col min="15364" max="15364" width="9.85546875" style="2" customWidth="1"/>
    <col min="15365" max="15616" width="13.140625" style="2"/>
    <col min="15617" max="15617" width="52.140625" style="2" customWidth="1"/>
    <col min="15618" max="15619" width="14.42578125" style="2" customWidth="1"/>
    <col min="15620" max="15620" width="9.85546875" style="2" customWidth="1"/>
    <col min="15621" max="15872" width="13.140625" style="2"/>
    <col min="15873" max="15873" width="52.140625" style="2" customWidth="1"/>
    <col min="15874" max="15875" width="14.42578125" style="2" customWidth="1"/>
    <col min="15876" max="15876" width="9.85546875" style="2" customWidth="1"/>
    <col min="15877" max="16128" width="13.140625" style="2"/>
    <col min="16129" max="16129" width="52.140625" style="2" customWidth="1"/>
    <col min="16130" max="16131" width="14.42578125" style="2" customWidth="1"/>
    <col min="16132" max="16132" width="9.85546875" style="2" customWidth="1"/>
    <col min="16133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1</v>
      </c>
      <c r="B2" s="1"/>
      <c r="C2" s="1"/>
      <c r="D2" s="1"/>
    </row>
    <row r="3" spans="1:4">
      <c r="A3" s="136" t="s">
        <v>289</v>
      </c>
      <c r="B3" s="1"/>
      <c r="C3" s="1"/>
      <c r="D3" s="1"/>
    </row>
    <row r="4" spans="1:4">
      <c r="A4" s="136" t="s">
        <v>282</v>
      </c>
      <c r="B4" s="1"/>
      <c r="C4" s="1"/>
      <c r="D4" s="1"/>
    </row>
    <row r="5" spans="1:4" ht="13.5" thickBot="1">
      <c r="A5" s="3" t="s">
        <v>4</v>
      </c>
      <c r="B5" s="137">
        <v>30000</v>
      </c>
      <c r="C5" s="138" t="s">
        <v>5</v>
      </c>
    </row>
    <row r="6" spans="1:4">
      <c r="A6" s="6"/>
      <c r="B6" s="139" t="s">
        <v>6</v>
      </c>
      <c r="C6" s="8">
        <v>41395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11</v>
      </c>
      <c r="D8" s="144" t="s">
        <v>13</v>
      </c>
    </row>
    <row r="9" spans="1:4">
      <c r="A9" s="141" t="s">
        <v>14</v>
      </c>
      <c r="B9" s="145"/>
      <c r="D9" s="14"/>
    </row>
    <row r="10" spans="1:4">
      <c r="A10" s="146" t="s">
        <v>15</v>
      </c>
      <c r="B10" s="16">
        <v>0</v>
      </c>
      <c r="C10" s="16">
        <v>0</v>
      </c>
      <c r="D10" s="17">
        <v>0</v>
      </c>
    </row>
    <row r="11" spans="1:4">
      <c r="A11" s="146" t="s">
        <v>16</v>
      </c>
      <c r="B11" s="18">
        <v>0</v>
      </c>
      <c r="C11" s="18">
        <v>0</v>
      </c>
      <c r="D11" s="17">
        <v>0</v>
      </c>
    </row>
    <row r="12" spans="1:4">
      <c r="A12" s="146" t="s">
        <v>17</v>
      </c>
      <c r="B12" s="16">
        <v>3885</v>
      </c>
      <c r="C12" s="16">
        <v>129.53</v>
      </c>
      <c r="D12" s="17">
        <v>0.28113001221104172</v>
      </c>
    </row>
    <row r="13" spans="1:4">
      <c r="A13" s="146" t="s">
        <v>18</v>
      </c>
      <c r="B13" s="16">
        <v>0</v>
      </c>
      <c r="C13" s="16">
        <v>0</v>
      </c>
      <c r="D13" s="17">
        <v>0</v>
      </c>
    </row>
    <row r="14" spans="1:4">
      <c r="A14" s="146" t="s">
        <v>19</v>
      </c>
      <c r="B14" s="16">
        <v>0</v>
      </c>
      <c r="C14" s="16">
        <v>0</v>
      </c>
      <c r="D14" s="17">
        <v>0</v>
      </c>
    </row>
    <row r="15" spans="1:4">
      <c r="A15" s="138" t="s">
        <v>20</v>
      </c>
      <c r="B15" s="16">
        <v>3758</v>
      </c>
      <c r="C15" s="16">
        <v>125.28</v>
      </c>
      <c r="D15" s="17">
        <v>0.27193991914777216</v>
      </c>
    </row>
    <row r="16" spans="1:4">
      <c r="A16" s="138" t="s">
        <v>21</v>
      </c>
      <c r="B16" s="16">
        <v>80.55</v>
      </c>
      <c r="C16" s="16">
        <v>2.7</v>
      </c>
      <c r="D16" s="17">
        <v>5.8288346161131056E-3</v>
      </c>
    </row>
    <row r="17" spans="1:4">
      <c r="A17" s="138" t="s">
        <v>22</v>
      </c>
      <c r="B17" s="16">
        <v>0</v>
      </c>
      <c r="C17" s="16">
        <v>0</v>
      </c>
      <c r="D17" s="17">
        <v>0</v>
      </c>
    </row>
    <row r="18" spans="1:4">
      <c r="A18" s="138" t="s">
        <v>23</v>
      </c>
      <c r="B18" s="16">
        <v>3035.6</v>
      </c>
      <c r="C18" s="16">
        <v>101.2</v>
      </c>
      <c r="D18" s="17">
        <v>0.21966493309339472</v>
      </c>
    </row>
    <row r="19" spans="1:4">
      <c r="A19" s="138" t="s">
        <v>24</v>
      </c>
      <c r="B19" s="16">
        <v>1256.6400000000001</v>
      </c>
      <c r="C19" s="16">
        <v>41.9</v>
      </c>
      <c r="D19" s="17">
        <v>9.0934161787614806E-2</v>
      </c>
    </row>
    <row r="20" spans="1:4">
      <c r="A20" s="138" t="s">
        <v>25</v>
      </c>
      <c r="B20" s="16">
        <v>364.07</v>
      </c>
      <c r="C20" s="16">
        <v>12.14</v>
      </c>
      <c r="D20" s="17">
        <v>2.6345174657831136E-2</v>
      </c>
    </row>
    <row r="21" spans="1:4">
      <c r="A21" s="138" t="s">
        <v>26</v>
      </c>
      <c r="B21" s="16">
        <v>120</v>
      </c>
      <c r="C21" s="16">
        <v>4</v>
      </c>
      <c r="D21" s="17">
        <v>8.6835525007271583E-3</v>
      </c>
    </row>
    <row r="22" spans="1:4">
      <c r="A22" s="148" t="s">
        <v>27</v>
      </c>
      <c r="B22" s="20">
        <v>12499.86</v>
      </c>
      <c r="C22" s="20">
        <v>416.75</v>
      </c>
      <c r="D22" s="21">
        <v>0.90452658801449481</v>
      </c>
    </row>
    <row r="23" spans="1:4">
      <c r="A23" s="151" t="s">
        <v>28</v>
      </c>
      <c r="B23" s="18">
        <v>0</v>
      </c>
      <c r="C23" s="18">
        <v>0</v>
      </c>
      <c r="D23" s="14"/>
    </row>
    <row r="24" spans="1:4">
      <c r="A24" s="146" t="s">
        <v>29</v>
      </c>
      <c r="B24" s="16">
        <v>0</v>
      </c>
      <c r="C24" s="16">
        <v>0</v>
      </c>
      <c r="D24" s="17">
        <v>0</v>
      </c>
    </row>
    <row r="25" spans="1:4">
      <c r="A25" s="146" t="s">
        <v>30</v>
      </c>
      <c r="B25" s="16">
        <v>62.5</v>
      </c>
      <c r="C25" s="16">
        <v>2.08</v>
      </c>
      <c r="D25" s="17">
        <v>4.5226835941287284E-3</v>
      </c>
    </row>
    <row r="26" spans="1:4">
      <c r="A26" s="146" t="s">
        <v>31</v>
      </c>
      <c r="B26" s="16">
        <v>0</v>
      </c>
      <c r="C26" s="16">
        <v>0</v>
      </c>
      <c r="D26" s="17">
        <v>0</v>
      </c>
    </row>
    <row r="27" spans="1:4">
      <c r="A27" s="146" t="s">
        <v>32</v>
      </c>
      <c r="B27" s="16">
        <v>0</v>
      </c>
      <c r="C27" s="16">
        <v>0</v>
      </c>
      <c r="D27" s="17">
        <v>0</v>
      </c>
    </row>
    <row r="28" spans="1:4">
      <c r="A28" s="146" t="s">
        <v>33</v>
      </c>
      <c r="B28" s="16">
        <v>414</v>
      </c>
      <c r="C28" s="16">
        <v>13.8</v>
      </c>
      <c r="D28" s="17">
        <v>2.9958256127508697E-2</v>
      </c>
    </row>
    <row r="29" spans="1:4">
      <c r="A29" s="146" t="s">
        <v>34</v>
      </c>
      <c r="B29" s="16">
        <v>0</v>
      </c>
      <c r="C29" s="16">
        <v>0</v>
      </c>
      <c r="D29" s="17">
        <v>0</v>
      </c>
    </row>
    <row r="30" spans="1:4">
      <c r="A30" s="146" t="s">
        <v>35</v>
      </c>
      <c r="B30" s="16">
        <v>0</v>
      </c>
      <c r="C30" s="16">
        <v>0</v>
      </c>
      <c r="D30" s="17">
        <v>0</v>
      </c>
    </row>
    <row r="31" spans="1:4">
      <c r="A31" s="146" t="s">
        <v>36</v>
      </c>
      <c r="B31" s="16">
        <v>0</v>
      </c>
      <c r="C31" s="16">
        <v>0</v>
      </c>
      <c r="D31" s="17">
        <v>0</v>
      </c>
    </row>
    <row r="32" spans="1:4">
      <c r="A32" s="152" t="s">
        <v>37</v>
      </c>
      <c r="B32" s="24">
        <v>476.5</v>
      </c>
      <c r="C32" s="24">
        <v>15.88</v>
      </c>
      <c r="D32" s="25">
        <v>3.4480939721637426E-2</v>
      </c>
    </row>
    <row r="33" spans="1:239" s="155" customFormat="1">
      <c r="A33" s="141" t="s">
        <v>38</v>
      </c>
      <c r="B33" s="18">
        <v>0</v>
      </c>
      <c r="C33" s="18">
        <v>0</v>
      </c>
      <c r="D33" s="14"/>
    </row>
    <row r="34" spans="1:239" s="155" customFormat="1">
      <c r="A34" s="146" t="s">
        <v>39</v>
      </c>
      <c r="B34" s="16">
        <v>623.83293769010277</v>
      </c>
      <c r="C34" s="16">
        <v>20.79</v>
      </c>
      <c r="D34" s="17">
        <v>4.514238388429051E-2</v>
      </c>
    </row>
    <row r="35" spans="1:239" s="155" customFormat="1">
      <c r="A35" s="138" t="s">
        <v>40</v>
      </c>
      <c r="B35" s="16">
        <v>623.83293769010277</v>
      </c>
      <c r="C35" s="16">
        <v>20.79</v>
      </c>
      <c r="D35" s="17">
        <v>4.514238388429051E-2</v>
      </c>
    </row>
    <row r="36" spans="1:239" s="156" customFormat="1">
      <c r="A36" s="148" t="s">
        <v>41</v>
      </c>
      <c r="B36" s="20">
        <v>13600.192937690103</v>
      </c>
      <c r="C36" s="20">
        <v>453.42</v>
      </c>
      <c r="D36" s="21">
        <v>0.98414991162042276</v>
      </c>
    </row>
    <row r="37" spans="1:239" s="155" customFormat="1">
      <c r="A37" s="141" t="s">
        <v>42</v>
      </c>
      <c r="B37" s="18">
        <v>0</v>
      </c>
      <c r="C37" s="18">
        <v>0</v>
      </c>
      <c r="D37" s="14"/>
    </row>
    <row r="38" spans="1:239" s="155" customFormat="1">
      <c r="A38" s="138" t="s">
        <v>43</v>
      </c>
      <c r="B38" s="16">
        <v>215.45</v>
      </c>
      <c r="C38" s="16">
        <v>7.18</v>
      </c>
      <c r="D38" s="17">
        <v>1.5590594885680552E-2</v>
      </c>
    </row>
    <row r="39" spans="1:239" s="155" customFormat="1">
      <c r="A39" s="138" t="s">
        <v>44</v>
      </c>
      <c r="B39" s="16">
        <v>1.48</v>
      </c>
      <c r="C39" s="16">
        <v>0.05</v>
      </c>
      <c r="D39" s="17">
        <v>1.0709714750896828E-4</v>
      </c>
    </row>
    <row r="40" spans="1:239" s="155" customFormat="1">
      <c r="A40" s="146" t="s">
        <v>45</v>
      </c>
      <c r="B40" s="16">
        <v>0</v>
      </c>
      <c r="C40" s="16">
        <v>0</v>
      </c>
      <c r="D40" s="17">
        <v>0</v>
      </c>
    </row>
    <row r="41" spans="1:239" s="155" customFormat="1">
      <c r="A41" s="152" t="s">
        <v>46</v>
      </c>
      <c r="B41" s="24">
        <v>216.93</v>
      </c>
      <c r="C41" s="24">
        <v>7.23</v>
      </c>
      <c r="D41" s="25">
        <v>1.569769203318952E-2</v>
      </c>
      <c r="E41" s="158"/>
      <c r="F41" s="158"/>
      <c r="G41" s="27"/>
      <c r="H41" s="157"/>
      <c r="I41" s="158"/>
      <c r="J41" s="158"/>
      <c r="K41" s="27"/>
      <c r="L41" s="157"/>
      <c r="M41" s="158"/>
      <c r="N41" s="158"/>
      <c r="O41" s="27"/>
      <c r="P41" s="157"/>
      <c r="Q41" s="158"/>
      <c r="R41" s="158"/>
      <c r="S41" s="27"/>
      <c r="T41" s="157"/>
      <c r="U41" s="158"/>
      <c r="V41" s="158"/>
      <c r="W41" s="27"/>
      <c r="X41" s="157"/>
      <c r="Y41" s="158"/>
      <c r="Z41" s="158"/>
      <c r="AA41" s="27"/>
      <c r="AB41" s="157"/>
      <c r="AC41" s="158"/>
      <c r="AD41" s="158"/>
      <c r="AE41" s="27"/>
      <c r="AF41" s="157"/>
      <c r="AG41" s="158"/>
      <c r="AH41" s="158"/>
      <c r="AI41" s="27"/>
      <c r="AJ41" s="157"/>
      <c r="AK41" s="158"/>
      <c r="AL41" s="158"/>
      <c r="AM41" s="27"/>
      <c r="AN41" s="157"/>
      <c r="AO41" s="158"/>
      <c r="AP41" s="158"/>
      <c r="AQ41" s="27"/>
      <c r="AR41" s="157"/>
      <c r="AS41" s="158"/>
      <c r="AT41" s="158"/>
      <c r="AU41" s="27"/>
      <c r="AV41" s="157"/>
      <c r="AW41" s="158"/>
      <c r="AX41" s="158"/>
      <c r="AY41" s="27"/>
      <c r="AZ41" s="157"/>
      <c r="BA41" s="158"/>
      <c r="BB41" s="158"/>
      <c r="BC41" s="27"/>
      <c r="BD41" s="157"/>
      <c r="BE41" s="158"/>
      <c r="BF41" s="158"/>
      <c r="BG41" s="27"/>
      <c r="BH41" s="157"/>
      <c r="BI41" s="158"/>
      <c r="BJ41" s="158"/>
      <c r="BK41" s="27"/>
      <c r="BL41" s="157"/>
      <c r="BM41" s="158"/>
      <c r="BN41" s="158"/>
      <c r="BO41" s="27"/>
      <c r="BP41" s="157"/>
      <c r="BQ41" s="158"/>
      <c r="BR41" s="158"/>
      <c r="BS41" s="27"/>
      <c r="BT41" s="157"/>
      <c r="BU41" s="158"/>
      <c r="BV41" s="158"/>
      <c r="BW41" s="27"/>
      <c r="BX41" s="157"/>
      <c r="BY41" s="158"/>
      <c r="BZ41" s="158"/>
      <c r="CA41" s="27"/>
      <c r="CB41" s="157"/>
      <c r="CC41" s="158"/>
      <c r="CD41" s="158"/>
      <c r="CE41" s="27"/>
      <c r="CF41" s="157"/>
      <c r="CG41" s="158"/>
      <c r="CH41" s="158"/>
      <c r="CI41" s="27"/>
      <c r="CJ41" s="157"/>
      <c r="CK41" s="158"/>
      <c r="CL41" s="158"/>
      <c r="CM41" s="27"/>
      <c r="CN41" s="157"/>
      <c r="CO41" s="158"/>
      <c r="CP41" s="158"/>
      <c r="CQ41" s="27"/>
      <c r="CR41" s="157"/>
      <c r="CS41" s="158"/>
      <c r="CT41" s="158"/>
      <c r="CU41" s="27"/>
      <c r="CV41" s="157"/>
      <c r="CW41" s="158"/>
      <c r="CX41" s="158"/>
      <c r="CY41" s="27"/>
      <c r="CZ41" s="157"/>
      <c r="DA41" s="158"/>
      <c r="DB41" s="158"/>
      <c r="DC41" s="27"/>
      <c r="DD41" s="157"/>
      <c r="DE41" s="158"/>
      <c r="DF41" s="158"/>
      <c r="DG41" s="27"/>
      <c r="DH41" s="157"/>
      <c r="DI41" s="158"/>
      <c r="DJ41" s="158"/>
      <c r="DK41" s="27"/>
      <c r="DL41" s="157"/>
      <c r="DM41" s="158"/>
      <c r="DN41" s="158"/>
      <c r="DO41" s="27"/>
      <c r="DP41" s="157"/>
      <c r="DQ41" s="158"/>
      <c r="DR41" s="158"/>
      <c r="DS41" s="27"/>
      <c r="DT41" s="157"/>
      <c r="DU41" s="158"/>
      <c r="DV41" s="158"/>
      <c r="DW41" s="27"/>
      <c r="DX41" s="157"/>
      <c r="DY41" s="158"/>
      <c r="DZ41" s="158"/>
      <c r="EA41" s="27"/>
      <c r="EB41" s="157"/>
      <c r="EC41" s="158"/>
      <c r="ED41" s="158"/>
      <c r="EE41" s="27"/>
      <c r="EF41" s="157"/>
      <c r="EG41" s="158"/>
      <c r="EH41" s="158"/>
      <c r="EI41" s="27"/>
      <c r="EJ41" s="157"/>
      <c r="EK41" s="158"/>
      <c r="EL41" s="158"/>
      <c r="EM41" s="27"/>
      <c r="EN41" s="157"/>
      <c r="EO41" s="158"/>
      <c r="EP41" s="158"/>
      <c r="EQ41" s="27"/>
      <c r="ER41" s="157"/>
      <c r="ES41" s="158"/>
      <c r="ET41" s="158"/>
      <c r="EU41" s="27"/>
      <c r="EV41" s="157"/>
      <c r="EW41" s="158"/>
      <c r="EX41" s="158"/>
      <c r="EY41" s="27"/>
      <c r="EZ41" s="157"/>
      <c r="FA41" s="158"/>
      <c r="FB41" s="158"/>
      <c r="FC41" s="27"/>
      <c r="FD41" s="157"/>
      <c r="FE41" s="158"/>
      <c r="FF41" s="158"/>
      <c r="FG41" s="27"/>
      <c r="FH41" s="157"/>
      <c r="FI41" s="158"/>
      <c r="FJ41" s="158"/>
      <c r="FK41" s="27"/>
      <c r="FL41" s="157"/>
      <c r="FM41" s="158"/>
      <c r="FN41" s="158"/>
      <c r="FO41" s="27"/>
      <c r="FP41" s="157"/>
      <c r="FQ41" s="158"/>
      <c r="FR41" s="158"/>
      <c r="FS41" s="27"/>
      <c r="FT41" s="157"/>
      <c r="FU41" s="158"/>
      <c r="FV41" s="158"/>
      <c r="FW41" s="27"/>
      <c r="FX41" s="157"/>
      <c r="FY41" s="158"/>
      <c r="FZ41" s="158"/>
      <c r="GA41" s="27"/>
      <c r="GB41" s="157"/>
      <c r="GC41" s="158"/>
      <c r="GD41" s="158"/>
      <c r="GE41" s="27"/>
      <c r="GF41" s="157"/>
      <c r="GG41" s="158"/>
      <c r="GH41" s="158"/>
      <c r="GI41" s="27"/>
      <c r="GJ41" s="157"/>
      <c r="GK41" s="158"/>
      <c r="GL41" s="158"/>
      <c r="GM41" s="27"/>
      <c r="GN41" s="157"/>
      <c r="GO41" s="158"/>
      <c r="GP41" s="158"/>
      <c r="GQ41" s="27"/>
      <c r="GR41" s="157"/>
      <c r="GS41" s="158"/>
      <c r="GT41" s="158"/>
      <c r="GU41" s="27"/>
      <c r="GV41" s="157"/>
      <c r="GW41" s="158"/>
      <c r="GX41" s="158"/>
      <c r="GY41" s="27"/>
      <c r="GZ41" s="157"/>
      <c r="HA41" s="158"/>
      <c r="HB41" s="158"/>
      <c r="HC41" s="27"/>
      <c r="HD41" s="157"/>
      <c r="HE41" s="158"/>
      <c r="HF41" s="158"/>
      <c r="HG41" s="27"/>
      <c r="HH41" s="157"/>
      <c r="HI41" s="158"/>
      <c r="HJ41" s="158"/>
      <c r="HK41" s="27"/>
      <c r="HL41" s="157"/>
      <c r="HM41" s="158"/>
      <c r="HN41" s="158"/>
      <c r="HO41" s="27"/>
      <c r="HP41" s="157"/>
      <c r="HQ41" s="158"/>
      <c r="HR41" s="158"/>
      <c r="HS41" s="27"/>
      <c r="HT41" s="157"/>
      <c r="HU41" s="158"/>
      <c r="HV41" s="158"/>
      <c r="HW41" s="27"/>
      <c r="HX41" s="157"/>
      <c r="HY41" s="158"/>
      <c r="HZ41" s="158"/>
      <c r="IA41" s="27"/>
      <c r="IB41" s="157"/>
      <c r="IC41" s="158"/>
      <c r="ID41" s="158"/>
      <c r="IE41" s="27"/>
    </row>
    <row r="42" spans="1:239" s="155" customFormat="1">
      <c r="A42" s="141" t="s">
        <v>47</v>
      </c>
      <c r="B42" s="18">
        <v>0</v>
      </c>
      <c r="C42" s="18">
        <v>0</v>
      </c>
      <c r="D42" s="14"/>
    </row>
    <row r="43" spans="1:239" s="155" customFormat="1">
      <c r="A43" s="146" t="s">
        <v>48</v>
      </c>
      <c r="B43" s="16">
        <v>0.186</v>
      </c>
      <c r="C43" s="16">
        <v>0.01</v>
      </c>
      <c r="D43" s="17">
        <v>1.3459506376127095E-5</v>
      </c>
    </row>
    <row r="44" spans="1:239" s="155" customFormat="1">
      <c r="A44" s="146" t="s">
        <v>49</v>
      </c>
      <c r="B44" s="16">
        <v>0</v>
      </c>
      <c r="C44" s="16">
        <v>0</v>
      </c>
      <c r="D44" s="17">
        <v>0</v>
      </c>
    </row>
    <row r="45" spans="1:239" s="155" customFormat="1">
      <c r="A45" s="146" t="s">
        <v>50</v>
      </c>
      <c r="B45" s="16">
        <v>1.92</v>
      </c>
      <c r="C45" s="16">
        <v>0.06</v>
      </c>
      <c r="D45" s="17">
        <v>1.3893684001163454E-4</v>
      </c>
    </row>
    <row r="46" spans="1:239" s="155" customFormat="1">
      <c r="A46" s="152" t="s">
        <v>51</v>
      </c>
      <c r="B46" s="24">
        <v>2.1059999999999999</v>
      </c>
      <c r="C46" s="24">
        <v>7.0000000000000007E-2</v>
      </c>
      <c r="D46" s="25">
        <v>1.5239634638776161E-4</v>
      </c>
      <c r="E46" s="158"/>
      <c r="F46" s="158"/>
      <c r="G46" s="27"/>
      <c r="H46" s="157"/>
      <c r="I46" s="158"/>
      <c r="J46" s="158"/>
      <c r="K46" s="27"/>
      <c r="L46" s="157"/>
      <c r="M46" s="158"/>
      <c r="N46" s="158"/>
      <c r="O46" s="27"/>
      <c r="P46" s="157"/>
      <c r="Q46" s="158"/>
      <c r="R46" s="158"/>
      <c r="S46" s="27"/>
      <c r="T46" s="157"/>
      <c r="U46" s="158"/>
      <c r="V46" s="158"/>
      <c r="W46" s="27"/>
      <c r="X46" s="157"/>
      <c r="Y46" s="158"/>
      <c r="Z46" s="158"/>
      <c r="AA46" s="27"/>
      <c r="AB46" s="157"/>
      <c r="AC46" s="158"/>
      <c r="AD46" s="158"/>
      <c r="AE46" s="27"/>
      <c r="AF46" s="157"/>
      <c r="AG46" s="158"/>
      <c r="AH46" s="158"/>
      <c r="AI46" s="27"/>
      <c r="AJ46" s="157"/>
      <c r="AK46" s="158"/>
      <c r="AL46" s="158"/>
      <c r="AM46" s="27"/>
      <c r="AN46" s="157"/>
      <c r="AO46" s="158"/>
      <c r="AP46" s="158"/>
      <c r="AQ46" s="27"/>
      <c r="AR46" s="157"/>
      <c r="AS46" s="158"/>
      <c r="AT46" s="158"/>
      <c r="AU46" s="27"/>
      <c r="AV46" s="157"/>
      <c r="AW46" s="158"/>
      <c r="AX46" s="158"/>
      <c r="AY46" s="27"/>
      <c r="AZ46" s="157"/>
      <c r="BA46" s="158"/>
      <c r="BB46" s="158"/>
      <c r="BC46" s="27"/>
      <c r="BD46" s="157"/>
      <c r="BE46" s="158"/>
      <c r="BF46" s="158"/>
      <c r="BG46" s="27"/>
      <c r="BH46" s="157"/>
      <c r="BI46" s="158"/>
      <c r="BJ46" s="158"/>
      <c r="BK46" s="27"/>
      <c r="BL46" s="157"/>
      <c r="BM46" s="158"/>
      <c r="BN46" s="158"/>
      <c r="BO46" s="27"/>
      <c r="BP46" s="157"/>
      <c r="BQ46" s="158"/>
      <c r="BR46" s="158"/>
      <c r="BS46" s="27"/>
      <c r="BT46" s="157"/>
      <c r="BU46" s="158"/>
      <c r="BV46" s="158"/>
      <c r="BW46" s="27"/>
      <c r="BX46" s="157"/>
      <c r="BY46" s="158"/>
      <c r="BZ46" s="158"/>
      <c r="CA46" s="27"/>
      <c r="CB46" s="157"/>
      <c r="CC46" s="158"/>
      <c r="CD46" s="158"/>
      <c r="CE46" s="27"/>
      <c r="CF46" s="157"/>
      <c r="CG46" s="158"/>
      <c r="CH46" s="158"/>
      <c r="CI46" s="27"/>
      <c r="CJ46" s="157"/>
      <c r="CK46" s="158"/>
      <c r="CL46" s="158"/>
      <c r="CM46" s="27"/>
      <c r="CN46" s="157"/>
      <c r="CO46" s="158"/>
      <c r="CP46" s="158"/>
      <c r="CQ46" s="27"/>
      <c r="CR46" s="157"/>
      <c r="CS46" s="158"/>
      <c r="CT46" s="158"/>
      <c r="CU46" s="27"/>
      <c r="CV46" s="157"/>
      <c r="CW46" s="158"/>
      <c r="CX46" s="158"/>
      <c r="CY46" s="27"/>
      <c r="CZ46" s="157"/>
      <c r="DA46" s="158"/>
      <c r="DB46" s="158"/>
      <c r="DC46" s="27"/>
      <c r="DD46" s="157"/>
      <c r="DE46" s="158"/>
      <c r="DF46" s="158"/>
      <c r="DG46" s="27"/>
      <c r="DH46" s="157"/>
      <c r="DI46" s="158"/>
      <c r="DJ46" s="158"/>
      <c r="DK46" s="27"/>
      <c r="DL46" s="157"/>
      <c r="DM46" s="158"/>
      <c r="DN46" s="158"/>
      <c r="DO46" s="27"/>
      <c r="DP46" s="157"/>
      <c r="DQ46" s="158"/>
      <c r="DR46" s="158"/>
      <c r="DS46" s="27"/>
      <c r="DT46" s="157"/>
      <c r="DU46" s="158"/>
      <c r="DV46" s="158"/>
      <c r="DW46" s="27"/>
      <c r="DX46" s="157"/>
      <c r="DY46" s="158"/>
      <c r="DZ46" s="158"/>
      <c r="EA46" s="27"/>
      <c r="EB46" s="157"/>
      <c r="EC46" s="158"/>
      <c r="ED46" s="158"/>
      <c r="EE46" s="27"/>
      <c r="EF46" s="157"/>
      <c r="EG46" s="158"/>
      <c r="EH46" s="158"/>
      <c r="EI46" s="27"/>
      <c r="EJ46" s="157"/>
      <c r="EK46" s="158"/>
      <c r="EL46" s="158"/>
      <c r="EM46" s="27"/>
      <c r="EN46" s="157"/>
      <c r="EO46" s="158"/>
      <c r="EP46" s="158"/>
      <c r="EQ46" s="27"/>
      <c r="ER46" s="157"/>
      <c r="ES46" s="158"/>
      <c r="ET46" s="158"/>
      <c r="EU46" s="27"/>
      <c r="EV46" s="157"/>
      <c r="EW46" s="158"/>
      <c r="EX46" s="158"/>
      <c r="EY46" s="27"/>
      <c r="EZ46" s="157"/>
      <c r="FA46" s="158"/>
      <c r="FB46" s="158"/>
      <c r="FC46" s="27"/>
      <c r="FD46" s="157"/>
      <c r="FE46" s="158"/>
      <c r="FF46" s="158"/>
      <c r="FG46" s="27"/>
      <c r="FH46" s="157"/>
      <c r="FI46" s="158"/>
      <c r="FJ46" s="158"/>
      <c r="FK46" s="27"/>
      <c r="FL46" s="157"/>
      <c r="FM46" s="158"/>
      <c r="FN46" s="158"/>
      <c r="FO46" s="27"/>
      <c r="FP46" s="157"/>
      <c r="FQ46" s="158"/>
      <c r="FR46" s="158"/>
      <c r="FS46" s="27"/>
      <c r="FT46" s="157"/>
      <c r="FU46" s="158"/>
      <c r="FV46" s="158"/>
      <c r="FW46" s="27"/>
      <c r="FX46" s="157"/>
      <c r="FY46" s="158"/>
      <c r="FZ46" s="158"/>
      <c r="GA46" s="27"/>
      <c r="GB46" s="157"/>
      <c r="GC46" s="158"/>
      <c r="GD46" s="158"/>
      <c r="GE46" s="27"/>
      <c r="GF46" s="157"/>
      <c r="GG46" s="158"/>
      <c r="GH46" s="158"/>
      <c r="GI46" s="27"/>
      <c r="GJ46" s="157"/>
      <c r="GK46" s="158"/>
      <c r="GL46" s="158"/>
      <c r="GM46" s="27"/>
      <c r="GN46" s="157"/>
      <c r="GO46" s="158"/>
      <c r="GP46" s="158"/>
      <c r="GQ46" s="27"/>
      <c r="GR46" s="157"/>
      <c r="GS46" s="158"/>
      <c r="GT46" s="158"/>
      <c r="GU46" s="27"/>
      <c r="GV46" s="157"/>
      <c r="GW46" s="158"/>
      <c r="GX46" s="158"/>
      <c r="GY46" s="27"/>
      <c r="GZ46" s="157"/>
      <c r="HA46" s="158"/>
      <c r="HB46" s="158"/>
      <c r="HC46" s="27"/>
      <c r="HD46" s="157"/>
      <c r="HE46" s="158"/>
      <c r="HF46" s="158"/>
      <c r="HG46" s="27"/>
      <c r="HH46" s="157"/>
      <c r="HI46" s="158"/>
      <c r="HJ46" s="158"/>
      <c r="HK46" s="27"/>
      <c r="HL46" s="157"/>
      <c r="HM46" s="158"/>
      <c r="HN46" s="158"/>
      <c r="HO46" s="27"/>
      <c r="HP46" s="157"/>
      <c r="HQ46" s="158"/>
      <c r="HR46" s="158"/>
      <c r="HS46" s="27"/>
      <c r="HT46" s="157"/>
      <c r="HU46" s="158"/>
      <c r="HV46" s="158"/>
      <c r="HW46" s="27"/>
      <c r="HX46" s="157"/>
      <c r="HY46" s="158"/>
      <c r="HZ46" s="158"/>
      <c r="IA46" s="27"/>
      <c r="IB46" s="157"/>
      <c r="IC46" s="158"/>
      <c r="ID46" s="158"/>
      <c r="IE46" s="27"/>
    </row>
    <row r="47" spans="1:239" s="155" customFormat="1">
      <c r="A47" s="159" t="s">
        <v>52</v>
      </c>
      <c r="B47" s="29">
        <v>219.036</v>
      </c>
      <c r="C47" s="29">
        <v>7.3</v>
      </c>
      <c r="D47" s="30">
        <v>1.5850088379577281E-2</v>
      </c>
      <c r="E47" s="158"/>
      <c r="F47" s="157"/>
      <c r="G47" s="158"/>
      <c r="H47" s="158"/>
      <c r="I47" s="158"/>
      <c r="J47" s="157"/>
      <c r="K47" s="158"/>
      <c r="L47" s="158"/>
      <c r="M47" s="158"/>
      <c r="N47" s="157"/>
      <c r="O47" s="158"/>
      <c r="P47" s="158"/>
      <c r="Q47" s="158"/>
      <c r="R47" s="157"/>
      <c r="S47" s="158"/>
      <c r="T47" s="158"/>
      <c r="U47" s="158"/>
      <c r="V47" s="157"/>
      <c r="W47" s="158"/>
      <c r="X47" s="158"/>
      <c r="Y47" s="158"/>
      <c r="Z47" s="157"/>
      <c r="AA47" s="158"/>
      <c r="AB47" s="158"/>
      <c r="AC47" s="158"/>
      <c r="AD47" s="157"/>
      <c r="AE47" s="158"/>
      <c r="AF47" s="158"/>
      <c r="AG47" s="158"/>
      <c r="AH47" s="157"/>
      <c r="AI47" s="158"/>
      <c r="AJ47" s="158"/>
      <c r="AK47" s="158"/>
      <c r="AL47" s="157"/>
      <c r="AM47" s="158"/>
      <c r="AN47" s="158"/>
      <c r="AO47" s="158"/>
      <c r="AP47" s="157"/>
      <c r="AQ47" s="158"/>
      <c r="AR47" s="158"/>
      <c r="AS47" s="158"/>
      <c r="AT47" s="157"/>
      <c r="AU47" s="158"/>
      <c r="AV47" s="158"/>
      <c r="AW47" s="158"/>
      <c r="AX47" s="157"/>
      <c r="AY47" s="158"/>
      <c r="AZ47" s="158"/>
      <c r="BA47" s="158"/>
      <c r="BB47" s="157"/>
      <c r="BC47" s="158"/>
      <c r="BD47" s="158"/>
      <c r="BE47" s="158"/>
      <c r="BF47" s="157"/>
      <c r="BG47" s="158"/>
      <c r="BH47" s="158"/>
      <c r="BI47" s="158"/>
      <c r="BJ47" s="157"/>
      <c r="BK47" s="158"/>
      <c r="BL47" s="158"/>
      <c r="BM47" s="158"/>
      <c r="BN47" s="157"/>
      <c r="BO47" s="158"/>
      <c r="BP47" s="158"/>
      <c r="BQ47" s="158"/>
      <c r="BR47" s="157"/>
      <c r="BS47" s="158"/>
      <c r="BT47" s="158"/>
      <c r="BU47" s="158"/>
      <c r="BV47" s="157"/>
      <c r="BW47" s="158"/>
      <c r="BX47" s="158"/>
      <c r="BY47" s="158"/>
      <c r="BZ47" s="157"/>
      <c r="CA47" s="158"/>
      <c r="CB47" s="158"/>
      <c r="CC47" s="158"/>
      <c r="CD47" s="157"/>
      <c r="CE47" s="158"/>
      <c r="CF47" s="158"/>
      <c r="CG47" s="158"/>
      <c r="CH47" s="157"/>
      <c r="CI47" s="158"/>
      <c r="CJ47" s="158"/>
      <c r="CK47" s="158"/>
      <c r="CL47" s="157"/>
      <c r="CM47" s="158"/>
      <c r="CN47" s="158"/>
      <c r="CO47" s="158"/>
      <c r="CP47" s="157"/>
      <c r="CQ47" s="158"/>
      <c r="CR47" s="158"/>
      <c r="CS47" s="158"/>
      <c r="CT47" s="157"/>
      <c r="CU47" s="158"/>
      <c r="CV47" s="158"/>
      <c r="CW47" s="158"/>
      <c r="CX47" s="157"/>
      <c r="CY47" s="158"/>
      <c r="CZ47" s="158"/>
      <c r="DA47" s="158"/>
      <c r="DB47" s="157"/>
      <c r="DC47" s="158"/>
      <c r="DD47" s="158"/>
      <c r="DE47" s="158"/>
      <c r="DF47" s="157"/>
      <c r="DG47" s="158"/>
      <c r="DH47" s="158"/>
      <c r="DI47" s="158"/>
      <c r="DJ47" s="157"/>
      <c r="DK47" s="158"/>
      <c r="DL47" s="158"/>
      <c r="DM47" s="158"/>
      <c r="DN47" s="157"/>
      <c r="DO47" s="158"/>
      <c r="DP47" s="158"/>
      <c r="DQ47" s="158"/>
      <c r="DR47" s="157"/>
      <c r="DS47" s="158"/>
      <c r="DT47" s="158"/>
      <c r="DU47" s="158"/>
      <c r="DV47" s="157"/>
      <c r="DW47" s="158"/>
      <c r="DX47" s="158"/>
      <c r="DY47" s="158"/>
      <c r="DZ47" s="157"/>
      <c r="EA47" s="158"/>
      <c r="EB47" s="158"/>
      <c r="EC47" s="158"/>
      <c r="ED47" s="157"/>
      <c r="EE47" s="158"/>
      <c r="EF47" s="158"/>
      <c r="EG47" s="158"/>
      <c r="EH47" s="157"/>
      <c r="EI47" s="158"/>
      <c r="EJ47" s="158"/>
      <c r="EK47" s="158"/>
      <c r="EL47" s="157"/>
      <c r="EM47" s="158"/>
      <c r="EN47" s="158"/>
      <c r="EO47" s="158"/>
      <c r="EP47" s="157"/>
      <c r="EQ47" s="158"/>
      <c r="ER47" s="158"/>
      <c r="ES47" s="158"/>
      <c r="ET47" s="157"/>
      <c r="EU47" s="158"/>
      <c r="EV47" s="158"/>
      <c r="EW47" s="158"/>
      <c r="EX47" s="157"/>
      <c r="EY47" s="158"/>
      <c r="EZ47" s="158"/>
      <c r="FA47" s="158"/>
      <c r="FB47" s="157"/>
      <c r="FC47" s="158"/>
      <c r="FD47" s="158"/>
      <c r="FE47" s="158"/>
      <c r="FF47" s="157"/>
      <c r="FG47" s="158"/>
      <c r="FH47" s="158"/>
      <c r="FI47" s="158"/>
      <c r="FJ47" s="157"/>
      <c r="FK47" s="158"/>
      <c r="FL47" s="158"/>
      <c r="FM47" s="158"/>
      <c r="FN47" s="157"/>
      <c r="FO47" s="158"/>
      <c r="FP47" s="158"/>
      <c r="FQ47" s="158"/>
      <c r="FR47" s="157"/>
      <c r="FS47" s="158"/>
      <c r="FT47" s="158"/>
      <c r="FU47" s="158"/>
      <c r="FV47" s="157"/>
      <c r="FW47" s="158"/>
      <c r="FX47" s="158"/>
      <c r="FY47" s="158"/>
      <c r="FZ47" s="157"/>
      <c r="GA47" s="158"/>
      <c r="GB47" s="158"/>
      <c r="GC47" s="158"/>
      <c r="GD47" s="157"/>
      <c r="GE47" s="158"/>
      <c r="GF47" s="158"/>
      <c r="GG47" s="158"/>
      <c r="GH47" s="157"/>
      <c r="GI47" s="158"/>
      <c r="GJ47" s="158"/>
      <c r="GK47" s="158"/>
      <c r="GL47" s="157"/>
      <c r="GM47" s="158"/>
      <c r="GN47" s="158"/>
      <c r="GO47" s="158"/>
      <c r="GP47" s="157"/>
      <c r="GQ47" s="158"/>
      <c r="GR47" s="158"/>
      <c r="GS47" s="158"/>
      <c r="GT47" s="157"/>
      <c r="GU47" s="158"/>
      <c r="GV47" s="158"/>
      <c r="GW47" s="158"/>
      <c r="GX47" s="157"/>
      <c r="GY47" s="158"/>
      <c r="GZ47" s="158"/>
      <c r="HA47" s="158"/>
      <c r="HB47" s="157"/>
      <c r="HC47" s="158"/>
      <c r="HD47" s="158"/>
      <c r="HE47" s="158"/>
      <c r="HF47" s="157"/>
      <c r="HG47" s="158"/>
      <c r="HH47" s="158"/>
      <c r="HI47" s="158"/>
      <c r="HJ47" s="157"/>
      <c r="HK47" s="158"/>
      <c r="HL47" s="158"/>
      <c r="HM47" s="158"/>
      <c r="HN47" s="157"/>
      <c r="HO47" s="158"/>
      <c r="HP47" s="158"/>
      <c r="HQ47" s="158"/>
      <c r="HR47" s="157"/>
      <c r="HS47" s="158"/>
      <c r="HT47" s="158"/>
      <c r="HU47" s="158"/>
      <c r="HV47" s="157"/>
      <c r="HW47" s="158"/>
      <c r="HX47" s="158"/>
      <c r="HY47" s="158"/>
      <c r="HZ47" s="157"/>
      <c r="IA47" s="158"/>
      <c r="IB47" s="158"/>
      <c r="IC47" s="158"/>
    </row>
    <row r="48" spans="1:239" s="156" customFormat="1" ht="13.5" thickBot="1">
      <c r="A48" s="162" t="s">
        <v>53</v>
      </c>
      <c r="B48" s="32">
        <v>13819.228937690103</v>
      </c>
      <c r="C48" s="32">
        <v>460.72</v>
      </c>
      <c r="D48" s="33">
        <v>1</v>
      </c>
    </row>
    <row r="49" spans="1:239" s="155" customFormat="1" ht="13.5" thickBot="1">
      <c r="A49" s="166"/>
      <c r="B49" s="34"/>
      <c r="C49" s="34"/>
      <c r="D49" s="35"/>
    </row>
    <row r="50" spans="1:239" s="155" customFormat="1" ht="13.5" thickBot="1">
      <c r="A50" s="167" t="s">
        <v>54</v>
      </c>
      <c r="B50" s="37">
        <v>4202.62</v>
      </c>
      <c r="C50" s="37">
        <v>140.12</v>
      </c>
      <c r="D50" s="38">
        <v>1</v>
      </c>
    </row>
    <row r="51" spans="1:239" s="155" customFormat="1">
      <c r="A51" s="168" t="s">
        <v>55</v>
      </c>
      <c r="B51" s="40">
        <v>80.55</v>
      </c>
      <c r="C51" s="40">
        <v>2.7</v>
      </c>
      <c r="D51" s="41">
        <v>1.9166615111525672E-2</v>
      </c>
    </row>
    <row r="52" spans="1:239" s="155" customFormat="1">
      <c r="A52" s="152" t="s">
        <v>56</v>
      </c>
      <c r="B52" s="24">
        <v>364.07</v>
      </c>
      <c r="C52" s="24">
        <v>12.14</v>
      </c>
      <c r="D52" s="25">
        <v>8.662929315522222E-2</v>
      </c>
      <c r="E52" s="158"/>
      <c r="F52" s="158"/>
      <c r="G52" s="27"/>
      <c r="H52" s="157"/>
      <c r="I52" s="158"/>
      <c r="J52" s="158"/>
      <c r="K52" s="27"/>
      <c r="L52" s="157"/>
      <c r="M52" s="158"/>
      <c r="N52" s="158"/>
      <c r="O52" s="27"/>
      <c r="P52" s="157"/>
      <c r="Q52" s="158"/>
      <c r="R52" s="158"/>
      <c r="S52" s="27"/>
      <c r="T52" s="157"/>
      <c r="U52" s="158"/>
      <c r="V52" s="158"/>
      <c r="W52" s="27"/>
      <c r="X52" s="157"/>
      <c r="Y52" s="158"/>
      <c r="Z52" s="158"/>
      <c r="AA52" s="27"/>
      <c r="AB52" s="157"/>
      <c r="AC52" s="158"/>
      <c r="AD52" s="158"/>
      <c r="AE52" s="27"/>
      <c r="AF52" s="157"/>
      <c r="AG52" s="158"/>
      <c r="AH52" s="158"/>
      <c r="AI52" s="27"/>
      <c r="AJ52" s="157"/>
      <c r="AK52" s="158"/>
      <c r="AL52" s="158"/>
      <c r="AM52" s="27"/>
      <c r="AN52" s="157"/>
      <c r="AO52" s="158"/>
      <c r="AP52" s="158"/>
      <c r="AQ52" s="27"/>
      <c r="AR52" s="157"/>
      <c r="AS52" s="158"/>
      <c r="AT52" s="158"/>
      <c r="AU52" s="27"/>
      <c r="AV52" s="157"/>
      <c r="AW52" s="158"/>
      <c r="AX52" s="158"/>
      <c r="AY52" s="27"/>
      <c r="AZ52" s="157"/>
      <c r="BA52" s="158"/>
      <c r="BB52" s="158"/>
      <c r="BC52" s="27"/>
      <c r="BD52" s="157"/>
      <c r="BE52" s="158"/>
      <c r="BF52" s="158"/>
      <c r="BG52" s="27"/>
      <c r="BH52" s="157"/>
      <c r="BI52" s="158"/>
      <c r="BJ52" s="158"/>
      <c r="BK52" s="27"/>
      <c r="BL52" s="157"/>
      <c r="BM52" s="158"/>
      <c r="BN52" s="158"/>
      <c r="BO52" s="27"/>
      <c r="BP52" s="157"/>
      <c r="BQ52" s="158"/>
      <c r="BR52" s="158"/>
      <c r="BS52" s="27"/>
      <c r="BT52" s="157"/>
      <c r="BU52" s="158"/>
      <c r="BV52" s="158"/>
      <c r="BW52" s="27"/>
      <c r="BX52" s="157"/>
      <c r="BY52" s="158"/>
      <c r="BZ52" s="158"/>
      <c r="CA52" s="27"/>
      <c r="CB52" s="157"/>
      <c r="CC52" s="158"/>
      <c r="CD52" s="158"/>
      <c r="CE52" s="27"/>
      <c r="CF52" s="157"/>
      <c r="CG52" s="158"/>
      <c r="CH52" s="158"/>
      <c r="CI52" s="27"/>
      <c r="CJ52" s="157"/>
      <c r="CK52" s="158"/>
      <c r="CL52" s="158"/>
      <c r="CM52" s="27"/>
      <c r="CN52" s="157"/>
      <c r="CO52" s="158"/>
      <c r="CP52" s="158"/>
      <c r="CQ52" s="27"/>
      <c r="CR52" s="157"/>
      <c r="CS52" s="158"/>
      <c r="CT52" s="158"/>
      <c r="CU52" s="27"/>
      <c r="CV52" s="157"/>
      <c r="CW52" s="158"/>
      <c r="CX52" s="158"/>
      <c r="CY52" s="27"/>
      <c r="CZ52" s="157"/>
      <c r="DA52" s="158"/>
      <c r="DB52" s="158"/>
      <c r="DC52" s="27"/>
      <c r="DD52" s="157"/>
      <c r="DE52" s="158"/>
      <c r="DF52" s="158"/>
      <c r="DG52" s="27"/>
      <c r="DH52" s="157"/>
      <c r="DI52" s="158"/>
      <c r="DJ52" s="158"/>
      <c r="DK52" s="27"/>
      <c r="DL52" s="157"/>
      <c r="DM52" s="158"/>
      <c r="DN52" s="158"/>
      <c r="DO52" s="27"/>
      <c r="DP52" s="157"/>
      <c r="DQ52" s="158"/>
      <c r="DR52" s="158"/>
      <c r="DS52" s="27"/>
      <c r="DT52" s="157"/>
      <c r="DU52" s="158"/>
      <c r="DV52" s="158"/>
      <c r="DW52" s="27"/>
      <c r="DX52" s="157"/>
      <c r="DY52" s="158"/>
      <c r="DZ52" s="158"/>
      <c r="EA52" s="27"/>
      <c r="EB52" s="157"/>
      <c r="EC52" s="158"/>
      <c r="ED52" s="158"/>
      <c r="EE52" s="27"/>
      <c r="EF52" s="157"/>
      <c r="EG52" s="158"/>
      <c r="EH52" s="158"/>
      <c r="EI52" s="27"/>
      <c r="EJ52" s="157"/>
      <c r="EK52" s="158"/>
      <c r="EL52" s="158"/>
      <c r="EM52" s="27"/>
      <c r="EN52" s="157"/>
      <c r="EO52" s="158"/>
      <c r="EP52" s="158"/>
      <c r="EQ52" s="27"/>
      <c r="ER52" s="157"/>
      <c r="ES52" s="158"/>
      <c r="ET52" s="158"/>
      <c r="EU52" s="27"/>
      <c r="EV52" s="157"/>
      <c r="EW52" s="158"/>
      <c r="EX52" s="158"/>
      <c r="EY52" s="27"/>
      <c r="EZ52" s="157"/>
      <c r="FA52" s="158"/>
      <c r="FB52" s="158"/>
      <c r="FC52" s="27"/>
      <c r="FD52" s="157"/>
      <c r="FE52" s="158"/>
      <c r="FF52" s="158"/>
      <c r="FG52" s="27"/>
      <c r="FH52" s="157"/>
      <c r="FI52" s="158"/>
      <c r="FJ52" s="158"/>
      <c r="FK52" s="27"/>
      <c r="FL52" s="157"/>
      <c r="FM52" s="158"/>
      <c r="FN52" s="158"/>
      <c r="FO52" s="27"/>
      <c r="FP52" s="157"/>
      <c r="FQ52" s="158"/>
      <c r="FR52" s="158"/>
      <c r="FS52" s="27"/>
      <c r="FT52" s="157"/>
      <c r="FU52" s="158"/>
      <c r="FV52" s="158"/>
      <c r="FW52" s="27"/>
      <c r="FX52" s="157"/>
      <c r="FY52" s="158"/>
      <c r="FZ52" s="158"/>
      <c r="GA52" s="27"/>
      <c r="GB52" s="157"/>
      <c r="GC52" s="158"/>
      <c r="GD52" s="158"/>
      <c r="GE52" s="27"/>
      <c r="GF52" s="157"/>
      <c r="GG52" s="158"/>
      <c r="GH52" s="158"/>
      <c r="GI52" s="27"/>
      <c r="GJ52" s="157"/>
      <c r="GK52" s="158"/>
      <c r="GL52" s="158"/>
      <c r="GM52" s="27"/>
      <c r="GN52" s="157"/>
      <c r="GO52" s="158"/>
      <c r="GP52" s="158"/>
      <c r="GQ52" s="27"/>
      <c r="GR52" s="157"/>
      <c r="GS52" s="158"/>
      <c r="GT52" s="158"/>
      <c r="GU52" s="27"/>
      <c r="GV52" s="157"/>
      <c r="GW52" s="158"/>
      <c r="GX52" s="158"/>
      <c r="GY52" s="27"/>
      <c r="GZ52" s="157"/>
      <c r="HA52" s="158"/>
      <c r="HB52" s="158"/>
      <c r="HC52" s="27"/>
      <c r="HD52" s="157"/>
      <c r="HE52" s="158"/>
      <c r="HF52" s="158"/>
      <c r="HG52" s="27"/>
      <c r="HH52" s="157"/>
      <c r="HI52" s="158"/>
      <c r="HJ52" s="158"/>
      <c r="HK52" s="27"/>
      <c r="HL52" s="157"/>
      <c r="HM52" s="158"/>
      <c r="HN52" s="158"/>
      <c r="HO52" s="27"/>
      <c r="HP52" s="157"/>
      <c r="HQ52" s="158"/>
      <c r="HR52" s="158"/>
      <c r="HS52" s="27"/>
      <c r="HT52" s="157"/>
      <c r="HU52" s="158"/>
      <c r="HV52" s="158"/>
      <c r="HW52" s="27"/>
      <c r="HX52" s="157"/>
      <c r="HY52" s="158"/>
      <c r="HZ52" s="158"/>
      <c r="IA52" s="27"/>
      <c r="IB52" s="157"/>
      <c r="IC52" s="158"/>
      <c r="ID52" s="158"/>
      <c r="IE52" s="27"/>
    </row>
    <row r="53" spans="1:239" s="26" customFormat="1">
      <c r="A53" s="152" t="s">
        <v>57</v>
      </c>
      <c r="B53" s="24">
        <v>3758</v>
      </c>
      <c r="C53" s="24">
        <v>125.28</v>
      </c>
      <c r="D53" s="25">
        <v>0.8942040917332521</v>
      </c>
    </row>
    <row r="54" spans="1:239" ht="13.5" thickBot="1">
      <c r="A54" s="169" t="s">
        <v>18</v>
      </c>
      <c r="B54" s="43">
        <v>0</v>
      </c>
      <c r="C54" s="43">
        <v>0</v>
      </c>
      <c r="D54" s="44">
        <v>0</v>
      </c>
    </row>
    <row r="55" spans="1:239">
      <c r="A55" s="165" t="s">
        <v>58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scale="96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4" width="13.140625" style="2"/>
    <col min="255" max="255" width="52.140625" style="2" customWidth="1"/>
    <col min="256" max="257" width="14.42578125" style="2" customWidth="1"/>
    <col min="258" max="258" width="9.85546875" style="2" customWidth="1"/>
    <col min="259" max="510" width="13.140625" style="2"/>
    <col min="511" max="511" width="52.140625" style="2" customWidth="1"/>
    <col min="512" max="513" width="14.42578125" style="2" customWidth="1"/>
    <col min="514" max="514" width="9.85546875" style="2" customWidth="1"/>
    <col min="515" max="766" width="13.140625" style="2"/>
    <col min="767" max="767" width="52.140625" style="2" customWidth="1"/>
    <col min="768" max="769" width="14.42578125" style="2" customWidth="1"/>
    <col min="770" max="770" width="9.85546875" style="2" customWidth="1"/>
    <col min="771" max="1022" width="13.140625" style="2"/>
    <col min="1023" max="1023" width="52.140625" style="2" customWidth="1"/>
    <col min="1024" max="1025" width="14.42578125" style="2" customWidth="1"/>
    <col min="1026" max="1026" width="9.85546875" style="2" customWidth="1"/>
    <col min="1027" max="1278" width="13.140625" style="2"/>
    <col min="1279" max="1279" width="52.140625" style="2" customWidth="1"/>
    <col min="1280" max="1281" width="14.42578125" style="2" customWidth="1"/>
    <col min="1282" max="1282" width="9.85546875" style="2" customWidth="1"/>
    <col min="1283" max="1534" width="13.140625" style="2"/>
    <col min="1535" max="1535" width="52.140625" style="2" customWidth="1"/>
    <col min="1536" max="1537" width="14.42578125" style="2" customWidth="1"/>
    <col min="1538" max="1538" width="9.85546875" style="2" customWidth="1"/>
    <col min="1539" max="1790" width="13.140625" style="2"/>
    <col min="1791" max="1791" width="52.140625" style="2" customWidth="1"/>
    <col min="1792" max="1793" width="14.42578125" style="2" customWidth="1"/>
    <col min="1794" max="1794" width="9.85546875" style="2" customWidth="1"/>
    <col min="1795" max="2046" width="13.140625" style="2"/>
    <col min="2047" max="2047" width="52.140625" style="2" customWidth="1"/>
    <col min="2048" max="2049" width="14.42578125" style="2" customWidth="1"/>
    <col min="2050" max="2050" width="9.85546875" style="2" customWidth="1"/>
    <col min="2051" max="2302" width="13.140625" style="2"/>
    <col min="2303" max="2303" width="52.140625" style="2" customWidth="1"/>
    <col min="2304" max="2305" width="14.42578125" style="2" customWidth="1"/>
    <col min="2306" max="2306" width="9.85546875" style="2" customWidth="1"/>
    <col min="2307" max="2558" width="13.140625" style="2"/>
    <col min="2559" max="2559" width="52.140625" style="2" customWidth="1"/>
    <col min="2560" max="2561" width="14.42578125" style="2" customWidth="1"/>
    <col min="2562" max="2562" width="9.85546875" style="2" customWidth="1"/>
    <col min="2563" max="2814" width="13.140625" style="2"/>
    <col min="2815" max="2815" width="52.140625" style="2" customWidth="1"/>
    <col min="2816" max="2817" width="14.42578125" style="2" customWidth="1"/>
    <col min="2818" max="2818" width="9.85546875" style="2" customWidth="1"/>
    <col min="2819" max="3070" width="13.140625" style="2"/>
    <col min="3071" max="3071" width="52.140625" style="2" customWidth="1"/>
    <col min="3072" max="3073" width="14.42578125" style="2" customWidth="1"/>
    <col min="3074" max="3074" width="9.85546875" style="2" customWidth="1"/>
    <col min="3075" max="3326" width="13.140625" style="2"/>
    <col min="3327" max="3327" width="52.140625" style="2" customWidth="1"/>
    <col min="3328" max="3329" width="14.42578125" style="2" customWidth="1"/>
    <col min="3330" max="3330" width="9.85546875" style="2" customWidth="1"/>
    <col min="3331" max="3582" width="13.140625" style="2"/>
    <col min="3583" max="3583" width="52.140625" style="2" customWidth="1"/>
    <col min="3584" max="3585" width="14.42578125" style="2" customWidth="1"/>
    <col min="3586" max="3586" width="9.85546875" style="2" customWidth="1"/>
    <col min="3587" max="3838" width="13.140625" style="2"/>
    <col min="3839" max="3839" width="52.140625" style="2" customWidth="1"/>
    <col min="3840" max="3841" width="14.42578125" style="2" customWidth="1"/>
    <col min="3842" max="3842" width="9.85546875" style="2" customWidth="1"/>
    <col min="3843" max="4094" width="13.140625" style="2"/>
    <col min="4095" max="4095" width="52.140625" style="2" customWidth="1"/>
    <col min="4096" max="4097" width="14.42578125" style="2" customWidth="1"/>
    <col min="4098" max="4098" width="9.85546875" style="2" customWidth="1"/>
    <col min="4099" max="4350" width="13.140625" style="2"/>
    <col min="4351" max="4351" width="52.140625" style="2" customWidth="1"/>
    <col min="4352" max="4353" width="14.42578125" style="2" customWidth="1"/>
    <col min="4354" max="4354" width="9.85546875" style="2" customWidth="1"/>
    <col min="4355" max="4606" width="13.140625" style="2"/>
    <col min="4607" max="4607" width="52.140625" style="2" customWidth="1"/>
    <col min="4608" max="4609" width="14.42578125" style="2" customWidth="1"/>
    <col min="4610" max="4610" width="9.85546875" style="2" customWidth="1"/>
    <col min="4611" max="4862" width="13.140625" style="2"/>
    <col min="4863" max="4863" width="52.140625" style="2" customWidth="1"/>
    <col min="4864" max="4865" width="14.42578125" style="2" customWidth="1"/>
    <col min="4866" max="4866" width="9.85546875" style="2" customWidth="1"/>
    <col min="4867" max="5118" width="13.140625" style="2"/>
    <col min="5119" max="5119" width="52.140625" style="2" customWidth="1"/>
    <col min="5120" max="5121" width="14.42578125" style="2" customWidth="1"/>
    <col min="5122" max="5122" width="9.85546875" style="2" customWidth="1"/>
    <col min="5123" max="5374" width="13.140625" style="2"/>
    <col min="5375" max="5375" width="52.140625" style="2" customWidth="1"/>
    <col min="5376" max="5377" width="14.42578125" style="2" customWidth="1"/>
    <col min="5378" max="5378" width="9.85546875" style="2" customWidth="1"/>
    <col min="5379" max="5630" width="13.140625" style="2"/>
    <col min="5631" max="5631" width="52.140625" style="2" customWidth="1"/>
    <col min="5632" max="5633" width="14.42578125" style="2" customWidth="1"/>
    <col min="5634" max="5634" width="9.85546875" style="2" customWidth="1"/>
    <col min="5635" max="5886" width="13.140625" style="2"/>
    <col min="5887" max="5887" width="52.140625" style="2" customWidth="1"/>
    <col min="5888" max="5889" width="14.42578125" style="2" customWidth="1"/>
    <col min="5890" max="5890" width="9.85546875" style="2" customWidth="1"/>
    <col min="5891" max="6142" width="13.140625" style="2"/>
    <col min="6143" max="6143" width="52.140625" style="2" customWidth="1"/>
    <col min="6144" max="6145" width="14.42578125" style="2" customWidth="1"/>
    <col min="6146" max="6146" width="9.85546875" style="2" customWidth="1"/>
    <col min="6147" max="6398" width="13.140625" style="2"/>
    <col min="6399" max="6399" width="52.140625" style="2" customWidth="1"/>
    <col min="6400" max="6401" width="14.42578125" style="2" customWidth="1"/>
    <col min="6402" max="6402" width="9.85546875" style="2" customWidth="1"/>
    <col min="6403" max="6654" width="13.140625" style="2"/>
    <col min="6655" max="6655" width="52.140625" style="2" customWidth="1"/>
    <col min="6656" max="6657" width="14.42578125" style="2" customWidth="1"/>
    <col min="6658" max="6658" width="9.85546875" style="2" customWidth="1"/>
    <col min="6659" max="6910" width="13.140625" style="2"/>
    <col min="6911" max="6911" width="52.140625" style="2" customWidth="1"/>
    <col min="6912" max="6913" width="14.42578125" style="2" customWidth="1"/>
    <col min="6914" max="6914" width="9.85546875" style="2" customWidth="1"/>
    <col min="6915" max="7166" width="13.140625" style="2"/>
    <col min="7167" max="7167" width="52.140625" style="2" customWidth="1"/>
    <col min="7168" max="7169" width="14.42578125" style="2" customWidth="1"/>
    <col min="7170" max="7170" width="9.85546875" style="2" customWidth="1"/>
    <col min="7171" max="7422" width="13.140625" style="2"/>
    <col min="7423" max="7423" width="52.140625" style="2" customWidth="1"/>
    <col min="7424" max="7425" width="14.42578125" style="2" customWidth="1"/>
    <col min="7426" max="7426" width="9.85546875" style="2" customWidth="1"/>
    <col min="7427" max="7678" width="13.140625" style="2"/>
    <col min="7679" max="7679" width="52.140625" style="2" customWidth="1"/>
    <col min="7680" max="7681" width="14.42578125" style="2" customWidth="1"/>
    <col min="7682" max="7682" width="9.85546875" style="2" customWidth="1"/>
    <col min="7683" max="7934" width="13.140625" style="2"/>
    <col min="7935" max="7935" width="52.140625" style="2" customWidth="1"/>
    <col min="7936" max="7937" width="14.42578125" style="2" customWidth="1"/>
    <col min="7938" max="7938" width="9.85546875" style="2" customWidth="1"/>
    <col min="7939" max="8190" width="13.140625" style="2"/>
    <col min="8191" max="8191" width="52.140625" style="2" customWidth="1"/>
    <col min="8192" max="8193" width="14.42578125" style="2" customWidth="1"/>
    <col min="8194" max="8194" width="9.85546875" style="2" customWidth="1"/>
    <col min="8195" max="8446" width="13.140625" style="2"/>
    <col min="8447" max="8447" width="52.140625" style="2" customWidth="1"/>
    <col min="8448" max="8449" width="14.42578125" style="2" customWidth="1"/>
    <col min="8450" max="8450" width="9.85546875" style="2" customWidth="1"/>
    <col min="8451" max="8702" width="13.140625" style="2"/>
    <col min="8703" max="8703" width="52.140625" style="2" customWidth="1"/>
    <col min="8704" max="8705" width="14.42578125" style="2" customWidth="1"/>
    <col min="8706" max="8706" width="9.85546875" style="2" customWidth="1"/>
    <col min="8707" max="8958" width="13.140625" style="2"/>
    <col min="8959" max="8959" width="52.140625" style="2" customWidth="1"/>
    <col min="8960" max="8961" width="14.42578125" style="2" customWidth="1"/>
    <col min="8962" max="8962" width="9.85546875" style="2" customWidth="1"/>
    <col min="8963" max="9214" width="13.140625" style="2"/>
    <col min="9215" max="9215" width="52.140625" style="2" customWidth="1"/>
    <col min="9216" max="9217" width="14.42578125" style="2" customWidth="1"/>
    <col min="9218" max="9218" width="9.85546875" style="2" customWidth="1"/>
    <col min="9219" max="9470" width="13.140625" style="2"/>
    <col min="9471" max="9471" width="52.140625" style="2" customWidth="1"/>
    <col min="9472" max="9473" width="14.42578125" style="2" customWidth="1"/>
    <col min="9474" max="9474" width="9.85546875" style="2" customWidth="1"/>
    <col min="9475" max="9726" width="13.140625" style="2"/>
    <col min="9727" max="9727" width="52.140625" style="2" customWidth="1"/>
    <col min="9728" max="9729" width="14.42578125" style="2" customWidth="1"/>
    <col min="9730" max="9730" width="9.85546875" style="2" customWidth="1"/>
    <col min="9731" max="9982" width="13.140625" style="2"/>
    <col min="9983" max="9983" width="52.140625" style="2" customWidth="1"/>
    <col min="9984" max="9985" width="14.42578125" style="2" customWidth="1"/>
    <col min="9986" max="9986" width="9.85546875" style="2" customWidth="1"/>
    <col min="9987" max="10238" width="13.140625" style="2"/>
    <col min="10239" max="10239" width="52.140625" style="2" customWidth="1"/>
    <col min="10240" max="10241" width="14.42578125" style="2" customWidth="1"/>
    <col min="10242" max="10242" width="9.85546875" style="2" customWidth="1"/>
    <col min="10243" max="10494" width="13.140625" style="2"/>
    <col min="10495" max="10495" width="52.140625" style="2" customWidth="1"/>
    <col min="10496" max="10497" width="14.42578125" style="2" customWidth="1"/>
    <col min="10498" max="10498" width="9.85546875" style="2" customWidth="1"/>
    <col min="10499" max="10750" width="13.140625" style="2"/>
    <col min="10751" max="10751" width="52.140625" style="2" customWidth="1"/>
    <col min="10752" max="10753" width="14.42578125" style="2" customWidth="1"/>
    <col min="10754" max="10754" width="9.85546875" style="2" customWidth="1"/>
    <col min="10755" max="11006" width="13.140625" style="2"/>
    <col min="11007" max="11007" width="52.140625" style="2" customWidth="1"/>
    <col min="11008" max="11009" width="14.42578125" style="2" customWidth="1"/>
    <col min="11010" max="11010" width="9.85546875" style="2" customWidth="1"/>
    <col min="11011" max="11262" width="13.140625" style="2"/>
    <col min="11263" max="11263" width="52.140625" style="2" customWidth="1"/>
    <col min="11264" max="11265" width="14.42578125" style="2" customWidth="1"/>
    <col min="11266" max="11266" width="9.85546875" style="2" customWidth="1"/>
    <col min="11267" max="11518" width="13.140625" style="2"/>
    <col min="11519" max="11519" width="52.140625" style="2" customWidth="1"/>
    <col min="11520" max="11521" width="14.42578125" style="2" customWidth="1"/>
    <col min="11522" max="11522" width="9.85546875" style="2" customWidth="1"/>
    <col min="11523" max="11774" width="13.140625" style="2"/>
    <col min="11775" max="11775" width="52.140625" style="2" customWidth="1"/>
    <col min="11776" max="11777" width="14.42578125" style="2" customWidth="1"/>
    <col min="11778" max="11778" width="9.85546875" style="2" customWidth="1"/>
    <col min="11779" max="12030" width="13.140625" style="2"/>
    <col min="12031" max="12031" width="52.140625" style="2" customWidth="1"/>
    <col min="12032" max="12033" width="14.42578125" style="2" customWidth="1"/>
    <col min="12034" max="12034" width="9.85546875" style="2" customWidth="1"/>
    <col min="12035" max="12286" width="13.140625" style="2"/>
    <col min="12287" max="12287" width="52.140625" style="2" customWidth="1"/>
    <col min="12288" max="12289" width="14.42578125" style="2" customWidth="1"/>
    <col min="12290" max="12290" width="9.85546875" style="2" customWidth="1"/>
    <col min="12291" max="12542" width="13.140625" style="2"/>
    <col min="12543" max="12543" width="52.140625" style="2" customWidth="1"/>
    <col min="12544" max="12545" width="14.42578125" style="2" customWidth="1"/>
    <col min="12546" max="12546" width="9.85546875" style="2" customWidth="1"/>
    <col min="12547" max="12798" width="13.140625" style="2"/>
    <col min="12799" max="12799" width="52.140625" style="2" customWidth="1"/>
    <col min="12800" max="12801" width="14.42578125" style="2" customWidth="1"/>
    <col min="12802" max="12802" width="9.85546875" style="2" customWidth="1"/>
    <col min="12803" max="13054" width="13.140625" style="2"/>
    <col min="13055" max="13055" width="52.140625" style="2" customWidth="1"/>
    <col min="13056" max="13057" width="14.42578125" style="2" customWidth="1"/>
    <col min="13058" max="13058" width="9.85546875" style="2" customWidth="1"/>
    <col min="13059" max="13310" width="13.140625" style="2"/>
    <col min="13311" max="13311" width="52.140625" style="2" customWidth="1"/>
    <col min="13312" max="13313" width="14.42578125" style="2" customWidth="1"/>
    <col min="13314" max="13314" width="9.85546875" style="2" customWidth="1"/>
    <col min="13315" max="13566" width="13.140625" style="2"/>
    <col min="13567" max="13567" width="52.140625" style="2" customWidth="1"/>
    <col min="13568" max="13569" width="14.42578125" style="2" customWidth="1"/>
    <col min="13570" max="13570" width="9.85546875" style="2" customWidth="1"/>
    <col min="13571" max="13822" width="13.140625" style="2"/>
    <col min="13823" max="13823" width="52.140625" style="2" customWidth="1"/>
    <col min="13824" max="13825" width="14.42578125" style="2" customWidth="1"/>
    <col min="13826" max="13826" width="9.85546875" style="2" customWidth="1"/>
    <col min="13827" max="14078" width="13.140625" style="2"/>
    <col min="14079" max="14079" width="52.140625" style="2" customWidth="1"/>
    <col min="14080" max="14081" width="14.42578125" style="2" customWidth="1"/>
    <col min="14082" max="14082" width="9.85546875" style="2" customWidth="1"/>
    <col min="14083" max="14334" width="13.140625" style="2"/>
    <col min="14335" max="14335" width="52.140625" style="2" customWidth="1"/>
    <col min="14336" max="14337" width="14.42578125" style="2" customWidth="1"/>
    <col min="14338" max="14338" width="9.85546875" style="2" customWidth="1"/>
    <col min="14339" max="14590" width="13.140625" style="2"/>
    <col min="14591" max="14591" width="52.140625" style="2" customWidth="1"/>
    <col min="14592" max="14593" width="14.42578125" style="2" customWidth="1"/>
    <col min="14594" max="14594" width="9.85546875" style="2" customWidth="1"/>
    <col min="14595" max="14846" width="13.140625" style="2"/>
    <col min="14847" max="14847" width="52.140625" style="2" customWidth="1"/>
    <col min="14848" max="14849" width="14.42578125" style="2" customWidth="1"/>
    <col min="14850" max="14850" width="9.85546875" style="2" customWidth="1"/>
    <col min="14851" max="15102" width="13.140625" style="2"/>
    <col min="15103" max="15103" width="52.140625" style="2" customWidth="1"/>
    <col min="15104" max="15105" width="14.42578125" style="2" customWidth="1"/>
    <col min="15106" max="15106" width="9.85546875" style="2" customWidth="1"/>
    <col min="15107" max="15358" width="13.140625" style="2"/>
    <col min="15359" max="15359" width="52.140625" style="2" customWidth="1"/>
    <col min="15360" max="15361" width="14.42578125" style="2" customWidth="1"/>
    <col min="15362" max="15362" width="9.85546875" style="2" customWidth="1"/>
    <col min="15363" max="15614" width="13.140625" style="2"/>
    <col min="15615" max="15615" width="52.140625" style="2" customWidth="1"/>
    <col min="15616" max="15617" width="14.42578125" style="2" customWidth="1"/>
    <col min="15618" max="15618" width="9.85546875" style="2" customWidth="1"/>
    <col min="15619" max="15870" width="13.140625" style="2"/>
    <col min="15871" max="15871" width="52.140625" style="2" customWidth="1"/>
    <col min="15872" max="15873" width="14.42578125" style="2" customWidth="1"/>
    <col min="15874" max="15874" width="9.85546875" style="2" customWidth="1"/>
    <col min="15875" max="16126" width="13.140625" style="2"/>
    <col min="16127" max="16127" width="52.140625" style="2" customWidth="1"/>
    <col min="16128" max="16129" width="14.42578125" style="2" customWidth="1"/>
    <col min="16130" max="16130" width="9.85546875" style="2" customWidth="1"/>
    <col min="16131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1</v>
      </c>
      <c r="B2" s="1"/>
      <c r="C2" s="1"/>
      <c r="D2" s="1"/>
    </row>
    <row r="3" spans="1:4">
      <c r="A3" s="136" t="s">
        <v>290</v>
      </c>
      <c r="B3" s="1"/>
      <c r="C3" s="1"/>
      <c r="D3" s="1"/>
    </row>
    <row r="4" spans="1:4">
      <c r="A4" s="136" t="s">
        <v>282</v>
      </c>
      <c r="B4" s="1"/>
      <c r="C4" s="1"/>
      <c r="D4" s="1"/>
    </row>
    <row r="5" spans="1:4" ht="13.5" thickBot="1">
      <c r="A5" s="3" t="s">
        <v>4</v>
      </c>
      <c r="B5" s="137">
        <v>30000</v>
      </c>
      <c r="C5" s="138" t="s">
        <v>5</v>
      </c>
    </row>
    <row r="6" spans="1:4">
      <c r="A6" s="6"/>
      <c r="B6" s="139" t="s">
        <v>6</v>
      </c>
      <c r="C6" s="8">
        <v>41730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11</v>
      </c>
      <c r="D8" s="144" t="s">
        <v>13</v>
      </c>
    </row>
    <row r="9" spans="1:4">
      <c r="A9" s="141" t="s">
        <v>14</v>
      </c>
      <c r="B9" s="145"/>
      <c r="D9" s="14"/>
    </row>
    <row r="10" spans="1:4">
      <c r="A10" s="146" t="s">
        <v>15</v>
      </c>
      <c r="B10" s="16">
        <v>0</v>
      </c>
      <c r="C10" s="16">
        <v>0</v>
      </c>
      <c r="D10" s="17">
        <v>0</v>
      </c>
    </row>
    <row r="11" spans="1:4">
      <c r="A11" s="146" t="s">
        <v>16</v>
      </c>
      <c r="B11" s="18">
        <v>0</v>
      </c>
      <c r="C11" s="18">
        <v>0</v>
      </c>
      <c r="D11" s="17">
        <v>0</v>
      </c>
    </row>
    <row r="12" spans="1:4">
      <c r="A12" s="146" t="s">
        <v>17</v>
      </c>
      <c r="B12" s="16">
        <v>4180</v>
      </c>
      <c r="C12" s="16">
        <v>139.29</v>
      </c>
      <c r="D12" s="17">
        <v>0.27026813371552721</v>
      </c>
    </row>
    <row r="13" spans="1:4">
      <c r="A13" s="146" t="s">
        <v>18</v>
      </c>
      <c r="B13" s="16">
        <v>0</v>
      </c>
      <c r="C13" s="16">
        <v>0</v>
      </c>
      <c r="D13" s="17">
        <v>0</v>
      </c>
    </row>
    <row r="14" spans="1:4">
      <c r="A14" s="146" t="s">
        <v>19</v>
      </c>
      <c r="B14" s="16">
        <v>0</v>
      </c>
      <c r="C14" s="16">
        <v>0</v>
      </c>
      <c r="D14" s="17">
        <v>0</v>
      </c>
    </row>
    <row r="15" spans="1:4">
      <c r="A15" s="138" t="s">
        <v>20</v>
      </c>
      <c r="B15" s="16">
        <v>4438</v>
      </c>
      <c r="C15" s="16">
        <v>147.91999999999999</v>
      </c>
      <c r="D15" s="17">
        <v>0.28694975536591144</v>
      </c>
    </row>
    <row r="16" spans="1:4">
      <c r="A16" s="138" t="s">
        <v>21</v>
      </c>
      <c r="B16" s="16">
        <v>86.01</v>
      </c>
      <c r="C16" s="16">
        <v>2.88</v>
      </c>
      <c r="D16" s="17">
        <v>5.5611871246106451E-3</v>
      </c>
    </row>
    <row r="17" spans="1:4">
      <c r="A17" s="138" t="s">
        <v>22</v>
      </c>
      <c r="B17" s="16">
        <v>0</v>
      </c>
      <c r="C17" s="16">
        <v>0</v>
      </c>
      <c r="D17" s="17">
        <v>0</v>
      </c>
    </row>
    <row r="18" spans="1:4">
      <c r="A18" s="138" t="s">
        <v>23</v>
      </c>
      <c r="B18" s="16">
        <v>3226.8</v>
      </c>
      <c r="C18" s="16">
        <v>107.56</v>
      </c>
      <c r="D18" s="17">
        <v>0.20863665403666584</v>
      </c>
    </row>
    <row r="19" spans="1:4">
      <c r="A19" s="138" t="s">
        <v>24</v>
      </c>
      <c r="B19" s="16">
        <v>1297.6600000000001</v>
      </c>
      <c r="C19" s="16">
        <v>43.26</v>
      </c>
      <c r="D19" s="17">
        <v>8.3903384305572024E-2</v>
      </c>
    </row>
    <row r="20" spans="1:4">
      <c r="A20" s="138" t="s">
        <v>25</v>
      </c>
      <c r="B20" s="16">
        <v>400.75</v>
      </c>
      <c r="C20" s="16">
        <v>13.36</v>
      </c>
      <c r="D20" s="17">
        <v>2.5911472389114242E-2</v>
      </c>
    </row>
    <row r="21" spans="1:4">
      <c r="A21" s="138" t="s">
        <v>26</v>
      </c>
      <c r="B21" s="16">
        <v>130</v>
      </c>
      <c r="C21" s="16">
        <v>4.33</v>
      </c>
      <c r="D21" s="17">
        <v>8.4054682734494117E-3</v>
      </c>
    </row>
    <row r="22" spans="1:4">
      <c r="A22" s="148" t="s">
        <v>27</v>
      </c>
      <c r="B22" s="20">
        <v>13759.22</v>
      </c>
      <c r="C22" s="20">
        <v>458.6</v>
      </c>
      <c r="D22" s="21">
        <v>0.88963605521085087</v>
      </c>
    </row>
    <row r="23" spans="1:4">
      <c r="A23" s="151" t="s">
        <v>28</v>
      </c>
      <c r="B23" s="18">
        <v>0</v>
      </c>
      <c r="C23" s="18">
        <v>0</v>
      </c>
      <c r="D23" s="14"/>
    </row>
    <row r="24" spans="1:4">
      <c r="A24" s="146" t="s">
        <v>29</v>
      </c>
      <c r="B24" s="16">
        <v>0</v>
      </c>
      <c r="C24" s="16">
        <v>0</v>
      </c>
      <c r="D24" s="17">
        <v>0</v>
      </c>
    </row>
    <row r="25" spans="1:4">
      <c r="A25" s="146" t="s">
        <v>30</v>
      </c>
      <c r="B25" s="16">
        <v>68.8</v>
      </c>
      <c r="C25" s="16">
        <v>2.29</v>
      </c>
      <c r="D25" s="17">
        <v>4.4484324401024575E-3</v>
      </c>
    </row>
    <row r="26" spans="1:4">
      <c r="A26" s="146" t="s">
        <v>31</v>
      </c>
      <c r="B26" s="16">
        <v>0</v>
      </c>
      <c r="C26" s="16">
        <v>0</v>
      </c>
      <c r="D26" s="17">
        <v>0</v>
      </c>
    </row>
    <row r="27" spans="1:4">
      <c r="A27" s="146" t="s">
        <v>32</v>
      </c>
      <c r="B27" s="16">
        <v>0</v>
      </c>
      <c r="C27" s="16">
        <v>0</v>
      </c>
      <c r="D27" s="17">
        <v>0</v>
      </c>
    </row>
    <row r="28" spans="1:4">
      <c r="A28" s="146" t="s">
        <v>33</v>
      </c>
      <c r="B28" s="16">
        <v>690</v>
      </c>
      <c r="C28" s="16">
        <v>23</v>
      </c>
      <c r="D28" s="17">
        <v>4.4613639297539184E-2</v>
      </c>
    </row>
    <row r="29" spans="1:4">
      <c r="A29" s="146" t="s">
        <v>34</v>
      </c>
      <c r="B29" s="16">
        <v>0</v>
      </c>
      <c r="C29" s="16">
        <v>0</v>
      </c>
      <c r="D29" s="17">
        <v>0</v>
      </c>
    </row>
    <row r="30" spans="1:4">
      <c r="A30" s="146" t="s">
        <v>35</v>
      </c>
      <c r="B30" s="16">
        <v>0</v>
      </c>
      <c r="C30" s="16">
        <v>0</v>
      </c>
      <c r="D30" s="17">
        <v>0</v>
      </c>
    </row>
    <row r="31" spans="1:4">
      <c r="A31" s="146" t="s">
        <v>36</v>
      </c>
      <c r="B31" s="16">
        <v>0</v>
      </c>
      <c r="C31" s="16">
        <v>0</v>
      </c>
      <c r="D31" s="17">
        <v>0</v>
      </c>
    </row>
    <row r="32" spans="1:4">
      <c r="A32" s="152" t="s">
        <v>37</v>
      </c>
      <c r="B32" s="24">
        <v>758.8</v>
      </c>
      <c r="C32" s="24">
        <v>25.29</v>
      </c>
      <c r="D32" s="25">
        <v>4.9062071737641634E-2</v>
      </c>
    </row>
    <row r="33" spans="1:239" s="155" customFormat="1">
      <c r="A33" s="141" t="s">
        <v>38</v>
      </c>
      <c r="B33" s="18">
        <v>0</v>
      </c>
      <c r="C33" s="18">
        <v>0</v>
      </c>
      <c r="D33" s="14"/>
    </row>
    <row r="34" spans="1:239" s="155" customFormat="1">
      <c r="A34" s="146" t="s">
        <v>39</v>
      </c>
      <c r="B34" s="16">
        <v>699.9322636024516</v>
      </c>
      <c r="C34" s="16">
        <v>23.34</v>
      </c>
      <c r="D34" s="17">
        <v>4.5255834117492594E-2</v>
      </c>
    </row>
    <row r="35" spans="1:239" s="155" customFormat="1">
      <c r="A35" s="138" t="s">
        <v>40</v>
      </c>
      <c r="B35" s="16">
        <v>699.9322636024516</v>
      </c>
      <c r="C35" s="16">
        <v>23.34</v>
      </c>
      <c r="D35" s="17">
        <v>4.5255834117492594E-2</v>
      </c>
    </row>
    <row r="36" spans="1:239" s="156" customFormat="1">
      <c r="A36" s="148" t="s">
        <v>41</v>
      </c>
      <c r="B36" s="20">
        <v>15217.952263602452</v>
      </c>
      <c r="C36" s="20">
        <v>507.23</v>
      </c>
      <c r="D36" s="21">
        <v>0.98395396106598509</v>
      </c>
    </row>
    <row r="37" spans="1:239" s="155" customFormat="1">
      <c r="A37" s="141" t="s">
        <v>42</v>
      </c>
      <c r="B37" s="18">
        <v>0</v>
      </c>
      <c r="C37" s="18">
        <v>0</v>
      </c>
      <c r="D37" s="14"/>
    </row>
    <row r="38" spans="1:239" s="155" customFormat="1">
      <c r="A38" s="138" t="s">
        <v>43</v>
      </c>
      <c r="B38" s="16">
        <v>243.18</v>
      </c>
      <c r="C38" s="16">
        <v>8.11</v>
      </c>
      <c r="D38" s="17">
        <v>1.5723398267210982E-2</v>
      </c>
    </row>
    <row r="39" spans="1:239" s="155" customFormat="1">
      <c r="A39" s="138" t="s">
        <v>44</v>
      </c>
      <c r="B39" s="16">
        <v>1.54</v>
      </c>
      <c r="C39" s="16">
        <v>0.05</v>
      </c>
      <c r="D39" s="17">
        <v>9.9572470316246873E-5</v>
      </c>
    </row>
    <row r="40" spans="1:239" s="155" customFormat="1">
      <c r="A40" s="146" t="s">
        <v>45</v>
      </c>
      <c r="B40" s="16">
        <v>0</v>
      </c>
      <c r="C40" s="16">
        <v>0</v>
      </c>
      <c r="D40" s="17">
        <v>0</v>
      </c>
    </row>
    <row r="41" spans="1:239" s="155" customFormat="1">
      <c r="A41" s="152" t="s">
        <v>46</v>
      </c>
      <c r="B41" s="24">
        <v>244.72</v>
      </c>
      <c r="C41" s="24">
        <v>8.16</v>
      </c>
      <c r="D41" s="25">
        <v>1.5822970737527229E-2</v>
      </c>
      <c r="E41" s="158"/>
      <c r="F41" s="158"/>
      <c r="G41" s="27"/>
      <c r="H41" s="157"/>
      <c r="I41" s="158"/>
      <c r="J41" s="158"/>
      <c r="K41" s="27"/>
      <c r="L41" s="157"/>
      <c r="M41" s="158"/>
      <c r="N41" s="158"/>
      <c r="O41" s="27"/>
      <c r="P41" s="157"/>
      <c r="Q41" s="158"/>
      <c r="R41" s="158"/>
      <c r="S41" s="27"/>
      <c r="T41" s="157"/>
      <c r="U41" s="158"/>
      <c r="V41" s="158"/>
      <c r="W41" s="27"/>
      <c r="X41" s="157"/>
      <c r="Y41" s="158"/>
      <c r="Z41" s="158"/>
      <c r="AA41" s="27"/>
      <c r="AB41" s="157"/>
      <c r="AC41" s="158"/>
      <c r="AD41" s="158"/>
      <c r="AE41" s="27"/>
      <c r="AF41" s="157"/>
      <c r="AG41" s="158"/>
      <c r="AH41" s="158"/>
      <c r="AI41" s="27"/>
      <c r="AJ41" s="157"/>
      <c r="AK41" s="158"/>
      <c r="AL41" s="158"/>
      <c r="AM41" s="27"/>
      <c r="AN41" s="157"/>
      <c r="AO41" s="158"/>
      <c r="AP41" s="158"/>
      <c r="AQ41" s="27"/>
      <c r="AR41" s="157"/>
      <c r="AS41" s="158"/>
      <c r="AT41" s="158"/>
      <c r="AU41" s="27"/>
      <c r="AV41" s="157"/>
      <c r="AW41" s="158"/>
      <c r="AX41" s="158"/>
      <c r="AY41" s="27"/>
      <c r="AZ41" s="157"/>
      <c r="BA41" s="158"/>
      <c r="BB41" s="158"/>
      <c r="BC41" s="27"/>
      <c r="BD41" s="157"/>
      <c r="BE41" s="158"/>
      <c r="BF41" s="158"/>
      <c r="BG41" s="27"/>
      <c r="BH41" s="157"/>
      <c r="BI41" s="158"/>
      <c r="BJ41" s="158"/>
      <c r="BK41" s="27"/>
      <c r="BL41" s="157"/>
      <c r="BM41" s="158"/>
      <c r="BN41" s="158"/>
      <c r="BO41" s="27"/>
      <c r="BP41" s="157"/>
      <c r="BQ41" s="158"/>
      <c r="BR41" s="158"/>
      <c r="BS41" s="27"/>
      <c r="BT41" s="157"/>
      <c r="BU41" s="158"/>
      <c r="BV41" s="158"/>
      <c r="BW41" s="27"/>
      <c r="BX41" s="157"/>
      <c r="BY41" s="158"/>
      <c r="BZ41" s="158"/>
      <c r="CA41" s="27"/>
      <c r="CB41" s="157"/>
      <c r="CC41" s="158"/>
      <c r="CD41" s="158"/>
      <c r="CE41" s="27"/>
      <c r="CF41" s="157"/>
      <c r="CG41" s="158"/>
      <c r="CH41" s="158"/>
      <c r="CI41" s="27"/>
      <c r="CJ41" s="157"/>
      <c r="CK41" s="158"/>
      <c r="CL41" s="158"/>
      <c r="CM41" s="27"/>
      <c r="CN41" s="157"/>
      <c r="CO41" s="158"/>
      <c r="CP41" s="158"/>
      <c r="CQ41" s="27"/>
      <c r="CR41" s="157"/>
      <c r="CS41" s="158"/>
      <c r="CT41" s="158"/>
      <c r="CU41" s="27"/>
      <c r="CV41" s="157"/>
      <c r="CW41" s="158"/>
      <c r="CX41" s="158"/>
      <c r="CY41" s="27"/>
      <c r="CZ41" s="157"/>
      <c r="DA41" s="158"/>
      <c r="DB41" s="158"/>
      <c r="DC41" s="27"/>
      <c r="DD41" s="157"/>
      <c r="DE41" s="158"/>
      <c r="DF41" s="158"/>
      <c r="DG41" s="27"/>
      <c r="DH41" s="157"/>
      <c r="DI41" s="158"/>
      <c r="DJ41" s="158"/>
      <c r="DK41" s="27"/>
      <c r="DL41" s="157"/>
      <c r="DM41" s="158"/>
      <c r="DN41" s="158"/>
      <c r="DO41" s="27"/>
      <c r="DP41" s="157"/>
      <c r="DQ41" s="158"/>
      <c r="DR41" s="158"/>
      <c r="DS41" s="27"/>
      <c r="DT41" s="157"/>
      <c r="DU41" s="158"/>
      <c r="DV41" s="158"/>
      <c r="DW41" s="27"/>
      <c r="DX41" s="157"/>
      <c r="DY41" s="158"/>
      <c r="DZ41" s="158"/>
      <c r="EA41" s="27"/>
      <c r="EB41" s="157"/>
      <c r="EC41" s="158"/>
      <c r="ED41" s="158"/>
      <c r="EE41" s="27"/>
      <c r="EF41" s="157"/>
      <c r="EG41" s="158"/>
      <c r="EH41" s="158"/>
      <c r="EI41" s="27"/>
      <c r="EJ41" s="157"/>
      <c r="EK41" s="158"/>
      <c r="EL41" s="158"/>
      <c r="EM41" s="27"/>
      <c r="EN41" s="157"/>
      <c r="EO41" s="158"/>
      <c r="EP41" s="158"/>
      <c r="EQ41" s="27"/>
      <c r="ER41" s="157"/>
      <c r="ES41" s="158"/>
      <c r="ET41" s="158"/>
      <c r="EU41" s="27"/>
      <c r="EV41" s="157"/>
      <c r="EW41" s="158"/>
      <c r="EX41" s="158"/>
      <c r="EY41" s="27"/>
      <c r="EZ41" s="157"/>
      <c r="FA41" s="158"/>
      <c r="FB41" s="158"/>
      <c r="FC41" s="27"/>
      <c r="FD41" s="157"/>
      <c r="FE41" s="158"/>
      <c r="FF41" s="158"/>
      <c r="FG41" s="27"/>
      <c r="FH41" s="157"/>
      <c r="FI41" s="158"/>
      <c r="FJ41" s="158"/>
      <c r="FK41" s="27"/>
      <c r="FL41" s="157"/>
      <c r="FM41" s="158"/>
      <c r="FN41" s="158"/>
      <c r="FO41" s="27"/>
      <c r="FP41" s="157"/>
      <c r="FQ41" s="158"/>
      <c r="FR41" s="158"/>
      <c r="FS41" s="27"/>
      <c r="FT41" s="157"/>
      <c r="FU41" s="158"/>
      <c r="FV41" s="158"/>
      <c r="FW41" s="27"/>
      <c r="FX41" s="157"/>
      <c r="FY41" s="158"/>
      <c r="FZ41" s="158"/>
      <c r="GA41" s="27"/>
      <c r="GB41" s="157"/>
      <c r="GC41" s="158"/>
      <c r="GD41" s="158"/>
      <c r="GE41" s="27"/>
      <c r="GF41" s="157"/>
      <c r="GG41" s="158"/>
      <c r="GH41" s="158"/>
      <c r="GI41" s="27"/>
      <c r="GJ41" s="157"/>
      <c r="GK41" s="158"/>
      <c r="GL41" s="158"/>
      <c r="GM41" s="27"/>
      <c r="GN41" s="157"/>
      <c r="GO41" s="158"/>
      <c r="GP41" s="158"/>
      <c r="GQ41" s="27"/>
      <c r="GR41" s="157"/>
      <c r="GS41" s="158"/>
      <c r="GT41" s="158"/>
      <c r="GU41" s="27"/>
      <c r="GV41" s="157"/>
      <c r="GW41" s="158"/>
      <c r="GX41" s="158"/>
      <c r="GY41" s="27"/>
      <c r="GZ41" s="157"/>
      <c r="HA41" s="158"/>
      <c r="HB41" s="158"/>
      <c r="HC41" s="27"/>
      <c r="HD41" s="157"/>
      <c r="HE41" s="158"/>
      <c r="HF41" s="158"/>
      <c r="HG41" s="27"/>
      <c r="HH41" s="157"/>
      <c r="HI41" s="158"/>
      <c r="HJ41" s="158"/>
      <c r="HK41" s="27"/>
      <c r="HL41" s="157"/>
      <c r="HM41" s="158"/>
      <c r="HN41" s="158"/>
      <c r="HO41" s="27"/>
      <c r="HP41" s="157"/>
      <c r="HQ41" s="158"/>
      <c r="HR41" s="158"/>
      <c r="HS41" s="27"/>
      <c r="HT41" s="157"/>
      <c r="HU41" s="158"/>
      <c r="HV41" s="158"/>
      <c r="HW41" s="27"/>
      <c r="HX41" s="157"/>
      <c r="HY41" s="158"/>
      <c r="HZ41" s="158"/>
      <c r="IA41" s="27"/>
      <c r="IB41" s="157"/>
      <c r="IC41" s="158"/>
      <c r="ID41" s="158"/>
      <c r="IE41" s="27"/>
    </row>
    <row r="42" spans="1:239" s="155" customFormat="1">
      <c r="A42" s="141" t="s">
        <v>47</v>
      </c>
      <c r="B42" s="18">
        <v>0</v>
      </c>
      <c r="C42" s="18">
        <v>0</v>
      </c>
      <c r="D42" s="14"/>
    </row>
    <row r="43" spans="1:239" s="155" customFormat="1">
      <c r="A43" s="146" t="s">
        <v>48</v>
      </c>
      <c r="B43" s="16">
        <v>0.27</v>
      </c>
      <c r="C43" s="16">
        <v>0.01</v>
      </c>
      <c r="D43" s="17">
        <v>1.7457511029471854E-5</v>
      </c>
    </row>
    <row r="44" spans="1:239" s="155" customFormat="1">
      <c r="A44" s="146" t="s">
        <v>49</v>
      </c>
      <c r="B44" s="16">
        <v>0</v>
      </c>
      <c r="C44" s="16">
        <v>0</v>
      </c>
      <c r="D44" s="17">
        <v>0</v>
      </c>
    </row>
    <row r="45" spans="1:239" s="155" customFormat="1">
      <c r="A45" s="146" t="s">
        <v>50</v>
      </c>
      <c r="B45" s="16">
        <v>3.18</v>
      </c>
      <c r="C45" s="16">
        <v>0.11</v>
      </c>
      <c r="D45" s="17">
        <v>2.0561068545822404E-4</v>
      </c>
    </row>
    <row r="46" spans="1:239" s="155" customFormat="1">
      <c r="A46" s="152" t="s">
        <v>51</v>
      </c>
      <c r="B46" s="24">
        <v>3.45</v>
      </c>
      <c r="C46" s="24">
        <v>0.12</v>
      </c>
      <c r="D46" s="25">
        <v>2.2306819648769589E-4</v>
      </c>
      <c r="E46" s="158"/>
      <c r="F46" s="158"/>
      <c r="G46" s="27"/>
      <c r="H46" s="157"/>
      <c r="I46" s="158"/>
      <c r="J46" s="158"/>
      <c r="K46" s="27"/>
      <c r="L46" s="157"/>
      <c r="M46" s="158"/>
      <c r="N46" s="158"/>
      <c r="O46" s="27"/>
      <c r="P46" s="157"/>
      <c r="Q46" s="158"/>
      <c r="R46" s="158"/>
      <c r="S46" s="27"/>
      <c r="T46" s="157"/>
      <c r="U46" s="158"/>
      <c r="V46" s="158"/>
      <c r="W46" s="27"/>
      <c r="X46" s="157"/>
      <c r="Y46" s="158"/>
      <c r="Z46" s="158"/>
      <c r="AA46" s="27"/>
      <c r="AB46" s="157"/>
      <c r="AC46" s="158"/>
      <c r="AD46" s="158"/>
      <c r="AE46" s="27"/>
      <c r="AF46" s="157"/>
      <c r="AG46" s="158"/>
      <c r="AH46" s="158"/>
      <c r="AI46" s="27"/>
      <c r="AJ46" s="157"/>
      <c r="AK46" s="158"/>
      <c r="AL46" s="158"/>
      <c r="AM46" s="27"/>
      <c r="AN46" s="157"/>
      <c r="AO46" s="158"/>
      <c r="AP46" s="158"/>
      <c r="AQ46" s="27"/>
      <c r="AR46" s="157"/>
      <c r="AS46" s="158"/>
      <c r="AT46" s="158"/>
      <c r="AU46" s="27"/>
      <c r="AV46" s="157"/>
      <c r="AW46" s="158"/>
      <c r="AX46" s="158"/>
      <c r="AY46" s="27"/>
      <c r="AZ46" s="157"/>
      <c r="BA46" s="158"/>
      <c r="BB46" s="158"/>
      <c r="BC46" s="27"/>
      <c r="BD46" s="157"/>
      <c r="BE46" s="158"/>
      <c r="BF46" s="158"/>
      <c r="BG46" s="27"/>
      <c r="BH46" s="157"/>
      <c r="BI46" s="158"/>
      <c r="BJ46" s="158"/>
      <c r="BK46" s="27"/>
      <c r="BL46" s="157"/>
      <c r="BM46" s="158"/>
      <c r="BN46" s="158"/>
      <c r="BO46" s="27"/>
      <c r="BP46" s="157"/>
      <c r="BQ46" s="158"/>
      <c r="BR46" s="158"/>
      <c r="BS46" s="27"/>
      <c r="BT46" s="157"/>
      <c r="BU46" s="158"/>
      <c r="BV46" s="158"/>
      <c r="BW46" s="27"/>
      <c r="BX46" s="157"/>
      <c r="BY46" s="158"/>
      <c r="BZ46" s="158"/>
      <c r="CA46" s="27"/>
      <c r="CB46" s="157"/>
      <c r="CC46" s="158"/>
      <c r="CD46" s="158"/>
      <c r="CE46" s="27"/>
      <c r="CF46" s="157"/>
      <c r="CG46" s="158"/>
      <c r="CH46" s="158"/>
      <c r="CI46" s="27"/>
      <c r="CJ46" s="157"/>
      <c r="CK46" s="158"/>
      <c r="CL46" s="158"/>
      <c r="CM46" s="27"/>
      <c r="CN46" s="157"/>
      <c r="CO46" s="158"/>
      <c r="CP46" s="158"/>
      <c r="CQ46" s="27"/>
      <c r="CR46" s="157"/>
      <c r="CS46" s="158"/>
      <c r="CT46" s="158"/>
      <c r="CU46" s="27"/>
      <c r="CV46" s="157"/>
      <c r="CW46" s="158"/>
      <c r="CX46" s="158"/>
      <c r="CY46" s="27"/>
      <c r="CZ46" s="157"/>
      <c r="DA46" s="158"/>
      <c r="DB46" s="158"/>
      <c r="DC46" s="27"/>
      <c r="DD46" s="157"/>
      <c r="DE46" s="158"/>
      <c r="DF46" s="158"/>
      <c r="DG46" s="27"/>
      <c r="DH46" s="157"/>
      <c r="DI46" s="158"/>
      <c r="DJ46" s="158"/>
      <c r="DK46" s="27"/>
      <c r="DL46" s="157"/>
      <c r="DM46" s="158"/>
      <c r="DN46" s="158"/>
      <c r="DO46" s="27"/>
      <c r="DP46" s="157"/>
      <c r="DQ46" s="158"/>
      <c r="DR46" s="158"/>
      <c r="DS46" s="27"/>
      <c r="DT46" s="157"/>
      <c r="DU46" s="158"/>
      <c r="DV46" s="158"/>
      <c r="DW46" s="27"/>
      <c r="DX46" s="157"/>
      <c r="DY46" s="158"/>
      <c r="DZ46" s="158"/>
      <c r="EA46" s="27"/>
      <c r="EB46" s="157"/>
      <c r="EC46" s="158"/>
      <c r="ED46" s="158"/>
      <c r="EE46" s="27"/>
      <c r="EF46" s="157"/>
      <c r="EG46" s="158"/>
      <c r="EH46" s="158"/>
      <c r="EI46" s="27"/>
      <c r="EJ46" s="157"/>
      <c r="EK46" s="158"/>
      <c r="EL46" s="158"/>
      <c r="EM46" s="27"/>
      <c r="EN46" s="157"/>
      <c r="EO46" s="158"/>
      <c r="EP46" s="158"/>
      <c r="EQ46" s="27"/>
      <c r="ER46" s="157"/>
      <c r="ES46" s="158"/>
      <c r="ET46" s="158"/>
      <c r="EU46" s="27"/>
      <c r="EV46" s="157"/>
      <c r="EW46" s="158"/>
      <c r="EX46" s="158"/>
      <c r="EY46" s="27"/>
      <c r="EZ46" s="157"/>
      <c r="FA46" s="158"/>
      <c r="FB46" s="158"/>
      <c r="FC46" s="27"/>
      <c r="FD46" s="157"/>
      <c r="FE46" s="158"/>
      <c r="FF46" s="158"/>
      <c r="FG46" s="27"/>
      <c r="FH46" s="157"/>
      <c r="FI46" s="158"/>
      <c r="FJ46" s="158"/>
      <c r="FK46" s="27"/>
      <c r="FL46" s="157"/>
      <c r="FM46" s="158"/>
      <c r="FN46" s="158"/>
      <c r="FO46" s="27"/>
      <c r="FP46" s="157"/>
      <c r="FQ46" s="158"/>
      <c r="FR46" s="158"/>
      <c r="FS46" s="27"/>
      <c r="FT46" s="157"/>
      <c r="FU46" s="158"/>
      <c r="FV46" s="158"/>
      <c r="FW46" s="27"/>
      <c r="FX46" s="157"/>
      <c r="FY46" s="158"/>
      <c r="FZ46" s="158"/>
      <c r="GA46" s="27"/>
      <c r="GB46" s="157"/>
      <c r="GC46" s="158"/>
      <c r="GD46" s="158"/>
      <c r="GE46" s="27"/>
      <c r="GF46" s="157"/>
      <c r="GG46" s="158"/>
      <c r="GH46" s="158"/>
      <c r="GI46" s="27"/>
      <c r="GJ46" s="157"/>
      <c r="GK46" s="158"/>
      <c r="GL46" s="158"/>
      <c r="GM46" s="27"/>
      <c r="GN46" s="157"/>
      <c r="GO46" s="158"/>
      <c r="GP46" s="158"/>
      <c r="GQ46" s="27"/>
      <c r="GR46" s="157"/>
      <c r="GS46" s="158"/>
      <c r="GT46" s="158"/>
      <c r="GU46" s="27"/>
      <c r="GV46" s="157"/>
      <c r="GW46" s="158"/>
      <c r="GX46" s="158"/>
      <c r="GY46" s="27"/>
      <c r="GZ46" s="157"/>
      <c r="HA46" s="158"/>
      <c r="HB46" s="158"/>
      <c r="HC46" s="27"/>
      <c r="HD46" s="157"/>
      <c r="HE46" s="158"/>
      <c r="HF46" s="158"/>
      <c r="HG46" s="27"/>
      <c r="HH46" s="157"/>
      <c r="HI46" s="158"/>
      <c r="HJ46" s="158"/>
      <c r="HK46" s="27"/>
      <c r="HL46" s="157"/>
      <c r="HM46" s="158"/>
      <c r="HN46" s="158"/>
      <c r="HO46" s="27"/>
      <c r="HP46" s="157"/>
      <c r="HQ46" s="158"/>
      <c r="HR46" s="158"/>
      <c r="HS46" s="27"/>
      <c r="HT46" s="157"/>
      <c r="HU46" s="158"/>
      <c r="HV46" s="158"/>
      <c r="HW46" s="27"/>
      <c r="HX46" s="157"/>
      <c r="HY46" s="158"/>
      <c r="HZ46" s="158"/>
      <c r="IA46" s="27"/>
      <c r="IB46" s="157"/>
      <c r="IC46" s="158"/>
      <c r="ID46" s="158"/>
      <c r="IE46" s="27"/>
    </row>
    <row r="47" spans="1:239" s="155" customFormat="1">
      <c r="A47" s="159" t="s">
        <v>52</v>
      </c>
      <c r="B47" s="29">
        <v>248.17</v>
      </c>
      <c r="C47" s="29">
        <v>8.2799999999999994</v>
      </c>
      <c r="D47" s="30">
        <v>1.6046038934014926E-2</v>
      </c>
      <c r="E47" s="158"/>
      <c r="F47" s="157"/>
      <c r="G47" s="158"/>
      <c r="H47" s="158"/>
      <c r="I47" s="158"/>
      <c r="J47" s="157"/>
      <c r="K47" s="158"/>
      <c r="L47" s="158"/>
      <c r="M47" s="158"/>
      <c r="N47" s="157"/>
      <c r="O47" s="158"/>
      <c r="P47" s="158"/>
      <c r="Q47" s="158"/>
      <c r="R47" s="157"/>
      <c r="S47" s="158"/>
      <c r="T47" s="158"/>
      <c r="U47" s="158"/>
      <c r="V47" s="157"/>
      <c r="W47" s="158"/>
      <c r="X47" s="158"/>
      <c r="Y47" s="158"/>
      <c r="Z47" s="157"/>
      <c r="AA47" s="158"/>
      <c r="AB47" s="158"/>
      <c r="AC47" s="158"/>
      <c r="AD47" s="157"/>
      <c r="AE47" s="158"/>
      <c r="AF47" s="158"/>
      <c r="AG47" s="158"/>
      <c r="AH47" s="157"/>
      <c r="AI47" s="158"/>
      <c r="AJ47" s="158"/>
      <c r="AK47" s="158"/>
      <c r="AL47" s="157"/>
      <c r="AM47" s="158"/>
      <c r="AN47" s="158"/>
      <c r="AO47" s="158"/>
      <c r="AP47" s="157"/>
      <c r="AQ47" s="158"/>
      <c r="AR47" s="158"/>
      <c r="AS47" s="158"/>
      <c r="AT47" s="157"/>
      <c r="AU47" s="158"/>
      <c r="AV47" s="158"/>
      <c r="AW47" s="158"/>
      <c r="AX47" s="157"/>
      <c r="AY47" s="158"/>
      <c r="AZ47" s="158"/>
      <c r="BA47" s="158"/>
      <c r="BB47" s="157"/>
      <c r="BC47" s="158"/>
      <c r="BD47" s="158"/>
      <c r="BE47" s="158"/>
      <c r="BF47" s="157"/>
      <c r="BG47" s="158"/>
      <c r="BH47" s="158"/>
      <c r="BI47" s="158"/>
      <c r="BJ47" s="157"/>
      <c r="BK47" s="158"/>
      <c r="BL47" s="158"/>
      <c r="BM47" s="158"/>
      <c r="BN47" s="157"/>
      <c r="BO47" s="158"/>
      <c r="BP47" s="158"/>
      <c r="BQ47" s="158"/>
      <c r="BR47" s="157"/>
      <c r="BS47" s="158"/>
      <c r="BT47" s="158"/>
      <c r="BU47" s="158"/>
      <c r="BV47" s="157"/>
      <c r="BW47" s="158"/>
      <c r="BX47" s="158"/>
      <c r="BY47" s="158"/>
      <c r="BZ47" s="157"/>
      <c r="CA47" s="158"/>
      <c r="CB47" s="158"/>
      <c r="CC47" s="158"/>
      <c r="CD47" s="157"/>
      <c r="CE47" s="158"/>
      <c r="CF47" s="158"/>
      <c r="CG47" s="158"/>
      <c r="CH47" s="157"/>
      <c r="CI47" s="158"/>
      <c r="CJ47" s="158"/>
      <c r="CK47" s="158"/>
      <c r="CL47" s="157"/>
      <c r="CM47" s="158"/>
      <c r="CN47" s="158"/>
      <c r="CO47" s="158"/>
      <c r="CP47" s="157"/>
      <c r="CQ47" s="158"/>
      <c r="CR47" s="158"/>
      <c r="CS47" s="158"/>
      <c r="CT47" s="157"/>
      <c r="CU47" s="158"/>
      <c r="CV47" s="158"/>
      <c r="CW47" s="158"/>
      <c r="CX47" s="157"/>
      <c r="CY47" s="158"/>
      <c r="CZ47" s="158"/>
      <c r="DA47" s="158"/>
      <c r="DB47" s="157"/>
      <c r="DC47" s="158"/>
      <c r="DD47" s="158"/>
      <c r="DE47" s="158"/>
      <c r="DF47" s="157"/>
      <c r="DG47" s="158"/>
      <c r="DH47" s="158"/>
      <c r="DI47" s="158"/>
      <c r="DJ47" s="157"/>
      <c r="DK47" s="158"/>
      <c r="DL47" s="158"/>
      <c r="DM47" s="158"/>
      <c r="DN47" s="157"/>
      <c r="DO47" s="158"/>
      <c r="DP47" s="158"/>
      <c r="DQ47" s="158"/>
      <c r="DR47" s="157"/>
      <c r="DS47" s="158"/>
      <c r="DT47" s="158"/>
      <c r="DU47" s="158"/>
      <c r="DV47" s="157"/>
      <c r="DW47" s="158"/>
      <c r="DX47" s="158"/>
      <c r="DY47" s="158"/>
      <c r="DZ47" s="157"/>
      <c r="EA47" s="158"/>
      <c r="EB47" s="158"/>
      <c r="EC47" s="158"/>
      <c r="ED47" s="157"/>
      <c r="EE47" s="158"/>
      <c r="EF47" s="158"/>
      <c r="EG47" s="158"/>
      <c r="EH47" s="157"/>
      <c r="EI47" s="158"/>
      <c r="EJ47" s="158"/>
      <c r="EK47" s="158"/>
      <c r="EL47" s="157"/>
      <c r="EM47" s="158"/>
      <c r="EN47" s="158"/>
      <c r="EO47" s="158"/>
      <c r="EP47" s="157"/>
      <c r="EQ47" s="158"/>
      <c r="ER47" s="158"/>
      <c r="ES47" s="158"/>
      <c r="ET47" s="157"/>
      <c r="EU47" s="158"/>
      <c r="EV47" s="158"/>
      <c r="EW47" s="158"/>
      <c r="EX47" s="157"/>
      <c r="EY47" s="158"/>
      <c r="EZ47" s="158"/>
      <c r="FA47" s="158"/>
      <c r="FB47" s="157"/>
      <c r="FC47" s="158"/>
      <c r="FD47" s="158"/>
      <c r="FE47" s="158"/>
      <c r="FF47" s="157"/>
      <c r="FG47" s="158"/>
      <c r="FH47" s="158"/>
      <c r="FI47" s="158"/>
      <c r="FJ47" s="157"/>
      <c r="FK47" s="158"/>
      <c r="FL47" s="158"/>
      <c r="FM47" s="158"/>
      <c r="FN47" s="157"/>
      <c r="FO47" s="158"/>
      <c r="FP47" s="158"/>
      <c r="FQ47" s="158"/>
      <c r="FR47" s="157"/>
      <c r="FS47" s="158"/>
      <c r="FT47" s="158"/>
      <c r="FU47" s="158"/>
      <c r="FV47" s="157"/>
      <c r="FW47" s="158"/>
      <c r="FX47" s="158"/>
      <c r="FY47" s="158"/>
      <c r="FZ47" s="157"/>
      <c r="GA47" s="158"/>
      <c r="GB47" s="158"/>
      <c r="GC47" s="158"/>
      <c r="GD47" s="157"/>
      <c r="GE47" s="158"/>
      <c r="GF47" s="158"/>
      <c r="GG47" s="158"/>
      <c r="GH47" s="157"/>
      <c r="GI47" s="158"/>
      <c r="GJ47" s="158"/>
      <c r="GK47" s="158"/>
      <c r="GL47" s="157"/>
      <c r="GM47" s="158"/>
      <c r="GN47" s="158"/>
      <c r="GO47" s="158"/>
      <c r="GP47" s="157"/>
      <c r="GQ47" s="158"/>
      <c r="GR47" s="158"/>
      <c r="GS47" s="158"/>
      <c r="GT47" s="157"/>
      <c r="GU47" s="158"/>
      <c r="GV47" s="158"/>
      <c r="GW47" s="158"/>
      <c r="GX47" s="157"/>
      <c r="GY47" s="158"/>
      <c r="GZ47" s="158"/>
      <c r="HA47" s="158"/>
      <c r="HB47" s="157"/>
      <c r="HC47" s="158"/>
      <c r="HD47" s="158"/>
      <c r="HE47" s="158"/>
      <c r="HF47" s="157"/>
      <c r="HG47" s="158"/>
      <c r="HH47" s="158"/>
      <c r="HI47" s="158"/>
      <c r="HJ47" s="157"/>
      <c r="HK47" s="158"/>
      <c r="HL47" s="158"/>
      <c r="HM47" s="158"/>
      <c r="HN47" s="157"/>
      <c r="HO47" s="158"/>
      <c r="HP47" s="158"/>
      <c r="HQ47" s="158"/>
      <c r="HR47" s="157"/>
      <c r="HS47" s="158"/>
      <c r="HT47" s="158"/>
      <c r="HU47" s="158"/>
      <c r="HV47" s="157"/>
      <c r="HW47" s="158"/>
      <c r="HX47" s="158"/>
      <c r="HY47" s="158"/>
      <c r="HZ47" s="157"/>
      <c r="IA47" s="158"/>
      <c r="IB47" s="158"/>
      <c r="IC47" s="158"/>
    </row>
    <row r="48" spans="1:239" s="156" customFormat="1" ht="13.5" thickBot="1">
      <c r="A48" s="162" t="s">
        <v>53</v>
      </c>
      <c r="B48" s="32">
        <v>15466.122263602452</v>
      </c>
      <c r="C48" s="32">
        <v>515.51</v>
      </c>
      <c r="D48" s="33">
        <v>1</v>
      </c>
    </row>
    <row r="49" spans="1:239" s="155" customFormat="1" ht="13.5" thickBot="1">
      <c r="A49" s="166"/>
      <c r="B49" s="34"/>
      <c r="C49" s="34"/>
      <c r="D49" s="35"/>
    </row>
    <row r="50" spans="1:239" s="155" customFormat="1" ht="13.5" thickBot="1">
      <c r="A50" s="167" t="s">
        <v>54</v>
      </c>
      <c r="B50" s="37">
        <v>4924.76</v>
      </c>
      <c r="C50" s="37">
        <v>164.16</v>
      </c>
      <c r="D50" s="38">
        <v>1</v>
      </c>
    </row>
    <row r="51" spans="1:239" s="155" customFormat="1">
      <c r="A51" s="168" t="s">
        <v>55</v>
      </c>
      <c r="B51" s="40">
        <v>86.01</v>
      </c>
      <c r="C51" s="40">
        <v>2.88</v>
      </c>
      <c r="D51" s="41">
        <v>1.7464810467921279E-2</v>
      </c>
    </row>
    <row r="52" spans="1:239" s="155" customFormat="1">
      <c r="A52" s="152" t="s">
        <v>56</v>
      </c>
      <c r="B52" s="24">
        <v>400.75</v>
      </c>
      <c r="C52" s="24">
        <v>13.36</v>
      </c>
      <c r="D52" s="25">
        <v>8.1374523834664023E-2</v>
      </c>
      <c r="E52" s="158"/>
      <c r="F52" s="158"/>
      <c r="G52" s="27"/>
      <c r="H52" s="157"/>
      <c r="I52" s="158"/>
      <c r="J52" s="158"/>
      <c r="K52" s="27"/>
      <c r="L52" s="157"/>
      <c r="M52" s="158"/>
      <c r="N52" s="158"/>
      <c r="O52" s="27"/>
      <c r="P52" s="157"/>
      <c r="Q52" s="158"/>
      <c r="R52" s="158"/>
      <c r="S52" s="27"/>
      <c r="T52" s="157"/>
      <c r="U52" s="158"/>
      <c r="V52" s="158"/>
      <c r="W52" s="27"/>
      <c r="X52" s="157"/>
      <c r="Y52" s="158"/>
      <c r="Z52" s="158"/>
      <c r="AA52" s="27"/>
      <c r="AB52" s="157"/>
      <c r="AC52" s="158"/>
      <c r="AD52" s="158"/>
      <c r="AE52" s="27"/>
      <c r="AF52" s="157"/>
      <c r="AG52" s="158"/>
      <c r="AH52" s="158"/>
      <c r="AI52" s="27"/>
      <c r="AJ52" s="157"/>
      <c r="AK52" s="158"/>
      <c r="AL52" s="158"/>
      <c r="AM52" s="27"/>
      <c r="AN52" s="157"/>
      <c r="AO52" s="158"/>
      <c r="AP52" s="158"/>
      <c r="AQ52" s="27"/>
      <c r="AR52" s="157"/>
      <c r="AS52" s="158"/>
      <c r="AT52" s="158"/>
      <c r="AU52" s="27"/>
      <c r="AV52" s="157"/>
      <c r="AW52" s="158"/>
      <c r="AX52" s="158"/>
      <c r="AY52" s="27"/>
      <c r="AZ52" s="157"/>
      <c r="BA52" s="158"/>
      <c r="BB52" s="158"/>
      <c r="BC52" s="27"/>
      <c r="BD52" s="157"/>
      <c r="BE52" s="158"/>
      <c r="BF52" s="158"/>
      <c r="BG52" s="27"/>
      <c r="BH52" s="157"/>
      <c r="BI52" s="158"/>
      <c r="BJ52" s="158"/>
      <c r="BK52" s="27"/>
      <c r="BL52" s="157"/>
      <c r="BM52" s="158"/>
      <c r="BN52" s="158"/>
      <c r="BO52" s="27"/>
      <c r="BP52" s="157"/>
      <c r="BQ52" s="158"/>
      <c r="BR52" s="158"/>
      <c r="BS52" s="27"/>
      <c r="BT52" s="157"/>
      <c r="BU52" s="158"/>
      <c r="BV52" s="158"/>
      <c r="BW52" s="27"/>
      <c r="BX52" s="157"/>
      <c r="BY52" s="158"/>
      <c r="BZ52" s="158"/>
      <c r="CA52" s="27"/>
      <c r="CB52" s="157"/>
      <c r="CC52" s="158"/>
      <c r="CD52" s="158"/>
      <c r="CE52" s="27"/>
      <c r="CF52" s="157"/>
      <c r="CG52" s="158"/>
      <c r="CH52" s="158"/>
      <c r="CI52" s="27"/>
      <c r="CJ52" s="157"/>
      <c r="CK52" s="158"/>
      <c r="CL52" s="158"/>
      <c r="CM52" s="27"/>
      <c r="CN52" s="157"/>
      <c r="CO52" s="158"/>
      <c r="CP52" s="158"/>
      <c r="CQ52" s="27"/>
      <c r="CR52" s="157"/>
      <c r="CS52" s="158"/>
      <c r="CT52" s="158"/>
      <c r="CU52" s="27"/>
      <c r="CV52" s="157"/>
      <c r="CW52" s="158"/>
      <c r="CX52" s="158"/>
      <c r="CY52" s="27"/>
      <c r="CZ52" s="157"/>
      <c r="DA52" s="158"/>
      <c r="DB52" s="158"/>
      <c r="DC52" s="27"/>
      <c r="DD52" s="157"/>
      <c r="DE52" s="158"/>
      <c r="DF52" s="158"/>
      <c r="DG52" s="27"/>
      <c r="DH52" s="157"/>
      <c r="DI52" s="158"/>
      <c r="DJ52" s="158"/>
      <c r="DK52" s="27"/>
      <c r="DL52" s="157"/>
      <c r="DM52" s="158"/>
      <c r="DN52" s="158"/>
      <c r="DO52" s="27"/>
      <c r="DP52" s="157"/>
      <c r="DQ52" s="158"/>
      <c r="DR52" s="158"/>
      <c r="DS52" s="27"/>
      <c r="DT52" s="157"/>
      <c r="DU52" s="158"/>
      <c r="DV52" s="158"/>
      <c r="DW52" s="27"/>
      <c r="DX52" s="157"/>
      <c r="DY52" s="158"/>
      <c r="DZ52" s="158"/>
      <c r="EA52" s="27"/>
      <c r="EB52" s="157"/>
      <c r="EC52" s="158"/>
      <c r="ED52" s="158"/>
      <c r="EE52" s="27"/>
      <c r="EF52" s="157"/>
      <c r="EG52" s="158"/>
      <c r="EH52" s="158"/>
      <c r="EI52" s="27"/>
      <c r="EJ52" s="157"/>
      <c r="EK52" s="158"/>
      <c r="EL52" s="158"/>
      <c r="EM52" s="27"/>
      <c r="EN52" s="157"/>
      <c r="EO52" s="158"/>
      <c r="EP52" s="158"/>
      <c r="EQ52" s="27"/>
      <c r="ER52" s="157"/>
      <c r="ES52" s="158"/>
      <c r="ET52" s="158"/>
      <c r="EU52" s="27"/>
      <c r="EV52" s="157"/>
      <c r="EW52" s="158"/>
      <c r="EX52" s="158"/>
      <c r="EY52" s="27"/>
      <c r="EZ52" s="157"/>
      <c r="FA52" s="158"/>
      <c r="FB52" s="158"/>
      <c r="FC52" s="27"/>
      <c r="FD52" s="157"/>
      <c r="FE52" s="158"/>
      <c r="FF52" s="158"/>
      <c r="FG52" s="27"/>
      <c r="FH52" s="157"/>
      <c r="FI52" s="158"/>
      <c r="FJ52" s="158"/>
      <c r="FK52" s="27"/>
      <c r="FL52" s="157"/>
      <c r="FM52" s="158"/>
      <c r="FN52" s="158"/>
      <c r="FO52" s="27"/>
      <c r="FP52" s="157"/>
      <c r="FQ52" s="158"/>
      <c r="FR52" s="158"/>
      <c r="FS52" s="27"/>
      <c r="FT52" s="157"/>
      <c r="FU52" s="158"/>
      <c r="FV52" s="158"/>
      <c r="FW52" s="27"/>
      <c r="FX52" s="157"/>
      <c r="FY52" s="158"/>
      <c r="FZ52" s="158"/>
      <c r="GA52" s="27"/>
      <c r="GB52" s="157"/>
      <c r="GC52" s="158"/>
      <c r="GD52" s="158"/>
      <c r="GE52" s="27"/>
      <c r="GF52" s="157"/>
      <c r="GG52" s="158"/>
      <c r="GH52" s="158"/>
      <c r="GI52" s="27"/>
      <c r="GJ52" s="157"/>
      <c r="GK52" s="158"/>
      <c r="GL52" s="158"/>
      <c r="GM52" s="27"/>
      <c r="GN52" s="157"/>
      <c r="GO52" s="158"/>
      <c r="GP52" s="158"/>
      <c r="GQ52" s="27"/>
      <c r="GR52" s="157"/>
      <c r="GS52" s="158"/>
      <c r="GT52" s="158"/>
      <c r="GU52" s="27"/>
      <c r="GV52" s="157"/>
      <c r="GW52" s="158"/>
      <c r="GX52" s="158"/>
      <c r="GY52" s="27"/>
      <c r="GZ52" s="157"/>
      <c r="HA52" s="158"/>
      <c r="HB52" s="158"/>
      <c r="HC52" s="27"/>
      <c r="HD52" s="157"/>
      <c r="HE52" s="158"/>
      <c r="HF52" s="158"/>
      <c r="HG52" s="27"/>
      <c r="HH52" s="157"/>
      <c r="HI52" s="158"/>
      <c r="HJ52" s="158"/>
      <c r="HK52" s="27"/>
      <c r="HL52" s="157"/>
      <c r="HM52" s="158"/>
      <c r="HN52" s="158"/>
      <c r="HO52" s="27"/>
      <c r="HP52" s="157"/>
      <c r="HQ52" s="158"/>
      <c r="HR52" s="158"/>
      <c r="HS52" s="27"/>
      <c r="HT52" s="157"/>
      <c r="HU52" s="158"/>
      <c r="HV52" s="158"/>
      <c r="HW52" s="27"/>
      <c r="HX52" s="157"/>
      <c r="HY52" s="158"/>
      <c r="HZ52" s="158"/>
      <c r="IA52" s="27"/>
      <c r="IB52" s="157"/>
      <c r="IC52" s="158"/>
      <c r="ID52" s="158"/>
      <c r="IE52" s="27"/>
    </row>
    <row r="53" spans="1:239" s="26" customFormat="1">
      <c r="A53" s="152" t="s">
        <v>57</v>
      </c>
      <c r="B53" s="24">
        <v>4438</v>
      </c>
      <c r="C53" s="24">
        <v>147.91999999999999</v>
      </c>
      <c r="D53" s="25">
        <v>0.90116066569741471</v>
      </c>
    </row>
    <row r="54" spans="1:239" ht="13.5" thickBot="1">
      <c r="A54" s="169" t="s">
        <v>18</v>
      </c>
      <c r="B54" s="43">
        <v>0</v>
      </c>
      <c r="C54" s="43">
        <v>0</v>
      </c>
      <c r="D54" s="44">
        <v>0</v>
      </c>
    </row>
    <row r="55" spans="1:239">
      <c r="A55" s="165" t="s">
        <v>58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scale="96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55"/>
  <sheetViews>
    <sheetView showGridLines="0" zoomScaleNormal="100" workbookViewId="0"/>
  </sheetViews>
  <sheetFormatPr defaultColWidth="13.140625" defaultRowHeight="12.75"/>
  <cols>
    <col min="1" max="1" width="52.140625" style="172" customWidth="1"/>
    <col min="2" max="3" width="14.42578125" style="172" customWidth="1"/>
    <col min="4" max="4" width="9.85546875" style="172" customWidth="1"/>
    <col min="5" max="256" width="13.140625" style="172"/>
    <col min="257" max="257" width="52.140625" style="172" customWidth="1"/>
    <col min="258" max="259" width="14.42578125" style="172" customWidth="1"/>
    <col min="260" max="260" width="9.85546875" style="172" customWidth="1"/>
    <col min="261" max="512" width="13.140625" style="172"/>
    <col min="513" max="513" width="52.140625" style="172" customWidth="1"/>
    <col min="514" max="515" width="14.42578125" style="172" customWidth="1"/>
    <col min="516" max="516" width="9.85546875" style="172" customWidth="1"/>
    <col min="517" max="768" width="13.140625" style="172"/>
    <col min="769" max="769" width="52.140625" style="172" customWidth="1"/>
    <col min="770" max="771" width="14.42578125" style="172" customWidth="1"/>
    <col min="772" max="772" width="9.85546875" style="172" customWidth="1"/>
    <col min="773" max="1024" width="13.140625" style="172"/>
    <col min="1025" max="1025" width="52.140625" style="172" customWidth="1"/>
    <col min="1026" max="1027" width="14.42578125" style="172" customWidth="1"/>
    <col min="1028" max="1028" width="9.85546875" style="172" customWidth="1"/>
    <col min="1029" max="1280" width="13.140625" style="172"/>
    <col min="1281" max="1281" width="52.140625" style="172" customWidth="1"/>
    <col min="1282" max="1283" width="14.42578125" style="172" customWidth="1"/>
    <col min="1284" max="1284" width="9.85546875" style="172" customWidth="1"/>
    <col min="1285" max="1536" width="13.140625" style="172"/>
    <col min="1537" max="1537" width="52.140625" style="172" customWidth="1"/>
    <col min="1538" max="1539" width="14.42578125" style="172" customWidth="1"/>
    <col min="1540" max="1540" width="9.85546875" style="172" customWidth="1"/>
    <col min="1541" max="1792" width="13.140625" style="172"/>
    <col min="1793" max="1793" width="52.140625" style="172" customWidth="1"/>
    <col min="1794" max="1795" width="14.42578125" style="172" customWidth="1"/>
    <col min="1796" max="1796" width="9.85546875" style="172" customWidth="1"/>
    <col min="1797" max="2048" width="13.140625" style="172"/>
    <col min="2049" max="2049" width="52.140625" style="172" customWidth="1"/>
    <col min="2050" max="2051" width="14.42578125" style="172" customWidth="1"/>
    <col min="2052" max="2052" width="9.85546875" style="172" customWidth="1"/>
    <col min="2053" max="2304" width="13.140625" style="172"/>
    <col min="2305" max="2305" width="52.140625" style="172" customWidth="1"/>
    <col min="2306" max="2307" width="14.42578125" style="172" customWidth="1"/>
    <col min="2308" max="2308" width="9.85546875" style="172" customWidth="1"/>
    <col min="2309" max="2560" width="13.140625" style="172"/>
    <col min="2561" max="2561" width="52.140625" style="172" customWidth="1"/>
    <col min="2562" max="2563" width="14.42578125" style="172" customWidth="1"/>
    <col min="2564" max="2564" width="9.85546875" style="172" customWidth="1"/>
    <col min="2565" max="2816" width="13.140625" style="172"/>
    <col min="2817" max="2817" width="52.140625" style="172" customWidth="1"/>
    <col min="2818" max="2819" width="14.42578125" style="172" customWidth="1"/>
    <col min="2820" max="2820" width="9.85546875" style="172" customWidth="1"/>
    <col min="2821" max="3072" width="13.140625" style="172"/>
    <col min="3073" max="3073" width="52.140625" style="172" customWidth="1"/>
    <col min="3074" max="3075" width="14.42578125" style="172" customWidth="1"/>
    <col min="3076" max="3076" width="9.85546875" style="172" customWidth="1"/>
    <col min="3077" max="3328" width="13.140625" style="172"/>
    <col min="3329" max="3329" width="52.140625" style="172" customWidth="1"/>
    <col min="3330" max="3331" width="14.42578125" style="172" customWidth="1"/>
    <col min="3332" max="3332" width="9.85546875" style="172" customWidth="1"/>
    <col min="3333" max="3584" width="13.140625" style="172"/>
    <col min="3585" max="3585" width="52.140625" style="172" customWidth="1"/>
    <col min="3586" max="3587" width="14.42578125" style="172" customWidth="1"/>
    <col min="3588" max="3588" width="9.85546875" style="172" customWidth="1"/>
    <col min="3589" max="3840" width="13.140625" style="172"/>
    <col min="3841" max="3841" width="52.140625" style="172" customWidth="1"/>
    <col min="3842" max="3843" width="14.42578125" style="172" customWidth="1"/>
    <col min="3844" max="3844" width="9.85546875" style="172" customWidth="1"/>
    <col min="3845" max="4096" width="13.140625" style="172"/>
    <col min="4097" max="4097" width="52.140625" style="172" customWidth="1"/>
    <col min="4098" max="4099" width="14.42578125" style="172" customWidth="1"/>
    <col min="4100" max="4100" width="9.85546875" style="172" customWidth="1"/>
    <col min="4101" max="4352" width="13.140625" style="172"/>
    <col min="4353" max="4353" width="52.140625" style="172" customWidth="1"/>
    <col min="4354" max="4355" width="14.42578125" style="172" customWidth="1"/>
    <col min="4356" max="4356" width="9.85546875" style="172" customWidth="1"/>
    <col min="4357" max="4608" width="13.140625" style="172"/>
    <col min="4609" max="4609" width="52.140625" style="172" customWidth="1"/>
    <col min="4610" max="4611" width="14.42578125" style="172" customWidth="1"/>
    <col min="4612" max="4612" width="9.85546875" style="172" customWidth="1"/>
    <col min="4613" max="4864" width="13.140625" style="172"/>
    <col min="4865" max="4865" width="52.140625" style="172" customWidth="1"/>
    <col min="4866" max="4867" width="14.42578125" style="172" customWidth="1"/>
    <col min="4868" max="4868" width="9.85546875" style="172" customWidth="1"/>
    <col min="4869" max="5120" width="13.140625" style="172"/>
    <col min="5121" max="5121" width="52.140625" style="172" customWidth="1"/>
    <col min="5122" max="5123" width="14.42578125" style="172" customWidth="1"/>
    <col min="5124" max="5124" width="9.85546875" style="172" customWidth="1"/>
    <col min="5125" max="5376" width="13.140625" style="172"/>
    <col min="5377" max="5377" width="52.140625" style="172" customWidth="1"/>
    <col min="5378" max="5379" width="14.42578125" style="172" customWidth="1"/>
    <col min="5380" max="5380" width="9.85546875" style="172" customWidth="1"/>
    <col min="5381" max="5632" width="13.140625" style="172"/>
    <col min="5633" max="5633" width="52.140625" style="172" customWidth="1"/>
    <col min="5634" max="5635" width="14.42578125" style="172" customWidth="1"/>
    <col min="5636" max="5636" width="9.85546875" style="172" customWidth="1"/>
    <col min="5637" max="5888" width="13.140625" style="172"/>
    <col min="5889" max="5889" width="52.140625" style="172" customWidth="1"/>
    <col min="5890" max="5891" width="14.42578125" style="172" customWidth="1"/>
    <col min="5892" max="5892" width="9.85546875" style="172" customWidth="1"/>
    <col min="5893" max="6144" width="13.140625" style="172"/>
    <col min="6145" max="6145" width="52.140625" style="172" customWidth="1"/>
    <col min="6146" max="6147" width="14.42578125" style="172" customWidth="1"/>
    <col min="6148" max="6148" width="9.85546875" style="172" customWidth="1"/>
    <col min="6149" max="6400" width="13.140625" style="172"/>
    <col min="6401" max="6401" width="52.140625" style="172" customWidth="1"/>
    <col min="6402" max="6403" width="14.42578125" style="172" customWidth="1"/>
    <col min="6404" max="6404" width="9.85546875" style="172" customWidth="1"/>
    <col min="6405" max="6656" width="13.140625" style="172"/>
    <col min="6657" max="6657" width="52.140625" style="172" customWidth="1"/>
    <col min="6658" max="6659" width="14.42578125" style="172" customWidth="1"/>
    <col min="6660" max="6660" width="9.85546875" style="172" customWidth="1"/>
    <col min="6661" max="6912" width="13.140625" style="172"/>
    <col min="6913" max="6913" width="52.140625" style="172" customWidth="1"/>
    <col min="6914" max="6915" width="14.42578125" style="172" customWidth="1"/>
    <col min="6916" max="6916" width="9.85546875" style="172" customWidth="1"/>
    <col min="6917" max="7168" width="13.140625" style="172"/>
    <col min="7169" max="7169" width="52.140625" style="172" customWidth="1"/>
    <col min="7170" max="7171" width="14.42578125" style="172" customWidth="1"/>
    <col min="7172" max="7172" width="9.85546875" style="172" customWidth="1"/>
    <col min="7173" max="7424" width="13.140625" style="172"/>
    <col min="7425" max="7425" width="52.140625" style="172" customWidth="1"/>
    <col min="7426" max="7427" width="14.42578125" style="172" customWidth="1"/>
    <col min="7428" max="7428" width="9.85546875" style="172" customWidth="1"/>
    <col min="7429" max="7680" width="13.140625" style="172"/>
    <col min="7681" max="7681" width="52.140625" style="172" customWidth="1"/>
    <col min="7682" max="7683" width="14.42578125" style="172" customWidth="1"/>
    <col min="7684" max="7684" width="9.85546875" style="172" customWidth="1"/>
    <col min="7685" max="7936" width="13.140625" style="172"/>
    <col min="7937" max="7937" width="52.140625" style="172" customWidth="1"/>
    <col min="7938" max="7939" width="14.42578125" style="172" customWidth="1"/>
    <col min="7940" max="7940" width="9.85546875" style="172" customWidth="1"/>
    <col min="7941" max="8192" width="13.140625" style="172"/>
    <col min="8193" max="8193" width="52.140625" style="172" customWidth="1"/>
    <col min="8194" max="8195" width="14.42578125" style="172" customWidth="1"/>
    <col min="8196" max="8196" width="9.85546875" style="172" customWidth="1"/>
    <col min="8197" max="8448" width="13.140625" style="172"/>
    <col min="8449" max="8449" width="52.140625" style="172" customWidth="1"/>
    <col min="8450" max="8451" width="14.42578125" style="172" customWidth="1"/>
    <col min="8452" max="8452" width="9.85546875" style="172" customWidth="1"/>
    <col min="8453" max="8704" width="13.140625" style="172"/>
    <col min="8705" max="8705" width="52.140625" style="172" customWidth="1"/>
    <col min="8706" max="8707" width="14.42578125" style="172" customWidth="1"/>
    <col min="8708" max="8708" width="9.85546875" style="172" customWidth="1"/>
    <col min="8709" max="8960" width="13.140625" style="172"/>
    <col min="8961" max="8961" width="52.140625" style="172" customWidth="1"/>
    <col min="8962" max="8963" width="14.42578125" style="172" customWidth="1"/>
    <col min="8964" max="8964" width="9.85546875" style="172" customWidth="1"/>
    <col min="8965" max="9216" width="13.140625" style="172"/>
    <col min="9217" max="9217" width="52.140625" style="172" customWidth="1"/>
    <col min="9218" max="9219" width="14.42578125" style="172" customWidth="1"/>
    <col min="9220" max="9220" width="9.85546875" style="172" customWidth="1"/>
    <col min="9221" max="9472" width="13.140625" style="172"/>
    <col min="9473" max="9473" width="52.140625" style="172" customWidth="1"/>
    <col min="9474" max="9475" width="14.42578125" style="172" customWidth="1"/>
    <col min="9476" max="9476" width="9.85546875" style="172" customWidth="1"/>
    <col min="9477" max="9728" width="13.140625" style="172"/>
    <col min="9729" max="9729" width="52.140625" style="172" customWidth="1"/>
    <col min="9730" max="9731" width="14.42578125" style="172" customWidth="1"/>
    <col min="9732" max="9732" width="9.85546875" style="172" customWidth="1"/>
    <col min="9733" max="9984" width="13.140625" style="172"/>
    <col min="9985" max="9985" width="52.140625" style="172" customWidth="1"/>
    <col min="9986" max="9987" width="14.42578125" style="172" customWidth="1"/>
    <col min="9988" max="9988" width="9.85546875" style="172" customWidth="1"/>
    <col min="9989" max="10240" width="13.140625" style="172"/>
    <col min="10241" max="10241" width="52.140625" style="172" customWidth="1"/>
    <col min="10242" max="10243" width="14.42578125" style="172" customWidth="1"/>
    <col min="10244" max="10244" width="9.85546875" style="172" customWidth="1"/>
    <col min="10245" max="10496" width="13.140625" style="172"/>
    <col min="10497" max="10497" width="52.140625" style="172" customWidth="1"/>
    <col min="10498" max="10499" width="14.42578125" style="172" customWidth="1"/>
    <col min="10500" max="10500" width="9.85546875" style="172" customWidth="1"/>
    <col min="10501" max="10752" width="13.140625" style="172"/>
    <col min="10753" max="10753" width="52.140625" style="172" customWidth="1"/>
    <col min="10754" max="10755" width="14.42578125" style="172" customWidth="1"/>
    <col min="10756" max="10756" width="9.85546875" style="172" customWidth="1"/>
    <col min="10757" max="11008" width="13.140625" style="172"/>
    <col min="11009" max="11009" width="52.140625" style="172" customWidth="1"/>
    <col min="11010" max="11011" width="14.42578125" style="172" customWidth="1"/>
    <col min="11012" max="11012" width="9.85546875" style="172" customWidth="1"/>
    <col min="11013" max="11264" width="13.140625" style="172"/>
    <col min="11265" max="11265" width="52.140625" style="172" customWidth="1"/>
    <col min="11266" max="11267" width="14.42578125" style="172" customWidth="1"/>
    <col min="11268" max="11268" width="9.85546875" style="172" customWidth="1"/>
    <col min="11269" max="11520" width="13.140625" style="172"/>
    <col min="11521" max="11521" width="52.140625" style="172" customWidth="1"/>
    <col min="11522" max="11523" width="14.42578125" style="172" customWidth="1"/>
    <col min="11524" max="11524" width="9.85546875" style="172" customWidth="1"/>
    <col min="11525" max="11776" width="13.140625" style="172"/>
    <col min="11777" max="11777" width="52.140625" style="172" customWidth="1"/>
    <col min="11778" max="11779" width="14.42578125" style="172" customWidth="1"/>
    <col min="11780" max="11780" width="9.85546875" style="172" customWidth="1"/>
    <col min="11781" max="12032" width="13.140625" style="172"/>
    <col min="12033" max="12033" width="52.140625" style="172" customWidth="1"/>
    <col min="12034" max="12035" width="14.42578125" style="172" customWidth="1"/>
    <col min="12036" max="12036" width="9.85546875" style="172" customWidth="1"/>
    <col min="12037" max="12288" width="13.140625" style="172"/>
    <col min="12289" max="12289" width="52.140625" style="172" customWidth="1"/>
    <col min="12290" max="12291" width="14.42578125" style="172" customWidth="1"/>
    <col min="12292" max="12292" width="9.85546875" style="172" customWidth="1"/>
    <col min="12293" max="12544" width="13.140625" style="172"/>
    <col min="12545" max="12545" width="52.140625" style="172" customWidth="1"/>
    <col min="12546" max="12547" width="14.42578125" style="172" customWidth="1"/>
    <col min="12548" max="12548" width="9.85546875" style="172" customWidth="1"/>
    <col min="12549" max="12800" width="13.140625" style="172"/>
    <col min="12801" max="12801" width="52.140625" style="172" customWidth="1"/>
    <col min="12802" max="12803" width="14.42578125" style="172" customWidth="1"/>
    <col min="12804" max="12804" width="9.85546875" style="172" customWidth="1"/>
    <col min="12805" max="13056" width="13.140625" style="172"/>
    <col min="13057" max="13057" width="52.140625" style="172" customWidth="1"/>
    <col min="13058" max="13059" width="14.42578125" style="172" customWidth="1"/>
    <col min="13060" max="13060" width="9.85546875" style="172" customWidth="1"/>
    <col min="13061" max="13312" width="13.140625" style="172"/>
    <col min="13313" max="13313" width="52.140625" style="172" customWidth="1"/>
    <col min="13314" max="13315" width="14.42578125" style="172" customWidth="1"/>
    <col min="13316" max="13316" width="9.85546875" style="172" customWidth="1"/>
    <col min="13317" max="13568" width="13.140625" style="172"/>
    <col min="13569" max="13569" width="52.140625" style="172" customWidth="1"/>
    <col min="13570" max="13571" width="14.42578125" style="172" customWidth="1"/>
    <col min="13572" max="13572" width="9.85546875" style="172" customWidth="1"/>
    <col min="13573" max="13824" width="13.140625" style="172"/>
    <col min="13825" max="13825" width="52.140625" style="172" customWidth="1"/>
    <col min="13826" max="13827" width="14.42578125" style="172" customWidth="1"/>
    <col min="13828" max="13828" width="9.85546875" style="172" customWidth="1"/>
    <col min="13829" max="14080" width="13.140625" style="172"/>
    <col min="14081" max="14081" width="52.140625" style="172" customWidth="1"/>
    <col min="14082" max="14083" width="14.42578125" style="172" customWidth="1"/>
    <col min="14084" max="14084" width="9.85546875" style="172" customWidth="1"/>
    <col min="14085" max="14336" width="13.140625" style="172"/>
    <col min="14337" max="14337" width="52.140625" style="172" customWidth="1"/>
    <col min="14338" max="14339" width="14.42578125" style="172" customWidth="1"/>
    <col min="14340" max="14340" width="9.85546875" style="172" customWidth="1"/>
    <col min="14341" max="14592" width="13.140625" style="172"/>
    <col min="14593" max="14593" width="52.140625" style="172" customWidth="1"/>
    <col min="14594" max="14595" width="14.42578125" style="172" customWidth="1"/>
    <col min="14596" max="14596" width="9.85546875" style="172" customWidth="1"/>
    <col min="14597" max="14848" width="13.140625" style="172"/>
    <col min="14849" max="14849" width="52.140625" style="172" customWidth="1"/>
    <col min="14850" max="14851" width="14.42578125" style="172" customWidth="1"/>
    <col min="14852" max="14852" width="9.85546875" style="172" customWidth="1"/>
    <col min="14853" max="15104" width="13.140625" style="172"/>
    <col min="15105" max="15105" width="52.140625" style="172" customWidth="1"/>
    <col min="15106" max="15107" width="14.42578125" style="172" customWidth="1"/>
    <col min="15108" max="15108" width="9.85546875" style="172" customWidth="1"/>
    <col min="15109" max="15360" width="13.140625" style="172"/>
    <col min="15361" max="15361" width="52.140625" style="172" customWidth="1"/>
    <col min="15362" max="15363" width="14.42578125" style="172" customWidth="1"/>
    <col min="15364" max="15364" width="9.85546875" style="172" customWidth="1"/>
    <col min="15365" max="15616" width="13.140625" style="172"/>
    <col min="15617" max="15617" width="52.140625" style="172" customWidth="1"/>
    <col min="15618" max="15619" width="14.42578125" style="172" customWidth="1"/>
    <col min="15620" max="15620" width="9.85546875" style="172" customWidth="1"/>
    <col min="15621" max="15872" width="13.140625" style="172"/>
    <col min="15873" max="15873" width="52.140625" style="172" customWidth="1"/>
    <col min="15874" max="15875" width="14.42578125" style="172" customWidth="1"/>
    <col min="15876" max="15876" width="9.85546875" style="172" customWidth="1"/>
    <col min="15877" max="16128" width="13.140625" style="172"/>
    <col min="16129" max="16129" width="52.140625" style="172" customWidth="1"/>
    <col min="16130" max="16131" width="14.42578125" style="172" customWidth="1"/>
    <col min="16132" max="16132" width="9.85546875" style="172" customWidth="1"/>
    <col min="16133" max="16384" width="13.140625" style="172"/>
  </cols>
  <sheetData>
    <row r="1" spans="1:4">
      <c r="A1" s="170" t="s">
        <v>0</v>
      </c>
      <c r="B1" s="171"/>
      <c r="C1" s="171"/>
      <c r="D1" s="171"/>
    </row>
    <row r="2" spans="1:4">
      <c r="A2" s="170" t="s">
        <v>1</v>
      </c>
      <c r="B2" s="171"/>
      <c r="C2" s="171"/>
      <c r="D2" s="171"/>
    </row>
    <row r="3" spans="1:4">
      <c r="A3" s="170" t="s">
        <v>291</v>
      </c>
      <c r="B3" s="171"/>
      <c r="C3" s="171"/>
      <c r="D3" s="171"/>
    </row>
    <row r="4" spans="1:4">
      <c r="A4" s="170" t="s">
        <v>3</v>
      </c>
      <c r="B4" s="171"/>
      <c r="C4" s="171"/>
      <c r="D4" s="171"/>
    </row>
    <row r="5" spans="1:4" ht="13.5" thickBot="1">
      <c r="A5" s="173" t="s">
        <v>4</v>
      </c>
      <c r="B5" s="174">
        <v>30000</v>
      </c>
      <c r="C5" s="175" t="s">
        <v>5</v>
      </c>
    </row>
    <row r="6" spans="1:4">
      <c r="A6" s="176"/>
      <c r="B6" s="177" t="s">
        <v>6</v>
      </c>
      <c r="C6" s="178">
        <v>42095</v>
      </c>
      <c r="D6" s="179" t="s">
        <v>7</v>
      </c>
    </row>
    <row r="7" spans="1:4">
      <c r="A7" s="180" t="s">
        <v>8</v>
      </c>
      <c r="D7" s="181" t="s">
        <v>9</v>
      </c>
    </row>
    <row r="8" spans="1:4" ht="13.5" thickBot="1">
      <c r="A8" s="182"/>
      <c r="B8" s="183" t="s">
        <v>10</v>
      </c>
      <c r="C8" s="183" t="s">
        <v>11</v>
      </c>
      <c r="D8" s="184" t="s">
        <v>13</v>
      </c>
    </row>
    <row r="9" spans="1:4">
      <c r="A9" s="180" t="s">
        <v>14</v>
      </c>
      <c r="B9" s="185"/>
      <c r="D9" s="186"/>
    </row>
    <row r="10" spans="1:4">
      <c r="A10" s="187" t="s">
        <v>15</v>
      </c>
      <c r="B10" s="188">
        <v>0</v>
      </c>
      <c r="C10" s="188">
        <v>0</v>
      </c>
      <c r="D10" s="189">
        <v>0</v>
      </c>
    </row>
    <row r="11" spans="1:4">
      <c r="A11" s="187" t="s">
        <v>16</v>
      </c>
      <c r="B11" s="190">
        <v>0</v>
      </c>
      <c r="C11" s="190">
        <v>0</v>
      </c>
      <c r="D11" s="189">
        <v>0</v>
      </c>
    </row>
    <row r="12" spans="1:4">
      <c r="A12" s="187" t="s">
        <v>17</v>
      </c>
      <c r="B12" s="188">
        <v>4350</v>
      </c>
      <c r="C12" s="188">
        <v>144.94999999999999</v>
      </c>
      <c r="D12" s="189">
        <v>0.24489878926455863</v>
      </c>
    </row>
    <row r="13" spans="1:4">
      <c r="A13" s="187" t="s">
        <v>18</v>
      </c>
      <c r="B13" s="188">
        <v>0</v>
      </c>
      <c r="C13" s="188">
        <v>0</v>
      </c>
      <c r="D13" s="189">
        <v>0</v>
      </c>
    </row>
    <row r="14" spans="1:4">
      <c r="A14" s="187" t="s">
        <v>19</v>
      </c>
      <c r="B14" s="188">
        <v>0</v>
      </c>
      <c r="C14" s="188">
        <v>0</v>
      </c>
      <c r="D14" s="189">
        <v>0</v>
      </c>
    </row>
    <row r="15" spans="1:4">
      <c r="A15" s="175" t="s">
        <v>20</v>
      </c>
      <c r="B15" s="188">
        <v>6210</v>
      </c>
      <c r="C15" s="188">
        <v>207.01</v>
      </c>
      <c r="D15" s="189">
        <v>0.34961413363974919</v>
      </c>
    </row>
    <row r="16" spans="1:4">
      <c r="A16" s="175" t="s">
        <v>21</v>
      </c>
      <c r="B16" s="188">
        <v>93.6</v>
      </c>
      <c r="C16" s="188">
        <v>3.12</v>
      </c>
      <c r="D16" s="189">
        <v>5.2695463621063648E-3</v>
      </c>
    </row>
    <row r="17" spans="1:4">
      <c r="A17" s="175" t="s">
        <v>22</v>
      </c>
      <c r="B17" s="188">
        <v>0</v>
      </c>
      <c r="C17" s="188">
        <v>0</v>
      </c>
      <c r="D17" s="189">
        <v>0</v>
      </c>
    </row>
    <row r="18" spans="1:4">
      <c r="A18" s="175" t="s">
        <v>23</v>
      </c>
      <c r="B18" s="188">
        <v>3264.8</v>
      </c>
      <c r="C18" s="188">
        <v>108.83000000000001</v>
      </c>
      <c r="D18" s="189">
        <v>0.18380357866458186</v>
      </c>
    </row>
    <row r="19" spans="1:4">
      <c r="A19" s="175" t="s">
        <v>24</v>
      </c>
      <c r="B19" s="188">
        <v>1073</v>
      </c>
      <c r="C19" s="188">
        <v>35.770000000000003</v>
      </c>
      <c r="D19" s="189">
        <v>6.0408368018591126E-2</v>
      </c>
    </row>
    <row r="20" spans="1:4">
      <c r="A20" s="175" t="s">
        <v>25</v>
      </c>
      <c r="B20" s="188">
        <v>458.74</v>
      </c>
      <c r="C20" s="188">
        <v>15.29</v>
      </c>
      <c r="D20" s="189">
        <v>2.5826407031545661E-2</v>
      </c>
    </row>
    <row r="21" spans="1:4">
      <c r="A21" s="175" t="s">
        <v>26</v>
      </c>
      <c r="B21" s="188">
        <v>300</v>
      </c>
      <c r="C21" s="188">
        <v>10</v>
      </c>
      <c r="D21" s="189">
        <v>1.6889571673417834E-2</v>
      </c>
    </row>
    <row r="22" spans="1:4">
      <c r="A22" s="191" t="s">
        <v>27</v>
      </c>
      <c r="B22" s="192">
        <v>15750.140000000001</v>
      </c>
      <c r="C22" s="192">
        <v>524.96999999999991</v>
      </c>
      <c r="D22" s="193">
        <v>0.8867103946545507</v>
      </c>
    </row>
    <row r="23" spans="1:4">
      <c r="A23" s="194" t="s">
        <v>28</v>
      </c>
      <c r="B23" s="190">
        <v>0</v>
      </c>
      <c r="C23" s="190">
        <v>0</v>
      </c>
      <c r="D23" s="186"/>
    </row>
    <row r="24" spans="1:4">
      <c r="A24" s="187" t="s">
        <v>29</v>
      </c>
      <c r="B24" s="188">
        <v>110.25</v>
      </c>
      <c r="C24" s="188">
        <v>3.68</v>
      </c>
      <c r="D24" s="189">
        <v>6.2069175899810546E-3</v>
      </c>
    </row>
    <row r="25" spans="1:4">
      <c r="A25" s="187" t="s">
        <v>30</v>
      </c>
      <c r="B25" s="188">
        <v>315</v>
      </c>
      <c r="C25" s="188">
        <v>10.5</v>
      </c>
      <c r="D25" s="189">
        <v>1.7734050257088727E-2</v>
      </c>
    </row>
    <row r="26" spans="1:4">
      <c r="A26" s="187" t="s">
        <v>31</v>
      </c>
      <c r="B26" s="188">
        <v>0</v>
      </c>
      <c r="C26" s="188">
        <v>0</v>
      </c>
      <c r="D26" s="189">
        <v>0</v>
      </c>
    </row>
    <row r="27" spans="1:4">
      <c r="A27" s="187" t="s">
        <v>32</v>
      </c>
      <c r="B27" s="188">
        <v>0</v>
      </c>
      <c r="C27" s="188">
        <v>0</v>
      </c>
      <c r="D27" s="189">
        <v>0</v>
      </c>
    </row>
    <row r="28" spans="1:4">
      <c r="A28" s="187" t="s">
        <v>33</v>
      </c>
      <c r="B28" s="188">
        <v>483</v>
      </c>
      <c r="C28" s="188">
        <v>16.100000000000001</v>
      </c>
      <c r="D28" s="189">
        <v>2.7192210394202717E-2</v>
      </c>
    </row>
    <row r="29" spans="1:4">
      <c r="A29" s="187" t="s">
        <v>34</v>
      </c>
      <c r="B29" s="188">
        <v>0</v>
      </c>
      <c r="C29" s="188">
        <v>0</v>
      </c>
      <c r="D29" s="189">
        <v>0</v>
      </c>
    </row>
    <row r="30" spans="1:4">
      <c r="A30" s="187" t="s">
        <v>35</v>
      </c>
      <c r="B30" s="188">
        <v>0</v>
      </c>
      <c r="C30" s="188">
        <v>0</v>
      </c>
      <c r="D30" s="189">
        <v>0</v>
      </c>
    </row>
    <row r="31" spans="1:4">
      <c r="A31" s="187" t="s">
        <v>36</v>
      </c>
      <c r="B31" s="188">
        <v>0</v>
      </c>
      <c r="C31" s="188">
        <v>0</v>
      </c>
      <c r="D31" s="189">
        <v>0</v>
      </c>
    </row>
    <row r="32" spans="1:4">
      <c r="A32" s="195" t="s">
        <v>37</v>
      </c>
      <c r="B32" s="196">
        <v>908.25</v>
      </c>
      <c r="C32" s="196">
        <v>30.28</v>
      </c>
      <c r="D32" s="197">
        <v>5.1133178241272496E-2</v>
      </c>
    </row>
    <row r="33" spans="1:238">
      <c r="A33" s="180" t="s">
        <v>38</v>
      </c>
      <c r="B33" s="190">
        <v>0</v>
      </c>
      <c r="C33" s="190">
        <v>0</v>
      </c>
      <c r="D33" s="186"/>
    </row>
    <row r="34" spans="1:238">
      <c r="A34" s="187" t="s">
        <v>39</v>
      </c>
      <c r="B34" s="188">
        <v>837.6897942645345</v>
      </c>
      <c r="C34" s="188">
        <v>27.93</v>
      </c>
      <c r="D34" s="189">
        <v>4.7160739401071655E-2</v>
      </c>
    </row>
    <row r="35" spans="1:238">
      <c r="A35" s="175" t="s">
        <v>40</v>
      </c>
      <c r="B35" s="188">
        <v>837.6897942645345</v>
      </c>
      <c r="C35" s="188">
        <v>27.93</v>
      </c>
      <c r="D35" s="189">
        <v>4.7160739401071655E-2</v>
      </c>
    </row>
    <row r="36" spans="1:238" s="198" customFormat="1">
      <c r="A36" s="191" t="s">
        <v>41</v>
      </c>
      <c r="B36" s="192">
        <v>17496.079794264533</v>
      </c>
      <c r="C36" s="192">
        <v>583.17999999999984</v>
      </c>
      <c r="D36" s="193">
        <v>0.98500431229689467</v>
      </c>
    </row>
    <row r="37" spans="1:238">
      <c r="A37" s="180" t="s">
        <v>42</v>
      </c>
      <c r="B37" s="190">
        <v>0</v>
      </c>
      <c r="C37" s="190">
        <v>0</v>
      </c>
      <c r="D37" s="186"/>
    </row>
    <row r="38" spans="1:238">
      <c r="A38" s="175" t="s">
        <v>43</v>
      </c>
      <c r="B38" s="188">
        <v>259.45</v>
      </c>
      <c r="C38" s="188">
        <v>8.65</v>
      </c>
      <c r="D38" s="189">
        <v>1.4606664568894191E-2</v>
      </c>
    </row>
    <row r="39" spans="1:238">
      <c r="A39" s="175" t="s">
        <v>44</v>
      </c>
      <c r="B39" s="188">
        <v>1.54</v>
      </c>
      <c r="C39" s="188">
        <v>0.05</v>
      </c>
      <c r="D39" s="189">
        <v>8.6699801256878221E-5</v>
      </c>
    </row>
    <row r="40" spans="1:238">
      <c r="A40" s="187" t="s">
        <v>45</v>
      </c>
      <c r="B40" s="188">
        <v>0</v>
      </c>
      <c r="C40" s="188">
        <v>0</v>
      </c>
      <c r="D40" s="189">
        <v>0</v>
      </c>
    </row>
    <row r="41" spans="1:238">
      <c r="A41" s="195" t="s">
        <v>46</v>
      </c>
      <c r="B41" s="196">
        <v>260.99</v>
      </c>
      <c r="C41" s="196">
        <v>8.7000000000000011</v>
      </c>
      <c r="D41" s="197">
        <v>1.469336437015107E-2</v>
      </c>
      <c r="E41" s="185"/>
      <c r="F41" s="199"/>
      <c r="G41" s="175"/>
      <c r="H41" s="185"/>
      <c r="I41" s="185"/>
      <c r="J41" s="199"/>
      <c r="K41" s="175"/>
      <c r="L41" s="185"/>
      <c r="M41" s="185"/>
      <c r="N41" s="199"/>
      <c r="O41" s="175"/>
      <c r="P41" s="185"/>
      <c r="Q41" s="185"/>
      <c r="R41" s="199"/>
      <c r="S41" s="175"/>
      <c r="T41" s="185"/>
      <c r="U41" s="185"/>
      <c r="V41" s="199"/>
      <c r="W41" s="175"/>
      <c r="X41" s="185"/>
      <c r="Y41" s="185"/>
      <c r="Z41" s="199"/>
      <c r="AA41" s="175"/>
      <c r="AB41" s="185"/>
      <c r="AC41" s="185"/>
      <c r="AD41" s="199"/>
      <c r="AE41" s="175"/>
      <c r="AF41" s="185"/>
      <c r="AG41" s="185"/>
      <c r="AH41" s="199"/>
      <c r="AI41" s="175"/>
      <c r="AJ41" s="185"/>
      <c r="AK41" s="185"/>
      <c r="AL41" s="199"/>
      <c r="AM41" s="175"/>
      <c r="AN41" s="185"/>
      <c r="AO41" s="185"/>
      <c r="AP41" s="199"/>
      <c r="AQ41" s="175"/>
      <c r="AR41" s="185"/>
      <c r="AS41" s="185"/>
      <c r="AT41" s="199"/>
      <c r="AU41" s="175"/>
      <c r="AV41" s="185"/>
      <c r="AW41" s="185"/>
      <c r="AX41" s="199"/>
      <c r="AY41" s="175"/>
      <c r="AZ41" s="185"/>
      <c r="BA41" s="185"/>
      <c r="BB41" s="199"/>
      <c r="BC41" s="175"/>
      <c r="BD41" s="185"/>
      <c r="BE41" s="185"/>
      <c r="BF41" s="199"/>
      <c r="BG41" s="175"/>
      <c r="BH41" s="185"/>
      <c r="BI41" s="185"/>
      <c r="BJ41" s="199"/>
      <c r="BK41" s="175"/>
      <c r="BL41" s="185"/>
      <c r="BM41" s="185"/>
      <c r="BN41" s="199"/>
      <c r="BO41" s="175"/>
      <c r="BP41" s="185"/>
      <c r="BQ41" s="185"/>
      <c r="BR41" s="199"/>
      <c r="BS41" s="175"/>
      <c r="BT41" s="185"/>
      <c r="BU41" s="185"/>
      <c r="BV41" s="199"/>
      <c r="BW41" s="175"/>
      <c r="BX41" s="185"/>
      <c r="BY41" s="185"/>
      <c r="BZ41" s="199"/>
      <c r="CA41" s="175"/>
      <c r="CB41" s="185"/>
      <c r="CC41" s="185"/>
      <c r="CD41" s="199"/>
      <c r="CE41" s="175"/>
      <c r="CF41" s="185"/>
      <c r="CG41" s="185"/>
      <c r="CH41" s="199"/>
      <c r="CI41" s="175"/>
      <c r="CJ41" s="185"/>
      <c r="CK41" s="185"/>
      <c r="CL41" s="199"/>
      <c r="CM41" s="175"/>
      <c r="CN41" s="185"/>
      <c r="CO41" s="185"/>
      <c r="CP41" s="199"/>
      <c r="CQ41" s="175"/>
      <c r="CR41" s="185"/>
      <c r="CS41" s="185"/>
      <c r="CT41" s="199"/>
      <c r="CU41" s="175"/>
      <c r="CV41" s="185"/>
      <c r="CW41" s="185"/>
      <c r="CX41" s="199"/>
      <c r="CY41" s="175"/>
      <c r="CZ41" s="185"/>
      <c r="DA41" s="185"/>
      <c r="DB41" s="199"/>
      <c r="DC41" s="175"/>
      <c r="DD41" s="185"/>
      <c r="DE41" s="185"/>
      <c r="DF41" s="199"/>
      <c r="DG41" s="175"/>
      <c r="DH41" s="185"/>
      <c r="DI41" s="185"/>
      <c r="DJ41" s="199"/>
      <c r="DK41" s="175"/>
      <c r="DL41" s="185"/>
      <c r="DM41" s="185"/>
      <c r="DN41" s="199"/>
      <c r="DO41" s="175"/>
      <c r="DP41" s="185"/>
      <c r="DQ41" s="185"/>
      <c r="DR41" s="199"/>
      <c r="DS41" s="175"/>
      <c r="DT41" s="185"/>
      <c r="DU41" s="185"/>
      <c r="DV41" s="199"/>
      <c r="DW41" s="175"/>
      <c r="DX41" s="185"/>
      <c r="DY41" s="185"/>
      <c r="DZ41" s="199"/>
      <c r="EA41" s="175"/>
      <c r="EB41" s="185"/>
      <c r="EC41" s="185"/>
      <c r="ED41" s="199"/>
      <c r="EE41" s="175"/>
      <c r="EF41" s="185"/>
      <c r="EG41" s="185"/>
      <c r="EH41" s="199"/>
      <c r="EI41" s="175"/>
      <c r="EJ41" s="185"/>
      <c r="EK41" s="185"/>
      <c r="EL41" s="199"/>
      <c r="EM41" s="175"/>
      <c r="EN41" s="185"/>
      <c r="EO41" s="185"/>
      <c r="EP41" s="199"/>
      <c r="EQ41" s="175"/>
      <c r="ER41" s="185"/>
      <c r="ES41" s="185"/>
      <c r="ET41" s="199"/>
      <c r="EU41" s="175"/>
      <c r="EV41" s="185"/>
      <c r="EW41" s="185"/>
      <c r="EX41" s="199"/>
      <c r="EY41" s="175"/>
      <c r="EZ41" s="185"/>
      <c r="FA41" s="185"/>
      <c r="FB41" s="199"/>
      <c r="FC41" s="175"/>
      <c r="FD41" s="185"/>
      <c r="FE41" s="185"/>
      <c r="FF41" s="199"/>
      <c r="FG41" s="175"/>
      <c r="FH41" s="185"/>
      <c r="FI41" s="185"/>
      <c r="FJ41" s="199"/>
      <c r="FK41" s="175"/>
      <c r="FL41" s="185"/>
      <c r="FM41" s="185"/>
      <c r="FN41" s="199"/>
      <c r="FO41" s="175"/>
      <c r="FP41" s="185"/>
      <c r="FQ41" s="185"/>
      <c r="FR41" s="199"/>
      <c r="FS41" s="175"/>
      <c r="FT41" s="185"/>
      <c r="FU41" s="185"/>
      <c r="FV41" s="199"/>
      <c r="FW41" s="175"/>
      <c r="FX41" s="185"/>
      <c r="FY41" s="185"/>
      <c r="FZ41" s="199"/>
      <c r="GA41" s="175"/>
      <c r="GB41" s="185"/>
      <c r="GC41" s="185"/>
      <c r="GD41" s="199"/>
      <c r="GE41" s="175"/>
      <c r="GF41" s="185"/>
      <c r="GG41" s="185"/>
      <c r="GH41" s="199"/>
      <c r="GI41" s="175"/>
      <c r="GJ41" s="185"/>
      <c r="GK41" s="185"/>
      <c r="GL41" s="199"/>
      <c r="GM41" s="175"/>
      <c r="GN41" s="185"/>
      <c r="GO41" s="185"/>
      <c r="GP41" s="199"/>
      <c r="GQ41" s="175"/>
      <c r="GR41" s="185"/>
      <c r="GS41" s="185"/>
      <c r="GT41" s="199"/>
      <c r="GU41" s="175"/>
      <c r="GV41" s="185"/>
      <c r="GW41" s="185"/>
      <c r="GX41" s="199"/>
      <c r="GY41" s="175"/>
      <c r="GZ41" s="185"/>
      <c r="HA41" s="185"/>
      <c r="HB41" s="199"/>
      <c r="HC41" s="175"/>
      <c r="HD41" s="185"/>
      <c r="HE41" s="185"/>
      <c r="HF41" s="199"/>
      <c r="HG41" s="175"/>
      <c r="HH41" s="185"/>
      <c r="HI41" s="185"/>
      <c r="HJ41" s="199"/>
      <c r="HK41" s="175"/>
      <c r="HL41" s="185"/>
      <c r="HM41" s="185"/>
      <c r="HN41" s="199"/>
      <c r="HO41" s="175"/>
      <c r="HP41" s="185"/>
      <c r="HQ41" s="185"/>
      <c r="HR41" s="199"/>
      <c r="HS41" s="175"/>
      <c r="HT41" s="185"/>
      <c r="HU41" s="185"/>
      <c r="HV41" s="199"/>
      <c r="HW41" s="175"/>
      <c r="HX41" s="185"/>
      <c r="HY41" s="185"/>
      <c r="HZ41" s="199"/>
      <c r="IA41" s="175"/>
      <c r="IB41" s="185"/>
      <c r="IC41" s="185"/>
      <c r="ID41" s="199"/>
    </row>
    <row r="42" spans="1:238">
      <c r="A42" s="180" t="s">
        <v>47</v>
      </c>
      <c r="B42" s="190">
        <v>0</v>
      </c>
      <c r="C42" s="190">
        <v>0</v>
      </c>
      <c r="D42" s="186"/>
    </row>
    <row r="43" spans="1:238">
      <c r="A43" s="187" t="s">
        <v>48</v>
      </c>
      <c r="B43" s="188">
        <v>0.39</v>
      </c>
      <c r="C43" s="188">
        <v>0.01</v>
      </c>
      <c r="D43" s="189">
        <v>2.1956443175443186E-5</v>
      </c>
    </row>
    <row r="44" spans="1:238">
      <c r="A44" s="187" t="s">
        <v>49</v>
      </c>
      <c r="B44" s="188">
        <v>0</v>
      </c>
      <c r="C44" s="188">
        <v>0</v>
      </c>
      <c r="D44" s="189">
        <v>0</v>
      </c>
    </row>
    <row r="45" spans="1:238">
      <c r="A45" s="187" t="s">
        <v>50</v>
      </c>
      <c r="B45" s="188">
        <v>4.9800000000000004</v>
      </c>
      <c r="C45" s="188">
        <v>0.17</v>
      </c>
      <c r="D45" s="189">
        <v>2.8036688977873609E-4</v>
      </c>
    </row>
    <row r="46" spans="1:238">
      <c r="A46" s="195" t="s">
        <v>51</v>
      </c>
      <c r="B46" s="196">
        <v>5.37</v>
      </c>
      <c r="C46" s="196">
        <v>0.18000000000000002</v>
      </c>
      <c r="D46" s="197">
        <v>3.0232333295417927E-4</v>
      </c>
      <c r="E46" s="185"/>
      <c r="F46" s="199"/>
      <c r="G46" s="175"/>
      <c r="H46" s="185"/>
      <c r="I46" s="185"/>
      <c r="J46" s="199"/>
      <c r="K46" s="175"/>
      <c r="L46" s="185"/>
      <c r="M46" s="185"/>
      <c r="N46" s="199"/>
      <c r="O46" s="175"/>
      <c r="P46" s="185"/>
      <c r="Q46" s="185"/>
      <c r="R46" s="199"/>
      <c r="S46" s="175"/>
      <c r="T46" s="185"/>
      <c r="U46" s="185"/>
      <c r="V46" s="199"/>
      <c r="W46" s="175"/>
      <c r="X46" s="185"/>
      <c r="Y46" s="185"/>
      <c r="Z46" s="199"/>
      <c r="AA46" s="175"/>
      <c r="AB46" s="185"/>
      <c r="AC46" s="185"/>
      <c r="AD46" s="199"/>
      <c r="AE46" s="175"/>
      <c r="AF46" s="185"/>
      <c r="AG46" s="185"/>
      <c r="AH46" s="199"/>
      <c r="AI46" s="175"/>
      <c r="AJ46" s="185"/>
      <c r="AK46" s="185"/>
      <c r="AL46" s="199"/>
      <c r="AM46" s="175"/>
      <c r="AN46" s="185"/>
      <c r="AO46" s="185"/>
      <c r="AP46" s="199"/>
      <c r="AQ46" s="175"/>
      <c r="AR46" s="185"/>
      <c r="AS46" s="185"/>
      <c r="AT46" s="199"/>
      <c r="AU46" s="175"/>
      <c r="AV46" s="185"/>
      <c r="AW46" s="185"/>
      <c r="AX46" s="199"/>
      <c r="AY46" s="175"/>
      <c r="AZ46" s="185"/>
      <c r="BA46" s="185"/>
      <c r="BB46" s="199"/>
      <c r="BC46" s="175"/>
      <c r="BD46" s="185"/>
      <c r="BE46" s="185"/>
      <c r="BF46" s="199"/>
      <c r="BG46" s="175"/>
      <c r="BH46" s="185"/>
      <c r="BI46" s="185"/>
      <c r="BJ46" s="199"/>
      <c r="BK46" s="175"/>
      <c r="BL46" s="185"/>
      <c r="BM46" s="185"/>
      <c r="BN46" s="199"/>
      <c r="BO46" s="175"/>
      <c r="BP46" s="185"/>
      <c r="BQ46" s="185"/>
      <c r="BR46" s="199"/>
      <c r="BS46" s="175"/>
      <c r="BT46" s="185"/>
      <c r="BU46" s="185"/>
      <c r="BV46" s="199"/>
      <c r="BW46" s="175"/>
      <c r="BX46" s="185"/>
      <c r="BY46" s="185"/>
      <c r="BZ46" s="199"/>
      <c r="CA46" s="175"/>
      <c r="CB46" s="185"/>
      <c r="CC46" s="185"/>
      <c r="CD46" s="199"/>
      <c r="CE46" s="175"/>
      <c r="CF46" s="185"/>
      <c r="CG46" s="185"/>
      <c r="CH46" s="199"/>
      <c r="CI46" s="175"/>
      <c r="CJ46" s="185"/>
      <c r="CK46" s="185"/>
      <c r="CL46" s="199"/>
      <c r="CM46" s="175"/>
      <c r="CN46" s="185"/>
      <c r="CO46" s="185"/>
      <c r="CP46" s="199"/>
      <c r="CQ46" s="175"/>
      <c r="CR46" s="185"/>
      <c r="CS46" s="185"/>
      <c r="CT46" s="199"/>
      <c r="CU46" s="175"/>
      <c r="CV46" s="185"/>
      <c r="CW46" s="185"/>
      <c r="CX46" s="199"/>
      <c r="CY46" s="175"/>
      <c r="CZ46" s="185"/>
      <c r="DA46" s="185"/>
      <c r="DB46" s="199"/>
      <c r="DC46" s="175"/>
      <c r="DD46" s="185"/>
      <c r="DE46" s="185"/>
      <c r="DF46" s="199"/>
      <c r="DG46" s="175"/>
      <c r="DH46" s="185"/>
      <c r="DI46" s="185"/>
      <c r="DJ46" s="199"/>
      <c r="DK46" s="175"/>
      <c r="DL46" s="185"/>
      <c r="DM46" s="185"/>
      <c r="DN46" s="199"/>
      <c r="DO46" s="175"/>
      <c r="DP46" s="185"/>
      <c r="DQ46" s="185"/>
      <c r="DR46" s="199"/>
      <c r="DS46" s="175"/>
      <c r="DT46" s="185"/>
      <c r="DU46" s="185"/>
      <c r="DV46" s="199"/>
      <c r="DW46" s="175"/>
      <c r="DX46" s="185"/>
      <c r="DY46" s="185"/>
      <c r="DZ46" s="199"/>
      <c r="EA46" s="175"/>
      <c r="EB46" s="185"/>
      <c r="EC46" s="185"/>
      <c r="ED46" s="199"/>
      <c r="EE46" s="175"/>
      <c r="EF46" s="185"/>
      <c r="EG46" s="185"/>
      <c r="EH46" s="199"/>
      <c r="EI46" s="175"/>
      <c r="EJ46" s="185"/>
      <c r="EK46" s="185"/>
      <c r="EL46" s="199"/>
      <c r="EM46" s="175"/>
      <c r="EN46" s="185"/>
      <c r="EO46" s="185"/>
      <c r="EP46" s="199"/>
      <c r="EQ46" s="175"/>
      <c r="ER46" s="185"/>
      <c r="ES46" s="185"/>
      <c r="ET46" s="199"/>
      <c r="EU46" s="175"/>
      <c r="EV46" s="185"/>
      <c r="EW46" s="185"/>
      <c r="EX46" s="199"/>
      <c r="EY46" s="175"/>
      <c r="EZ46" s="185"/>
      <c r="FA46" s="185"/>
      <c r="FB46" s="199"/>
      <c r="FC46" s="175"/>
      <c r="FD46" s="185"/>
      <c r="FE46" s="185"/>
      <c r="FF46" s="199"/>
      <c r="FG46" s="175"/>
      <c r="FH46" s="185"/>
      <c r="FI46" s="185"/>
      <c r="FJ46" s="199"/>
      <c r="FK46" s="175"/>
      <c r="FL46" s="185"/>
      <c r="FM46" s="185"/>
      <c r="FN46" s="199"/>
      <c r="FO46" s="175"/>
      <c r="FP46" s="185"/>
      <c r="FQ46" s="185"/>
      <c r="FR46" s="199"/>
      <c r="FS46" s="175"/>
      <c r="FT46" s="185"/>
      <c r="FU46" s="185"/>
      <c r="FV46" s="199"/>
      <c r="FW46" s="175"/>
      <c r="FX46" s="185"/>
      <c r="FY46" s="185"/>
      <c r="FZ46" s="199"/>
      <c r="GA46" s="175"/>
      <c r="GB46" s="185"/>
      <c r="GC46" s="185"/>
      <c r="GD46" s="199"/>
      <c r="GE46" s="175"/>
      <c r="GF46" s="185"/>
      <c r="GG46" s="185"/>
      <c r="GH46" s="199"/>
      <c r="GI46" s="175"/>
      <c r="GJ46" s="185"/>
      <c r="GK46" s="185"/>
      <c r="GL46" s="199"/>
      <c r="GM46" s="175"/>
      <c r="GN46" s="185"/>
      <c r="GO46" s="185"/>
      <c r="GP46" s="199"/>
      <c r="GQ46" s="175"/>
      <c r="GR46" s="185"/>
      <c r="GS46" s="185"/>
      <c r="GT46" s="199"/>
      <c r="GU46" s="175"/>
      <c r="GV46" s="185"/>
      <c r="GW46" s="185"/>
      <c r="GX46" s="199"/>
      <c r="GY46" s="175"/>
      <c r="GZ46" s="185"/>
      <c r="HA46" s="185"/>
      <c r="HB46" s="199"/>
      <c r="HC46" s="175"/>
      <c r="HD46" s="185"/>
      <c r="HE46" s="185"/>
      <c r="HF46" s="199"/>
      <c r="HG46" s="175"/>
      <c r="HH46" s="185"/>
      <c r="HI46" s="185"/>
      <c r="HJ46" s="199"/>
      <c r="HK46" s="175"/>
      <c r="HL46" s="185"/>
      <c r="HM46" s="185"/>
      <c r="HN46" s="199"/>
      <c r="HO46" s="175"/>
      <c r="HP46" s="185"/>
      <c r="HQ46" s="185"/>
      <c r="HR46" s="199"/>
      <c r="HS46" s="175"/>
      <c r="HT46" s="185"/>
      <c r="HU46" s="185"/>
      <c r="HV46" s="199"/>
      <c r="HW46" s="175"/>
      <c r="HX46" s="185"/>
      <c r="HY46" s="185"/>
      <c r="HZ46" s="199"/>
      <c r="IA46" s="175"/>
      <c r="IB46" s="185"/>
      <c r="IC46" s="185"/>
      <c r="ID46" s="199"/>
    </row>
    <row r="47" spans="1:238">
      <c r="A47" s="200" t="s">
        <v>52</v>
      </c>
      <c r="B47" s="201">
        <v>266.36</v>
      </c>
      <c r="C47" s="201">
        <v>8.8800000000000008</v>
      </c>
      <c r="D47" s="202">
        <v>1.499568770310525E-2</v>
      </c>
      <c r="E47" s="175"/>
      <c r="F47" s="185"/>
      <c r="G47" s="185"/>
      <c r="H47" s="185"/>
      <c r="I47" s="175"/>
      <c r="J47" s="185"/>
      <c r="K47" s="185"/>
      <c r="L47" s="185"/>
      <c r="M47" s="175"/>
      <c r="N47" s="185"/>
      <c r="O47" s="185"/>
      <c r="P47" s="185"/>
      <c r="Q47" s="175"/>
      <c r="R47" s="185"/>
      <c r="S47" s="185"/>
      <c r="T47" s="185"/>
      <c r="U47" s="175"/>
      <c r="V47" s="185"/>
      <c r="W47" s="185"/>
      <c r="X47" s="185"/>
      <c r="Y47" s="175"/>
      <c r="Z47" s="185"/>
      <c r="AA47" s="185"/>
      <c r="AB47" s="185"/>
      <c r="AC47" s="175"/>
      <c r="AD47" s="185"/>
      <c r="AE47" s="185"/>
      <c r="AF47" s="185"/>
      <c r="AG47" s="175"/>
      <c r="AH47" s="185"/>
      <c r="AI47" s="185"/>
      <c r="AJ47" s="185"/>
      <c r="AK47" s="175"/>
      <c r="AL47" s="185"/>
      <c r="AM47" s="185"/>
      <c r="AN47" s="185"/>
      <c r="AO47" s="175"/>
      <c r="AP47" s="185"/>
      <c r="AQ47" s="185"/>
      <c r="AR47" s="185"/>
      <c r="AS47" s="175"/>
      <c r="AT47" s="185"/>
      <c r="AU47" s="185"/>
      <c r="AV47" s="185"/>
      <c r="AW47" s="175"/>
      <c r="AX47" s="185"/>
      <c r="AY47" s="185"/>
      <c r="AZ47" s="185"/>
      <c r="BA47" s="175"/>
      <c r="BB47" s="185"/>
      <c r="BC47" s="185"/>
      <c r="BD47" s="185"/>
      <c r="BE47" s="175"/>
      <c r="BF47" s="185"/>
      <c r="BG47" s="185"/>
      <c r="BH47" s="185"/>
      <c r="BI47" s="175"/>
      <c r="BJ47" s="185"/>
      <c r="BK47" s="185"/>
      <c r="BL47" s="185"/>
      <c r="BM47" s="175"/>
      <c r="BN47" s="185"/>
      <c r="BO47" s="185"/>
      <c r="BP47" s="185"/>
      <c r="BQ47" s="175"/>
      <c r="BR47" s="185"/>
      <c r="BS47" s="185"/>
      <c r="BT47" s="185"/>
      <c r="BU47" s="175"/>
      <c r="BV47" s="185"/>
      <c r="BW47" s="185"/>
      <c r="BX47" s="185"/>
      <c r="BY47" s="175"/>
      <c r="BZ47" s="185"/>
      <c r="CA47" s="185"/>
      <c r="CB47" s="185"/>
      <c r="CC47" s="175"/>
      <c r="CD47" s="185"/>
      <c r="CE47" s="185"/>
      <c r="CF47" s="185"/>
      <c r="CG47" s="175"/>
      <c r="CH47" s="185"/>
      <c r="CI47" s="185"/>
      <c r="CJ47" s="185"/>
      <c r="CK47" s="175"/>
      <c r="CL47" s="185"/>
      <c r="CM47" s="185"/>
      <c r="CN47" s="185"/>
      <c r="CO47" s="175"/>
      <c r="CP47" s="185"/>
      <c r="CQ47" s="185"/>
      <c r="CR47" s="185"/>
      <c r="CS47" s="175"/>
      <c r="CT47" s="185"/>
      <c r="CU47" s="185"/>
      <c r="CV47" s="185"/>
      <c r="CW47" s="175"/>
      <c r="CX47" s="185"/>
      <c r="CY47" s="185"/>
      <c r="CZ47" s="185"/>
      <c r="DA47" s="175"/>
      <c r="DB47" s="185"/>
      <c r="DC47" s="185"/>
      <c r="DD47" s="185"/>
      <c r="DE47" s="175"/>
      <c r="DF47" s="185"/>
      <c r="DG47" s="185"/>
      <c r="DH47" s="185"/>
      <c r="DI47" s="175"/>
      <c r="DJ47" s="185"/>
      <c r="DK47" s="185"/>
      <c r="DL47" s="185"/>
      <c r="DM47" s="175"/>
      <c r="DN47" s="185"/>
      <c r="DO47" s="185"/>
      <c r="DP47" s="185"/>
      <c r="DQ47" s="175"/>
      <c r="DR47" s="185"/>
      <c r="DS47" s="185"/>
      <c r="DT47" s="185"/>
      <c r="DU47" s="175"/>
      <c r="DV47" s="185"/>
      <c r="DW47" s="185"/>
      <c r="DX47" s="185"/>
      <c r="DY47" s="175"/>
      <c r="DZ47" s="185"/>
      <c r="EA47" s="185"/>
      <c r="EB47" s="185"/>
      <c r="EC47" s="175"/>
      <c r="ED47" s="185"/>
      <c r="EE47" s="185"/>
      <c r="EF47" s="185"/>
      <c r="EG47" s="175"/>
      <c r="EH47" s="185"/>
      <c r="EI47" s="185"/>
      <c r="EJ47" s="185"/>
      <c r="EK47" s="175"/>
      <c r="EL47" s="185"/>
      <c r="EM47" s="185"/>
      <c r="EN47" s="185"/>
      <c r="EO47" s="175"/>
      <c r="EP47" s="185"/>
      <c r="EQ47" s="185"/>
      <c r="ER47" s="185"/>
      <c r="ES47" s="175"/>
      <c r="ET47" s="185"/>
      <c r="EU47" s="185"/>
      <c r="EV47" s="185"/>
      <c r="EW47" s="175"/>
      <c r="EX47" s="185"/>
      <c r="EY47" s="185"/>
      <c r="EZ47" s="185"/>
      <c r="FA47" s="175"/>
      <c r="FB47" s="185"/>
      <c r="FC47" s="185"/>
      <c r="FD47" s="185"/>
      <c r="FE47" s="175"/>
      <c r="FF47" s="185"/>
      <c r="FG47" s="185"/>
      <c r="FH47" s="185"/>
      <c r="FI47" s="175"/>
      <c r="FJ47" s="185"/>
      <c r="FK47" s="185"/>
      <c r="FL47" s="185"/>
      <c r="FM47" s="175"/>
      <c r="FN47" s="185"/>
      <c r="FO47" s="185"/>
      <c r="FP47" s="185"/>
      <c r="FQ47" s="175"/>
      <c r="FR47" s="185"/>
      <c r="FS47" s="185"/>
      <c r="FT47" s="185"/>
      <c r="FU47" s="175"/>
      <c r="FV47" s="185"/>
      <c r="FW47" s="185"/>
      <c r="FX47" s="185"/>
      <c r="FY47" s="175"/>
      <c r="FZ47" s="185"/>
      <c r="GA47" s="185"/>
      <c r="GB47" s="185"/>
      <c r="GC47" s="175"/>
      <c r="GD47" s="185"/>
      <c r="GE47" s="185"/>
      <c r="GF47" s="185"/>
      <c r="GG47" s="175"/>
      <c r="GH47" s="185"/>
      <c r="GI47" s="185"/>
      <c r="GJ47" s="185"/>
      <c r="GK47" s="175"/>
      <c r="GL47" s="185"/>
      <c r="GM47" s="185"/>
      <c r="GN47" s="185"/>
      <c r="GO47" s="175"/>
      <c r="GP47" s="185"/>
      <c r="GQ47" s="185"/>
      <c r="GR47" s="185"/>
      <c r="GS47" s="175"/>
      <c r="GT47" s="185"/>
      <c r="GU47" s="185"/>
      <c r="GV47" s="185"/>
      <c r="GW47" s="175"/>
      <c r="GX47" s="185"/>
      <c r="GY47" s="185"/>
      <c r="GZ47" s="185"/>
      <c r="HA47" s="175"/>
      <c r="HB47" s="185"/>
      <c r="HC47" s="185"/>
      <c r="HD47" s="185"/>
      <c r="HE47" s="175"/>
      <c r="HF47" s="185"/>
      <c r="HG47" s="185"/>
      <c r="HH47" s="185"/>
      <c r="HI47" s="175"/>
      <c r="HJ47" s="185"/>
      <c r="HK47" s="185"/>
      <c r="HL47" s="185"/>
      <c r="HM47" s="175"/>
      <c r="HN47" s="185"/>
      <c r="HO47" s="185"/>
      <c r="HP47" s="185"/>
      <c r="HQ47" s="175"/>
      <c r="HR47" s="185"/>
      <c r="HS47" s="185"/>
      <c r="HT47" s="185"/>
      <c r="HU47" s="175"/>
      <c r="HV47" s="185"/>
      <c r="HW47" s="185"/>
      <c r="HX47" s="185"/>
      <c r="HY47" s="175"/>
      <c r="HZ47" s="185"/>
      <c r="IA47" s="185"/>
      <c r="IB47" s="185"/>
    </row>
    <row r="48" spans="1:238" s="198" customFormat="1" ht="13.5" thickBot="1">
      <c r="A48" s="203" t="s">
        <v>53</v>
      </c>
      <c r="B48" s="204">
        <v>17762.439794264534</v>
      </c>
      <c r="C48" s="204">
        <v>592.05999999999983</v>
      </c>
      <c r="D48" s="205">
        <v>1</v>
      </c>
    </row>
    <row r="49" spans="1:238" ht="13.5" thickBot="1">
      <c r="A49" s="180"/>
      <c r="B49" s="206"/>
      <c r="C49" s="206"/>
      <c r="D49" s="207"/>
    </row>
    <row r="50" spans="1:238" ht="13.5" thickBot="1">
      <c r="A50" s="208" t="s">
        <v>54</v>
      </c>
      <c r="B50" s="209">
        <v>6762.34</v>
      </c>
      <c r="C50" s="209">
        <v>225.42</v>
      </c>
      <c r="D50" s="210">
        <v>1</v>
      </c>
    </row>
    <row r="51" spans="1:238">
      <c r="A51" s="211" t="s">
        <v>55</v>
      </c>
      <c r="B51" s="212">
        <v>93.6</v>
      </c>
      <c r="C51" s="212">
        <v>3.12</v>
      </c>
      <c r="D51" s="213">
        <v>1.3841362605252027E-2</v>
      </c>
    </row>
    <row r="52" spans="1:238">
      <c r="A52" s="195" t="s">
        <v>56</v>
      </c>
      <c r="B52" s="196">
        <v>458.74</v>
      </c>
      <c r="C52" s="196">
        <v>15.29</v>
      </c>
      <c r="D52" s="197">
        <v>6.7837464546296106E-2</v>
      </c>
      <c r="E52" s="185"/>
      <c r="F52" s="199"/>
      <c r="G52" s="175"/>
      <c r="H52" s="185"/>
      <c r="I52" s="185"/>
      <c r="J52" s="199"/>
      <c r="K52" s="175"/>
      <c r="L52" s="185"/>
      <c r="M52" s="185"/>
      <c r="N52" s="199"/>
      <c r="O52" s="175"/>
      <c r="P52" s="185"/>
      <c r="Q52" s="185"/>
      <c r="R52" s="199"/>
      <c r="S52" s="175"/>
      <c r="T52" s="185"/>
      <c r="U52" s="185"/>
      <c r="V52" s="199"/>
      <c r="W52" s="175"/>
      <c r="X52" s="185"/>
      <c r="Y52" s="185"/>
      <c r="Z52" s="199"/>
      <c r="AA52" s="175"/>
      <c r="AB52" s="185"/>
      <c r="AC52" s="185"/>
      <c r="AD52" s="199"/>
      <c r="AE52" s="175"/>
      <c r="AF52" s="185"/>
      <c r="AG52" s="185"/>
      <c r="AH52" s="199"/>
      <c r="AI52" s="175"/>
      <c r="AJ52" s="185"/>
      <c r="AK52" s="185"/>
      <c r="AL52" s="199"/>
      <c r="AM52" s="175"/>
      <c r="AN52" s="185"/>
      <c r="AO52" s="185"/>
      <c r="AP52" s="199"/>
      <c r="AQ52" s="175"/>
      <c r="AR52" s="185"/>
      <c r="AS52" s="185"/>
      <c r="AT52" s="199"/>
      <c r="AU52" s="175"/>
      <c r="AV52" s="185"/>
      <c r="AW52" s="185"/>
      <c r="AX52" s="199"/>
      <c r="AY52" s="175"/>
      <c r="AZ52" s="185"/>
      <c r="BA52" s="185"/>
      <c r="BB52" s="199"/>
      <c r="BC52" s="175"/>
      <c r="BD52" s="185"/>
      <c r="BE52" s="185"/>
      <c r="BF52" s="199"/>
      <c r="BG52" s="175"/>
      <c r="BH52" s="185"/>
      <c r="BI52" s="185"/>
      <c r="BJ52" s="199"/>
      <c r="BK52" s="175"/>
      <c r="BL52" s="185"/>
      <c r="BM52" s="185"/>
      <c r="BN52" s="199"/>
      <c r="BO52" s="175"/>
      <c r="BP52" s="185"/>
      <c r="BQ52" s="185"/>
      <c r="BR52" s="199"/>
      <c r="BS52" s="175"/>
      <c r="BT52" s="185"/>
      <c r="BU52" s="185"/>
      <c r="BV52" s="199"/>
      <c r="BW52" s="175"/>
      <c r="BX52" s="185"/>
      <c r="BY52" s="185"/>
      <c r="BZ52" s="199"/>
      <c r="CA52" s="175"/>
      <c r="CB52" s="185"/>
      <c r="CC52" s="185"/>
      <c r="CD52" s="199"/>
      <c r="CE52" s="175"/>
      <c r="CF52" s="185"/>
      <c r="CG52" s="185"/>
      <c r="CH52" s="199"/>
      <c r="CI52" s="175"/>
      <c r="CJ52" s="185"/>
      <c r="CK52" s="185"/>
      <c r="CL52" s="199"/>
      <c r="CM52" s="175"/>
      <c r="CN52" s="185"/>
      <c r="CO52" s="185"/>
      <c r="CP52" s="199"/>
      <c r="CQ52" s="175"/>
      <c r="CR52" s="185"/>
      <c r="CS52" s="185"/>
      <c r="CT52" s="199"/>
      <c r="CU52" s="175"/>
      <c r="CV52" s="185"/>
      <c r="CW52" s="185"/>
      <c r="CX52" s="199"/>
      <c r="CY52" s="175"/>
      <c r="CZ52" s="185"/>
      <c r="DA52" s="185"/>
      <c r="DB52" s="199"/>
      <c r="DC52" s="175"/>
      <c r="DD52" s="185"/>
      <c r="DE52" s="185"/>
      <c r="DF52" s="199"/>
      <c r="DG52" s="175"/>
      <c r="DH52" s="185"/>
      <c r="DI52" s="185"/>
      <c r="DJ52" s="199"/>
      <c r="DK52" s="175"/>
      <c r="DL52" s="185"/>
      <c r="DM52" s="185"/>
      <c r="DN52" s="199"/>
      <c r="DO52" s="175"/>
      <c r="DP52" s="185"/>
      <c r="DQ52" s="185"/>
      <c r="DR52" s="199"/>
      <c r="DS52" s="175"/>
      <c r="DT52" s="185"/>
      <c r="DU52" s="185"/>
      <c r="DV52" s="199"/>
      <c r="DW52" s="175"/>
      <c r="DX52" s="185"/>
      <c r="DY52" s="185"/>
      <c r="DZ52" s="199"/>
      <c r="EA52" s="175"/>
      <c r="EB52" s="185"/>
      <c r="EC52" s="185"/>
      <c r="ED52" s="199"/>
      <c r="EE52" s="175"/>
      <c r="EF52" s="185"/>
      <c r="EG52" s="185"/>
      <c r="EH52" s="199"/>
      <c r="EI52" s="175"/>
      <c r="EJ52" s="185"/>
      <c r="EK52" s="185"/>
      <c r="EL52" s="199"/>
      <c r="EM52" s="175"/>
      <c r="EN52" s="185"/>
      <c r="EO52" s="185"/>
      <c r="EP52" s="199"/>
      <c r="EQ52" s="175"/>
      <c r="ER52" s="185"/>
      <c r="ES52" s="185"/>
      <c r="ET52" s="199"/>
      <c r="EU52" s="175"/>
      <c r="EV52" s="185"/>
      <c r="EW52" s="185"/>
      <c r="EX52" s="199"/>
      <c r="EY52" s="175"/>
      <c r="EZ52" s="185"/>
      <c r="FA52" s="185"/>
      <c r="FB52" s="199"/>
      <c r="FC52" s="175"/>
      <c r="FD52" s="185"/>
      <c r="FE52" s="185"/>
      <c r="FF52" s="199"/>
      <c r="FG52" s="175"/>
      <c r="FH52" s="185"/>
      <c r="FI52" s="185"/>
      <c r="FJ52" s="199"/>
      <c r="FK52" s="175"/>
      <c r="FL52" s="185"/>
      <c r="FM52" s="185"/>
      <c r="FN52" s="199"/>
      <c r="FO52" s="175"/>
      <c r="FP52" s="185"/>
      <c r="FQ52" s="185"/>
      <c r="FR52" s="199"/>
      <c r="FS52" s="175"/>
      <c r="FT52" s="185"/>
      <c r="FU52" s="185"/>
      <c r="FV52" s="199"/>
      <c r="FW52" s="175"/>
      <c r="FX52" s="185"/>
      <c r="FY52" s="185"/>
      <c r="FZ52" s="199"/>
      <c r="GA52" s="175"/>
      <c r="GB52" s="185"/>
      <c r="GC52" s="185"/>
      <c r="GD52" s="199"/>
      <c r="GE52" s="175"/>
      <c r="GF52" s="185"/>
      <c r="GG52" s="185"/>
      <c r="GH52" s="199"/>
      <c r="GI52" s="175"/>
      <c r="GJ52" s="185"/>
      <c r="GK52" s="185"/>
      <c r="GL52" s="199"/>
      <c r="GM52" s="175"/>
      <c r="GN52" s="185"/>
      <c r="GO52" s="185"/>
      <c r="GP52" s="199"/>
      <c r="GQ52" s="175"/>
      <c r="GR52" s="185"/>
      <c r="GS52" s="185"/>
      <c r="GT52" s="199"/>
      <c r="GU52" s="175"/>
      <c r="GV52" s="185"/>
      <c r="GW52" s="185"/>
      <c r="GX52" s="199"/>
      <c r="GY52" s="175"/>
      <c r="GZ52" s="185"/>
      <c r="HA52" s="185"/>
      <c r="HB52" s="199"/>
      <c r="HC52" s="175"/>
      <c r="HD52" s="185"/>
      <c r="HE52" s="185"/>
      <c r="HF52" s="199"/>
      <c r="HG52" s="175"/>
      <c r="HH52" s="185"/>
      <c r="HI52" s="185"/>
      <c r="HJ52" s="199"/>
      <c r="HK52" s="175"/>
      <c r="HL52" s="185"/>
      <c r="HM52" s="185"/>
      <c r="HN52" s="199"/>
      <c r="HO52" s="175"/>
      <c r="HP52" s="185"/>
      <c r="HQ52" s="185"/>
      <c r="HR52" s="199"/>
      <c r="HS52" s="175"/>
      <c r="HT52" s="185"/>
      <c r="HU52" s="185"/>
      <c r="HV52" s="199"/>
      <c r="HW52" s="175"/>
      <c r="HX52" s="185"/>
      <c r="HY52" s="185"/>
      <c r="HZ52" s="199"/>
      <c r="IA52" s="175"/>
      <c r="IB52" s="185"/>
      <c r="IC52" s="185"/>
      <c r="ID52" s="199"/>
    </row>
    <row r="53" spans="1:238" s="198" customFormat="1">
      <c r="A53" s="195" t="s">
        <v>57</v>
      </c>
      <c r="B53" s="196">
        <v>6210</v>
      </c>
      <c r="C53" s="196">
        <v>207.01</v>
      </c>
      <c r="D53" s="197">
        <v>0.91832117284845183</v>
      </c>
    </row>
    <row r="54" spans="1:238" ht="13.5" thickBot="1">
      <c r="A54" s="214" t="s">
        <v>18</v>
      </c>
      <c r="B54" s="215">
        <v>0</v>
      </c>
      <c r="C54" s="215">
        <v>0</v>
      </c>
      <c r="D54" s="216">
        <v>0</v>
      </c>
    </row>
    <row r="55" spans="1:238">
      <c r="A55" s="217" t="s">
        <v>58</v>
      </c>
    </row>
  </sheetData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/>
  <dimension ref="A1:IK594"/>
  <sheetViews>
    <sheetView showGridLines="0" zoomScaleNormal="100" workbookViewId="0"/>
  </sheetViews>
  <sheetFormatPr defaultColWidth="12.42578125" defaultRowHeight="12.75"/>
  <cols>
    <col min="1" max="1" width="49.85546875" style="2" customWidth="1"/>
    <col min="2" max="3" width="13.85546875" style="2" customWidth="1"/>
    <col min="4" max="4" width="8.7109375" style="2" customWidth="1"/>
    <col min="5" max="5" width="10.140625" style="2" customWidth="1"/>
    <col min="6" max="254" width="12.42578125" style="2"/>
    <col min="255" max="255" width="49.85546875" style="2" customWidth="1"/>
    <col min="256" max="257" width="13.85546875" style="2" customWidth="1"/>
    <col min="258" max="258" width="8.7109375" style="2" customWidth="1"/>
    <col min="259" max="259" width="10.140625" style="2" customWidth="1"/>
    <col min="260" max="510" width="12.42578125" style="2"/>
    <col min="511" max="511" width="49.85546875" style="2" customWidth="1"/>
    <col min="512" max="513" width="13.85546875" style="2" customWidth="1"/>
    <col min="514" max="514" width="8.7109375" style="2" customWidth="1"/>
    <col min="515" max="515" width="10.140625" style="2" customWidth="1"/>
    <col min="516" max="766" width="12.42578125" style="2"/>
    <col min="767" max="767" width="49.85546875" style="2" customWidth="1"/>
    <col min="768" max="769" width="13.85546875" style="2" customWidth="1"/>
    <col min="770" max="770" width="8.7109375" style="2" customWidth="1"/>
    <col min="771" max="771" width="10.140625" style="2" customWidth="1"/>
    <col min="772" max="1022" width="12.42578125" style="2"/>
    <col min="1023" max="1023" width="49.85546875" style="2" customWidth="1"/>
    <col min="1024" max="1025" width="13.85546875" style="2" customWidth="1"/>
    <col min="1026" max="1026" width="8.7109375" style="2" customWidth="1"/>
    <col min="1027" max="1027" width="10.140625" style="2" customWidth="1"/>
    <col min="1028" max="1278" width="12.42578125" style="2"/>
    <col min="1279" max="1279" width="49.85546875" style="2" customWidth="1"/>
    <col min="1280" max="1281" width="13.85546875" style="2" customWidth="1"/>
    <col min="1282" max="1282" width="8.7109375" style="2" customWidth="1"/>
    <col min="1283" max="1283" width="10.140625" style="2" customWidth="1"/>
    <col min="1284" max="1534" width="12.42578125" style="2"/>
    <col min="1535" max="1535" width="49.85546875" style="2" customWidth="1"/>
    <col min="1536" max="1537" width="13.85546875" style="2" customWidth="1"/>
    <col min="1538" max="1538" width="8.7109375" style="2" customWidth="1"/>
    <col min="1539" max="1539" width="10.140625" style="2" customWidth="1"/>
    <col min="1540" max="1790" width="12.42578125" style="2"/>
    <col min="1791" max="1791" width="49.85546875" style="2" customWidth="1"/>
    <col min="1792" max="1793" width="13.85546875" style="2" customWidth="1"/>
    <col min="1794" max="1794" width="8.7109375" style="2" customWidth="1"/>
    <col min="1795" max="1795" width="10.140625" style="2" customWidth="1"/>
    <col min="1796" max="2046" width="12.42578125" style="2"/>
    <col min="2047" max="2047" width="49.85546875" style="2" customWidth="1"/>
    <col min="2048" max="2049" width="13.85546875" style="2" customWidth="1"/>
    <col min="2050" max="2050" width="8.7109375" style="2" customWidth="1"/>
    <col min="2051" max="2051" width="10.140625" style="2" customWidth="1"/>
    <col min="2052" max="2302" width="12.42578125" style="2"/>
    <col min="2303" max="2303" width="49.85546875" style="2" customWidth="1"/>
    <col min="2304" max="2305" width="13.85546875" style="2" customWidth="1"/>
    <col min="2306" max="2306" width="8.7109375" style="2" customWidth="1"/>
    <col min="2307" max="2307" width="10.140625" style="2" customWidth="1"/>
    <col min="2308" max="2558" width="12.42578125" style="2"/>
    <col min="2559" max="2559" width="49.85546875" style="2" customWidth="1"/>
    <col min="2560" max="2561" width="13.85546875" style="2" customWidth="1"/>
    <col min="2562" max="2562" width="8.7109375" style="2" customWidth="1"/>
    <col min="2563" max="2563" width="10.140625" style="2" customWidth="1"/>
    <col min="2564" max="2814" width="12.42578125" style="2"/>
    <col min="2815" max="2815" width="49.85546875" style="2" customWidth="1"/>
    <col min="2816" max="2817" width="13.85546875" style="2" customWidth="1"/>
    <col min="2818" max="2818" width="8.7109375" style="2" customWidth="1"/>
    <col min="2819" max="2819" width="10.140625" style="2" customWidth="1"/>
    <col min="2820" max="3070" width="12.42578125" style="2"/>
    <col min="3071" max="3071" width="49.85546875" style="2" customWidth="1"/>
    <col min="3072" max="3073" width="13.85546875" style="2" customWidth="1"/>
    <col min="3074" max="3074" width="8.7109375" style="2" customWidth="1"/>
    <col min="3075" max="3075" width="10.140625" style="2" customWidth="1"/>
    <col min="3076" max="3326" width="12.42578125" style="2"/>
    <col min="3327" max="3327" width="49.85546875" style="2" customWidth="1"/>
    <col min="3328" max="3329" width="13.85546875" style="2" customWidth="1"/>
    <col min="3330" max="3330" width="8.7109375" style="2" customWidth="1"/>
    <col min="3331" max="3331" width="10.140625" style="2" customWidth="1"/>
    <col min="3332" max="3582" width="12.42578125" style="2"/>
    <col min="3583" max="3583" width="49.85546875" style="2" customWidth="1"/>
    <col min="3584" max="3585" width="13.85546875" style="2" customWidth="1"/>
    <col min="3586" max="3586" width="8.7109375" style="2" customWidth="1"/>
    <col min="3587" max="3587" width="10.140625" style="2" customWidth="1"/>
    <col min="3588" max="3838" width="12.42578125" style="2"/>
    <col min="3839" max="3839" width="49.85546875" style="2" customWidth="1"/>
    <col min="3840" max="3841" width="13.85546875" style="2" customWidth="1"/>
    <col min="3842" max="3842" width="8.7109375" style="2" customWidth="1"/>
    <col min="3843" max="3843" width="10.140625" style="2" customWidth="1"/>
    <col min="3844" max="4094" width="12.42578125" style="2"/>
    <col min="4095" max="4095" width="49.85546875" style="2" customWidth="1"/>
    <col min="4096" max="4097" width="13.85546875" style="2" customWidth="1"/>
    <col min="4098" max="4098" width="8.7109375" style="2" customWidth="1"/>
    <col min="4099" max="4099" width="10.140625" style="2" customWidth="1"/>
    <col min="4100" max="4350" width="12.42578125" style="2"/>
    <col min="4351" max="4351" width="49.85546875" style="2" customWidth="1"/>
    <col min="4352" max="4353" width="13.85546875" style="2" customWidth="1"/>
    <col min="4354" max="4354" width="8.7109375" style="2" customWidth="1"/>
    <col min="4355" max="4355" width="10.140625" style="2" customWidth="1"/>
    <col min="4356" max="4606" width="12.42578125" style="2"/>
    <col min="4607" max="4607" width="49.85546875" style="2" customWidth="1"/>
    <col min="4608" max="4609" width="13.85546875" style="2" customWidth="1"/>
    <col min="4610" max="4610" width="8.7109375" style="2" customWidth="1"/>
    <col min="4611" max="4611" width="10.140625" style="2" customWidth="1"/>
    <col min="4612" max="4862" width="12.42578125" style="2"/>
    <col min="4863" max="4863" width="49.85546875" style="2" customWidth="1"/>
    <col min="4864" max="4865" width="13.85546875" style="2" customWidth="1"/>
    <col min="4866" max="4866" width="8.7109375" style="2" customWidth="1"/>
    <col min="4867" max="4867" width="10.140625" style="2" customWidth="1"/>
    <col min="4868" max="5118" width="12.42578125" style="2"/>
    <col min="5119" max="5119" width="49.85546875" style="2" customWidth="1"/>
    <col min="5120" max="5121" width="13.85546875" style="2" customWidth="1"/>
    <col min="5122" max="5122" width="8.7109375" style="2" customWidth="1"/>
    <col min="5123" max="5123" width="10.140625" style="2" customWidth="1"/>
    <col min="5124" max="5374" width="12.42578125" style="2"/>
    <col min="5375" max="5375" width="49.85546875" style="2" customWidth="1"/>
    <col min="5376" max="5377" width="13.85546875" style="2" customWidth="1"/>
    <col min="5378" max="5378" width="8.7109375" style="2" customWidth="1"/>
    <col min="5379" max="5379" width="10.140625" style="2" customWidth="1"/>
    <col min="5380" max="5630" width="12.42578125" style="2"/>
    <col min="5631" max="5631" width="49.85546875" style="2" customWidth="1"/>
    <col min="5632" max="5633" width="13.85546875" style="2" customWidth="1"/>
    <col min="5634" max="5634" width="8.7109375" style="2" customWidth="1"/>
    <col min="5635" max="5635" width="10.140625" style="2" customWidth="1"/>
    <col min="5636" max="5886" width="12.42578125" style="2"/>
    <col min="5887" max="5887" width="49.85546875" style="2" customWidth="1"/>
    <col min="5888" max="5889" width="13.85546875" style="2" customWidth="1"/>
    <col min="5890" max="5890" width="8.7109375" style="2" customWidth="1"/>
    <col min="5891" max="5891" width="10.140625" style="2" customWidth="1"/>
    <col min="5892" max="6142" width="12.42578125" style="2"/>
    <col min="6143" max="6143" width="49.85546875" style="2" customWidth="1"/>
    <col min="6144" max="6145" width="13.85546875" style="2" customWidth="1"/>
    <col min="6146" max="6146" width="8.7109375" style="2" customWidth="1"/>
    <col min="6147" max="6147" width="10.140625" style="2" customWidth="1"/>
    <col min="6148" max="6398" width="12.42578125" style="2"/>
    <col min="6399" max="6399" width="49.85546875" style="2" customWidth="1"/>
    <col min="6400" max="6401" width="13.85546875" style="2" customWidth="1"/>
    <col min="6402" max="6402" width="8.7109375" style="2" customWidth="1"/>
    <col min="6403" max="6403" width="10.140625" style="2" customWidth="1"/>
    <col min="6404" max="6654" width="12.42578125" style="2"/>
    <col min="6655" max="6655" width="49.85546875" style="2" customWidth="1"/>
    <col min="6656" max="6657" width="13.85546875" style="2" customWidth="1"/>
    <col min="6658" max="6658" width="8.7109375" style="2" customWidth="1"/>
    <col min="6659" max="6659" width="10.140625" style="2" customWidth="1"/>
    <col min="6660" max="6910" width="12.42578125" style="2"/>
    <col min="6911" max="6911" width="49.85546875" style="2" customWidth="1"/>
    <col min="6912" max="6913" width="13.85546875" style="2" customWidth="1"/>
    <col min="6914" max="6914" width="8.7109375" style="2" customWidth="1"/>
    <col min="6915" max="6915" width="10.140625" style="2" customWidth="1"/>
    <col min="6916" max="7166" width="12.42578125" style="2"/>
    <col min="7167" max="7167" width="49.85546875" style="2" customWidth="1"/>
    <col min="7168" max="7169" width="13.85546875" style="2" customWidth="1"/>
    <col min="7170" max="7170" width="8.7109375" style="2" customWidth="1"/>
    <col min="7171" max="7171" width="10.140625" style="2" customWidth="1"/>
    <col min="7172" max="7422" width="12.42578125" style="2"/>
    <col min="7423" max="7423" width="49.85546875" style="2" customWidth="1"/>
    <col min="7424" max="7425" width="13.85546875" style="2" customWidth="1"/>
    <col min="7426" max="7426" width="8.7109375" style="2" customWidth="1"/>
    <col min="7427" max="7427" width="10.140625" style="2" customWidth="1"/>
    <col min="7428" max="7678" width="12.42578125" style="2"/>
    <col min="7679" max="7679" width="49.85546875" style="2" customWidth="1"/>
    <col min="7680" max="7681" width="13.85546875" style="2" customWidth="1"/>
    <col min="7682" max="7682" width="8.7109375" style="2" customWidth="1"/>
    <col min="7683" max="7683" width="10.140625" style="2" customWidth="1"/>
    <col min="7684" max="7934" width="12.42578125" style="2"/>
    <col min="7935" max="7935" width="49.85546875" style="2" customWidth="1"/>
    <col min="7936" max="7937" width="13.85546875" style="2" customWidth="1"/>
    <col min="7938" max="7938" width="8.7109375" style="2" customWidth="1"/>
    <col min="7939" max="7939" width="10.140625" style="2" customWidth="1"/>
    <col min="7940" max="8190" width="12.42578125" style="2"/>
    <col min="8191" max="8191" width="49.85546875" style="2" customWidth="1"/>
    <col min="8192" max="8193" width="13.85546875" style="2" customWidth="1"/>
    <col min="8194" max="8194" width="8.7109375" style="2" customWidth="1"/>
    <col min="8195" max="8195" width="10.140625" style="2" customWidth="1"/>
    <col min="8196" max="8446" width="12.42578125" style="2"/>
    <col min="8447" max="8447" width="49.85546875" style="2" customWidth="1"/>
    <col min="8448" max="8449" width="13.85546875" style="2" customWidth="1"/>
    <col min="8450" max="8450" width="8.7109375" style="2" customWidth="1"/>
    <col min="8451" max="8451" width="10.140625" style="2" customWidth="1"/>
    <col min="8452" max="8702" width="12.42578125" style="2"/>
    <col min="8703" max="8703" width="49.85546875" style="2" customWidth="1"/>
    <col min="8704" max="8705" width="13.85546875" style="2" customWidth="1"/>
    <col min="8706" max="8706" width="8.7109375" style="2" customWidth="1"/>
    <col min="8707" max="8707" width="10.140625" style="2" customWidth="1"/>
    <col min="8708" max="8958" width="12.42578125" style="2"/>
    <col min="8959" max="8959" width="49.85546875" style="2" customWidth="1"/>
    <col min="8960" max="8961" width="13.85546875" style="2" customWidth="1"/>
    <col min="8962" max="8962" width="8.7109375" style="2" customWidth="1"/>
    <col min="8963" max="8963" width="10.140625" style="2" customWidth="1"/>
    <col min="8964" max="9214" width="12.42578125" style="2"/>
    <col min="9215" max="9215" width="49.85546875" style="2" customWidth="1"/>
    <col min="9216" max="9217" width="13.85546875" style="2" customWidth="1"/>
    <col min="9218" max="9218" width="8.7109375" style="2" customWidth="1"/>
    <col min="9219" max="9219" width="10.140625" style="2" customWidth="1"/>
    <col min="9220" max="9470" width="12.42578125" style="2"/>
    <col min="9471" max="9471" width="49.85546875" style="2" customWidth="1"/>
    <col min="9472" max="9473" width="13.85546875" style="2" customWidth="1"/>
    <col min="9474" max="9474" width="8.7109375" style="2" customWidth="1"/>
    <col min="9475" max="9475" width="10.140625" style="2" customWidth="1"/>
    <col min="9476" max="9726" width="12.42578125" style="2"/>
    <col min="9727" max="9727" width="49.85546875" style="2" customWidth="1"/>
    <col min="9728" max="9729" width="13.85546875" style="2" customWidth="1"/>
    <col min="9730" max="9730" width="8.7109375" style="2" customWidth="1"/>
    <col min="9731" max="9731" width="10.140625" style="2" customWidth="1"/>
    <col min="9732" max="9982" width="12.42578125" style="2"/>
    <col min="9983" max="9983" width="49.85546875" style="2" customWidth="1"/>
    <col min="9984" max="9985" width="13.85546875" style="2" customWidth="1"/>
    <col min="9986" max="9986" width="8.7109375" style="2" customWidth="1"/>
    <col min="9987" max="9987" width="10.140625" style="2" customWidth="1"/>
    <col min="9988" max="10238" width="12.42578125" style="2"/>
    <col min="10239" max="10239" width="49.85546875" style="2" customWidth="1"/>
    <col min="10240" max="10241" width="13.85546875" style="2" customWidth="1"/>
    <col min="10242" max="10242" width="8.7109375" style="2" customWidth="1"/>
    <col min="10243" max="10243" width="10.140625" style="2" customWidth="1"/>
    <col min="10244" max="10494" width="12.42578125" style="2"/>
    <col min="10495" max="10495" width="49.85546875" style="2" customWidth="1"/>
    <col min="10496" max="10497" width="13.85546875" style="2" customWidth="1"/>
    <col min="10498" max="10498" width="8.7109375" style="2" customWidth="1"/>
    <col min="10499" max="10499" width="10.140625" style="2" customWidth="1"/>
    <col min="10500" max="10750" width="12.42578125" style="2"/>
    <col min="10751" max="10751" width="49.85546875" style="2" customWidth="1"/>
    <col min="10752" max="10753" width="13.85546875" style="2" customWidth="1"/>
    <col min="10754" max="10754" width="8.7109375" style="2" customWidth="1"/>
    <col min="10755" max="10755" width="10.140625" style="2" customWidth="1"/>
    <col min="10756" max="11006" width="12.42578125" style="2"/>
    <col min="11007" max="11007" width="49.85546875" style="2" customWidth="1"/>
    <col min="11008" max="11009" width="13.85546875" style="2" customWidth="1"/>
    <col min="11010" max="11010" width="8.7109375" style="2" customWidth="1"/>
    <col min="11011" max="11011" width="10.140625" style="2" customWidth="1"/>
    <col min="11012" max="11262" width="12.42578125" style="2"/>
    <col min="11263" max="11263" width="49.85546875" style="2" customWidth="1"/>
    <col min="11264" max="11265" width="13.85546875" style="2" customWidth="1"/>
    <col min="11266" max="11266" width="8.7109375" style="2" customWidth="1"/>
    <col min="11267" max="11267" width="10.140625" style="2" customWidth="1"/>
    <col min="11268" max="11518" width="12.42578125" style="2"/>
    <col min="11519" max="11519" width="49.85546875" style="2" customWidth="1"/>
    <col min="11520" max="11521" width="13.85546875" style="2" customWidth="1"/>
    <col min="11522" max="11522" width="8.7109375" style="2" customWidth="1"/>
    <col min="11523" max="11523" width="10.140625" style="2" customWidth="1"/>
    <col min="11524" max="11774" width="12.42578125" style="2"/>
    <col min="11775" max="11775" width="49.85546875" style="2" customWidth="1"/>
    <col min="11776" max="11777" width="13.85546875" style="2" customWidth="1"/>
    <col min="11778" max="11778" width="8.7109375" style="2" customWidth="1"/>
    <col min="11779" max="11779" width="10.140625" style="2" customWidth="1"/>
    <col min="11780" max="12030" width="12.42578125" style="2"/>
    <col min="12031" max="12031" width="49.85546875" style="2" customWidth="1"/>
    <col min="12032" max="12033" width="13.85546875" style="2" customWidth="1"/>
    <col min="12034" max="12034" width="8.7109375" style="2" customWidth="1"/>
    <col min="12035" max="12035" width="10.140625" style="2" customWidth="1"/>
    <col min="12036" max="12286" width="12.42578125" style="2"/>
    <col min="12287" max="12287" width="49.85546875" style="2" customWidth="1"/>
    <col min="12288" max="12289" width="13.85546875" style="2" customWidth="1"/>
    <col min="12290" max="12290" width="8.7109375" style="2" customWidth="1"/>
    <col min="12291" max="12291" width="10.140625" style="2" customWidth="1"/>
    <col min="12292" max="12542" width="12.42578125" style="2"/>
    <col min="12543" max="12543" width="49.85546875" style="2" customWidth="1"/>
    <col min="12544" max="12545" width="13.85546875" style="2" customWidth="1"/>
    <col min="12546" max="12546" width="8.7109375" style="2" customWidth="1"/>
    <col min="12547" max="12547" width="10.140625" style="2" customWidth="1"/>
    <col min="12548" max="12798" width="12.42578125" style="2"/>
    <col min="12799" max="12799" width="49.85546875" style="2" customWidth="1"/>
    <col min="12800" max="12801" width="13.85546875" style="2" customWidth="1"/>
    <col min="12802" max="12802" width="8.7109375" style="2" customWidth="1"/>
    <col min="12803" max="12803" width="10.140625" style="2" customWidth="1"/>
    <col min="12804" max="13054" width="12.42578125" style="2"/>
    <col min="13055" max="13055" width="49.85546875" style="2" customWidth="1"/>
    <col min="13056" max="13057" width="13.85546875" style="2" customWidth="1"/>
    <col min="13058" max="13058" width="8.7109375" style="2" customWidth="1"/>
    <col min="13059" max="13059" width="10.140625" style="2" customWidth="1"/>
    <col min="13060" max="13310" width="12.42578125" style="2"/>
    <col min="13311" max="13311" width="49.85546875" style="2" customWidth="1"/>
    <col min="13312" max="13313" width="13.85546875" style="2" customWidth="1"/>
    <col min="13314" max="13314" width="8.7109375" style="2" customWidth="1"/>
    <col min="13315" max="13315" width="10.140625" style="2" customWidth="1"/>
    <col min="13316" max="13566" width="12.42578125" style="2"/>
    <col min="13567" max="13567" width="49.85546875" style="2" customWidth="1"/>
    <col min="13568" max="13569" width="13.85546875" style="2" customWidth="1"/>
    <col min="13570" max="13570" width="8.7109375" style="2" customWidth="1"/>
    <col min="13571" max="13571" width="10.140625" style="2" customWidth="1"/>
    <col min="13572" max="13822" width="12.42578125" style="2"/>
    <col min="13823" max="13823" width="49.85546875" style="2" customWidth="1"/>
    <col min="13824" max="13825" width="13.85546875" style="2" customWidth="1"/>
    <col min="13826" max="13826" width="8.7109375" style="2" customWidth="1"/>
    <col min="13827" max="13827" width="10.140625" style="2" customWidth="1"/>
    <col min="13828" max="14078" width="12.42578125" style="2"/>
    <col min="14079" max="14079" width="49.85546875" style="2" customWidth="1"/>
    <col min="14080" max="14081" width="13.85546875" style="2" customWidth="1"/>
    <col min="14082" max="14082" width="8.7109375" style="2" customWidth="1"/>
    <col min="14083" max="14083" width="10.140625" style="2" customWidth="1"/>
    <col min="14084" max="14334" width="12.42578125" style="2"/>
    <col min="14335" max="14335" width="49.85546875" style="2" customWidth="1"/>
    <col min="14336" max="14337" width="13.85546875" style="2" customWidth="1"/>
    <col min="14338" max="14338" width="8.7109375" style="2" customWidth="1"/>
    <col min="14339" max="14339" width="10.140625" style="2" customWidth="1"/>
    <col min="14340" max="14590" width="12.42578125" style="2"/>
    <col min="14591" max="14591" width="49.85546875" style="2" customWidth="1"/>
    <col min="14592" max="14593" width="13.85546875" style="2" customWidth="1"/>
    <col min="14594" max="14594" width="8.7109375" style="2" customWidth="1"/>
    <col min="14595" max="14595" width="10.140625" style="2" customWidth="1"/>
    <col min="14596" max="14846" width="12.42578125" style="2"/>
    <col min="14847" max="14847" width="49.85546875" style="2" customWidth="1"/>
    <col min="14848" max="14849" width="13.85546875" style="2" customWidth="1"/>
    <col min="14850" max="14850" width="8.7109375" style="2" customWidth="1"/>
    <col min="14851" max="14851" width="10.140625" style="2" customWidth="1"/>
    <col min="14852" max="15102" width="12.42578125" style="2"/>
    <col min="15103" max="15103" width="49.85546875" style="2" customWidth="1"/>
    <col min="15104" max="15105" width="13.85546875" style="2" customWidth="1"/>
    <col min="15106" max="15106" width="8.7109375" style="2" customWidth="1"/>
    <col min="15107" max="15107" width="10.140625" style="2" customWidth="1"/>
    <col min="15108" max="15358" width="12.42578125" style="2"/>
    <col min="15359" max="15359" width="49.85546875" style="2" customWidth="1"/>
    <col min="15360" max="15361" width="13.85546875" style="2" customWidth="1"/>
    <col min="15362" max="15362" width="8.7109375" style="2" customWidth="1"/>
    <col min="15363" max="15363" width="10.140625" style="2" customWidth="1"/>
    <col min="15364" max="15614" width="12.42578125" style="2"/>
    <col min="15615" max="15615" width="49.85546875" style="2" customWidth="1"/>
    <col min="15616" max="15617" width="13.85546875" style="2" customWidth="1"/>
    <col min="15618" max="15618" width="8.7109375" style="2" customWidth="1"/>
    <col min="15619" max="15619" width="10.140625" style="2" customWidth="1"/>
    <col min="15620" max="15870" width="12.42578125" style="2"/>
    <col min="15871" max="15871" width="49.85546875" style="2" customWidth="1"/>
    <col min="15872" max="15873" width="13.85546875" style="2" customWidth="1"/>
    <col min="15874" max="15874" width="8.7109375" style="2" customWidth="1"/>
    <col min="15875" max="15875" width="10.140625" style="2" customWidth="1"/>
    <col min="15876" max="16126" width="12.42578125" style="2"/>
    <col min="16127" max="16127" width="49.85546875" style="2" customWidth="1"/>
    <col min="16128" max="16129" width="13.85546875" style="2" customWidth="1"/>
    <col min="16130" max="16130" width="8.7109375" style="2" customWidth="1"/>
    <col min="16131" max="16131" width="10.140625" style="2" customWidth="1"/>
    <col min="16132" max="16384" width="12.42578125" style="2"/>
  </cols>
  <sheetData>
    <row r="1" spans="1:5">
      <c r="A1" s="1" t="s">
        <v>0</v>
      </c>
      <c r="B1" s="1"/>
      <c r="C1" s="1"/>
      <c r="D1" s="1"/>
      <c r="E1" s="1"/>
    </row>
    <row r="2" spans="1:5">
      <c r="A2" s="1" t="s">
        <v>1</v>
      </c>
      <c r="B2" s="1"/>
      <c r="C2" s="1"/>
      <c r="D2" s="1"/>
      <c r="E2" s="1"/>
    </row>
    <row r="3" spans="1:5">
      <c r="A3" s="1" t="s">
        <v>292</v>
      </c>
      <c r="B3" s="1"/>
      <c r="C3" s="1"/>
      <c r="D3" s="1"/>
      <c r="E3" s="1"/>
    </row>
    <row r="4" spans="1:5">
      <c r="A4" s="1" t="s">
        <v>3</v>
      </c>
      <c r="B4" s="1"/>
      <c r="C4" s="1"/>
      <c r="D4" s="1"/>
      <c r="E4" s="1"/>
    </row>
    <row r="5" spans="1:5" ht="13.5" thickBot="1">
      <c r="A5" s="3" t="s">
        <v>4</v>
      </c>
      <c r="B5" s="4">
        <v>30000</v>
      </c>
      <c r="C5" s="5" t="s">
        <v>5</v>
      </c>
      <c r="D5" s="5"/>
    </row>
    <row r="6" spans="1:5">
      <c r="A6" s="6"/>
      <c r="B6" s="7" t="s">
        <v>6</v>
      </c>
      <c r="C6" s="8">
        <v>42430</v>
      </c>
      <c r="D6" s="8"/>
      <c r="E6" s="9" t="s">
        <v>7</v>
      </c>
    </row>
    <row r="7" spans="1:5">
      <c r="A7" s="10" t="s">
        <v>8</v>
      </c>
      <c r="E7" s="11" t="s">
        <v>9</v>
      </c>
    </row>
    <row r="8" spans="1:5" ht="13.5" thickBot="1">
      <c r="A8" s="12"/>
      <c r="B8" s="13" t="s">
        <v>10</v>
      </c>
      <c r="C8" s="13" t="s">
        <v>11</v>
      </c>
      <c r="D8" s="13" t="s">
        <v>12</v>
      </c>
      <c r="E8" s="13" t="s">
        <v>13</v>
      </c>
    </row>
    <row r="9" spans="1:5">
      <c r="A9" s="10" t="s">
        <v>14</v>
      </c>
      <c r="E9" s="72"/>
    </row>
    <row r="10" spans="1:5">
      <c r="A10" s="15" t="s">
        <v>15</v>
      </c>
      <c r="B10" s="99">
        <v>0</v>
      </c>
      <c r="C10" s="99">
        <v>0</v>
      </c>
      <c r="D10" s="99"/>
      <c r="E10" s="100">
        <v>0</v>
      </c>
    </row>
    <row r="11" spans="1:5">
      <c r="A11" s="15" t="s">
        <v>16</v>
      </c>
      <c r="B11" s="101">
        <v>0</v>
      </c>
      <c r="C11" s="101">
        <v>0</v>
      </c>
      <c r="D11" s="101"/>
      <c r="E11" s="100">
        <v>0</v>
      </c>
    </row>
    <row r="12" spans="1:5">
      <c r="A12" s="15" t="s">
        <v>17</v>
      </c>
      <c r="B12" s="99">
        <v>4720</v>
      </c>
      <c r="C12" s="99">
        <v>157.31</v>
      </c>
      <c r="D12" s="99">
        <v>0.15731000000000001</v>
      </c>
      <c r="E12" s="100">
        <v>0.22056920207375719</v>
      </c>
    </row>
    <row r="13" spans="1:5">
      <c r="A13" s="15" t="s">
        <v>18</v>
      </c>
      <c r="B13" s="99">
        <v>0</v>
      </c>
      <c r="C13" s="99">
        <v>0</v>
      </c>
      <c r="D13" s="99">
        <v>0</v>
      </c>
      <c r="E13" s="100">
        <v>0</v>
      </c>
    </row>
    <row r="14" spans="1:5">
      <c r="A14" s="15" t="s">
        <v>19</v>
      </c>
      <c r="B14" s="99">
        <v>0</v>
      </c>
      <c r="C14" s="99">
        <v>0</v>
      </c>
      <c r="D14" s="99">
        <v>0</v>
      </c>
      <c r="E14" s="100">
        <v>0</v>
      </c>
    </row>
    <row r="15" spans="1:5">
      <c r="A15" s="5" t="s">
        <v>20</v>
      </c>
      <c r="B15" s="99">
        <v>4200</v>
      </c>
      <c r="C15" s="99">
        <v>140</v>
      </c>
      <c r="D15" s="99">
        <v>0.14000000000000001</v>
      </c>
      <c r="E15" s="100">
        <v>0.1962692052351229</v>
      </c>
    </row>
    <row r="16" spans="1:5">
      <c r="A16" s="5" t="s">
        <v>21</v>
      </c>
      <c r="B16" s="99">
        <v>104.55000000000001</v>
      </c>
      <c r="C16" s="99">
        <v>3.4799999999999995</v>
      </c>
      <c r="D16" s="99">
        <v>3.4799999999999996E-3</v>
      </c>
      <c r="E16" s="100">
        <v>4.8857012874600246E-3</v>
      </c>
    </row>
    <row r="17" spans="1:5">
      <c r="A17" s="5" t="s">
        <v>22</v>
      </c>
      <c r="B17" s="99">
        <v>3200</v>
      </c>
      <c r="C17" s="99">
        <v>106.67</v>
      </c>
      <c r="D17" s="99">
        <v>0.10667</v>
      </c>
      <c r="E17" s="100">
        <v>0.14953844208390316</v>
      </c>
    </row>
    <row r="18" spans="1:5">
      <c r="A18" s="5" t="s">
        <v>23</v>
      </c>
      <c r="B18" s="99">
        <v>3612</v>
      </c>
      <c r="C18" s="99">
        <v>120.39</v>
      </c>
      <c r="D18" s="99">
        <v>0.12039</v>
      </c>
      <c r="E18" s="100">
        <v>0.1687915165022057</v>
      </c>
    </row>
    <row r="19" spans="1:5">
      <c r="A19" s="5" t="s">
        <v>24</v>
      </c>
      <c r="B19" s="99">
        <v>1274.5</v>
      </c>
      <c r="C19" s="99">
        <v>42.5</v>
      </c>
      <c r="D19" s="99">
        <v>4.2500000000000003E-2</v>
      </c>
      <c r="E19" s="100">
        <v>5.9558357636229561E-2</v>
      </c>
    </row>
    <row r="20" spans="1:5">
      <c r="A20" s="5" t="s">
        <v>25</v>
      </c>
      <c r="B20" s="99">
        <v>526.83000000000004</v>
      </c>
      <c r="C20" s="99">
        <v>17.559999999999999</v>
      </c>
      <c r="D20" s="99">
        <v>1.7559999999999999E-2</v>
      </c>
      <c r="E20" s="100">
        <v>2.4619167950957099E-2</v>
      </c>
    </row>
    <row r="21" spans="1:5">
      <c r="A21" s="5" t="s">
        <v>26</v>
      </c>
      <c r="B21" s="99">
        <v>450</v>
      </c>
      <c r="C21" s="99">
        <v>15</v>
      </c>
      <c r="D21" s="99">
        <v>1.4999999999999999E-2</v>
      </c>
      <c r="E21" s="100">
        <v>2.1028843418048882E-2</v>
      </c>
    </row>
    <row r="22" spans="1:5">
      <c r="A22" s="19" t="s">
        <v>27</v>
      </c>
      <c r="B22" s="102">
        <v>18087.88</v>
      </c>
      <c r="C22" s="102">
        <v>602.91</v>
      </c>
      <c r="D22" s="102">
        <v>0.60290999999999995</v>
      </c>
      <c r="E22" s="103">
        <v>0.84526043618768454</v>
      </c>
    </row>
    <row r="23" spans="1:5">
      <c r="A23" s="22" t="s">
        <v>28</v>
      </c>
      <c r="B23" s="101"/>
      <c r="C23" s="101"/>
      <c r="D23" s="101"/>
      <c r="E23" s="104"/>
    </row>
    <row r="24" spans="1:5">
      <c r="A24" s="15" t="s">
        <v>29</v>
      </c>
      <c r="B24" s="99">
        <v>126.62</v>
      </c>
      <c r="C24" s="99">
        <v>4.22</v>
      </c>
      <c r="D24" s="99">
        <v>4.2199999999999998E-3</v>
      </c>
      <c r="E24" s="100">
        <v>5.917049230207444E-3</v>
      </c>
    </row>
    <row r="25" spans="1:5">
      <c r="A25" s="15" t="s">
        <v>30</v>
      </c>
      <c r="B25" s="99">
        <v>361.76</v>
      </c>
      <c r="C25" s="99">
        <v>12.06</v>
      </c>
      <c r="D25" s="99">
        <v>1.2060000000000001E-2</v>
      </c>
      <c r="E25" s="100">
        <v>1.6905320877585252E-2</v>
      </c>
    </row>
    <row r="26" spans="1:5">
      <c r="A26" s="15" t="s">
        <v>31</v>
      </c>
      <c r="B26" s="99">
        <v>0</v>
      </c>
      <c r="C26" s="99">
        <v>0</v>
      </c>
      <c r="D26" s="99">
        <v>0</v>
      </c>
      <c r="E26" s="100">
        <v>0</v>
      </c>
    </row>
    <row r="27" spans="1:5">
      <c r="A27" s="15" t="s">
        <v>32</v>
      </c>
      <c r="B27" s="99">
        <v>0</v>
      </c>
      <c r="C27" s="99">
        <v>0</v>
      </c>
      <c r="D27" s="99">
        <v>0</v>
      </c>
      <c r="E27" s="100">
        <v>0</v>
      </c>
    </row>
    <row r="28" spans="1:5">
      <c r="A28" s="15" t="s">
        <v>33</v>
      </c>
      <c r="B28" s="99">
        <v>690</v>
      </c>
      <c r="C28" s="99">
        <v>23</v>
      </c>
      <c r="D28" s="99">
        <v>2.3E-2</v>
      </c>
      <c r="E28" s="100">
        <v>3.2244226574341624E-2</v>
      </c>
    </row>
    <row r="29" spans="1:5">
      <c r="A29" s="15" t="s">
        <v>34</v>
      </c>
      <c r="B29" s="99">
        <v>0</v>
      </c>
      <c r="C29" s="99">
        <v>0</v>
      </c>
      <c r="D29" s="99">
        <v>0</v>
      </c>
      <c r="E29" s="100">
        <v>0</v>
      </c>
    </row>
    <row r="30" spans="1:5">
      <c r="A30" s="15" t="s">
        <v>35</v>
      </c>
      <c r="B30" s="99">
        <v>0</v>
      </c>
      <c r="C30" s="99">
        <v>0</v>
      </c>
      <c r="D30" s="99">
        <v>0</v>
      </c>
      <c r="E30" s="100">
        <v>0</v>
      </c>
    </row>
    <row r="31" spans="1:5">
      <c r="A31" s="15" t="s">
        <v>36</v>
      </c>
      <c r="B31" s="99">
        <v>0</v>
      </c>
      <c r="C31" s="99">
        <v>0</v>
      </c>
      <c r="D31" s="99"/>
      <c r="E31" s="100">
        <v>0</v>
      </c>
    </row>
    <row r="32" spans="1:5">
      <c r="A32" s="23" t="s">
        <v>37</v>
      </c>
      <c r="B32" s="105">
        <v>1178.3800000000001</v>
      </c>
      <c r="C32" s="105">
        <v>39.28</v>
      </c>
      <c r="D32" s="105">
        <v>3.9280000000000002E-2</v>
      </c>
      <c r="E32" s="106">
        <v>5.5066596682134317E-2</v>
      </c>
    </row>
    <row r="33" spans="1:245">
      <c r="A33" s="10" t="s">
        <v>38</v>
      </c>
      <c r="B33" s="101"/>
      <c r="C33" s="101"/>
      <c r="D33" s="101"/>
      <c r="E33" s="104"/>
    </row>
    <row r="34" spans="1:245">
      <c r="A34" s="15" t="s">
        <v>39</v>
      </c>
      <c r="B34" s="99">
        <v>1371.4997387091964</v>
      </c>
      <c r="C34" s="99">
        <v>45.71</v>
      </c>
      <c r="D34" s="99">
        <v>4.5710000000000001E-2</v>
      </c>
      <c r="E34" s="100">
        <v>6.4091229451579218E-2</v>
      </c>
    </row>
    <row r="35" spans="1:245">
      <c r="A35" s="5" t="s">
        <v>40</v>
      </c>
      <c r="B35" s="99">
        <v>1371.4997387091964</v>
      </c>
      <c r="C35" s="99">
        <v>45.71</v>
      </c>
      <c r="D35" s="99">
        <v>4.5710000000000001E-2</v>
      </c>
      <c r="E35" s="100">
        <v>6.4091229451579218E-2</v>
      </c>
    </row>
    <row r="36" spans="1:245" s="26" customFormat="1">
      <c r="A36" s="19" t="s">
        <v>41</v>
      </c>
      <c r="B36" s="102">
        <v>20637.759738709199</v>
      </c>
      <c r="C36" s="102">
        <v>687.9</v>
      </c>
      <c r="D36" s="102">
        <v>0.68789999999999996</v>
      </c>
      <c r="E36" s="103">
        <v>0.96441826232139805</v>
      </c>
    </row>
    <row r="37" spans="1:245">
      <c r="A37" s="10" t="s">
        <v>42</v>
      </c>
      <c r="B37" s="101"/>
      <c r="C37" s="101"/>
      <c r="D37" s="101"/>
      <c r="E37" s="104"/>
    </row>
    <row r="38" spans="1:245">
      <c r="A38" s="5" t="s">
        <v>43</v>
      </c>
      <c r="B38" s="99">
        <v>264.45</v>
      </c>
      <c r="C38" s="99">
        <v>8.82</v>
      </c>
      <c r="D38" s="99">
        <v>8.8199999999999997E-3</v>
      </c>
      <c r="E38" s="100">
        <v>1.2357950315340059E-2</v>
      </c>
    </row>
    <row r="39" spans="1:245">
      <c r="A39" s="5" t="s">
        <v>44</v>
      </c>
      <c r="B39" s="99">
        <v>1.73</v>
      </c>
      <c r="C39" s="99">
        <v>0.06</v>
      </c>
      <c r="D39" s="99">
        <v>5.9999999999999995E-5</v>
      </c>
      <c r="E39" s="100">
        <v>8.084422025161015E-5</v>
      </c>
    </row>
    <row r="40" spans="1:245">
      <c r="A40" s="15" t="s">
        <v>45</v>
      </c>
      <c r="B40" s="99">
        <v>0</v>
      </c>
      <c r="C40" s="99">
        <v>0</v>
      </c>
      <c r="D40" s="99"/>
      <c r="E40" s="100">
        <v>0</v>
      </c>
    </row>
    <row r="41" spans="1:245">
      <c r="A41" s="23" t="s">
        <v>46</v>
      </c>
      <c r="B41" s="105">
        <v>266.18</v>
      </c>
      <c r="C41" s="105">
        <v>8.8800000000000008</v>
      </c>
      <c r="D41" s="105">
        <v>8.8800000000000007E-3</v>
      </c>
      <c r="E41" s="106">
        <v>1.243879453559167E-2</v>
      </c>
      <c r="F41" s="5"/>
      <c r="I41" s="107"/>
      <c r="J41" s="5"/>
      <c r="M41" s="107"/>
      <c r="N41" s="5"/>
      <c r="Q41" s="107"/>
      <c r="R41" s="5"/>
      <c r="U41" s="107"/>
      <c r="V41" s="5"/>
      <c r="Y41" s="107"/>
      <c r="Z41" s="5"/>
      <c r="AC41" s="107"/>
      <c r="AD41" s="5"/>
      <c r="AG41" s="107"/>
      <c r="AH41" s="5"/>
      <c r="AK41" s="107"/>
      <c r="AL41" s="5"/>
      <c r="AO41" s="107"/>
      <c r="AP41" s="5"/>
      <c r="AS41" s="107"/>
      <c r="AT41" s="5"/>
      <c r="AW41" s="107"/>
      <c r="AX41" s="5"/>
      <c r="BA41" s="107"/>
      <c r="BB41" s="5"/>
      <c r="BE41" s="107"/>
      <c r="BF41" s="5"/>
      <c r="BI41" s="107"/>
      <c r="BJ41" s="5"/>
      <c r="BM41" s="107"/>
      <c r="BN41" s="5"/>
      <c r="BQ41" s="107"/>
      <c r="BR41" s="5"/>
      <c r="BU41" s="107"/>
      <c r="BV41" s="5"/>
      <c r="BY41" s="107"/>
      <c r="BZ41" s="5"/>
      <c r="CC41" s="107"/>
      <c r="CD41" s="5"/>
      <c r="CG41" s="107"/>
      <c r="CH41" s="5"/>
      <c r="CK41" s="107"/>
      <c r="CL41" s="5"/>
      <c r="CO41" s="107"/>
      <c r="CP41" s="5"/>
      <c r="CS41" s="107"/>
      <c r="CT41" s="5"/>
      <c r="CW41" s="107"/>
      <c r="CX41" s="5"/>
      <c r="DA41" s="107"/>
      <c r="DB41" s="5"/>
      <c r="DE41" s="107"/>
      <c r="DF41" s="5"/>
      <c r="DI41" s="107"/>
      <c r="DJ41" s="5"/>
      <c r="DM41" s="107"/>
      <c r="DN41" s="5"/>
      <c r="DQ41" s="107"/>
      <c r="DR41" s="5"/>
      <c r="DU41" s="107"/>
      <c r="DV41" s="5"/>
      <c r="DY41" s="107"/>
      <c r="DZ41" s="5"/>
      <c r="EC41" s="107"/>
      <c r="ED41" s="5"/>
      <c r="EG41" s="107"/>
      <c r="EH41" s="5"/>
      <c r="EK41" s="107"/>
      <c r="EL41" s="5"/>
      <c r="EO41" s="107"/>
      <c r="EP41" s="5"/>
      <c r="ES41" s="107"/>
      <c r="ET41" s="5"/>
      <c r="EW41" s="107"/>
      <c r="EX41" s="5"/>
      <c r="FA41" s="107"/>
      <c r="FB41" s="5"/>
      <c r="FE41" s="107"/>
      <c r="FF41" s="5"/>
      <c r="FI41" s="107"/>
      <c r="FJ41" s="5"/>
      <c r="FM41" s="107"/>
      <c r="FN41" s="5"/>
      <c r="FQ41" s="107"/>
      <c r="FR41" s="5"/>
      <c r="FU41" s="107"/>
      <c r="FV41" s="5"/>
      <c r="FY41" s="107"/>
      <c r="FZ41" s="5"/>
      <c r="GC41" s="107"/>
      <c r="GD41" s="5"/>
      <c r="GG41" s="107"/>
      <c r="GH41" s="5"/>
      <c r="GK41" s="107"/>
      <c r="GL41" s="5"/>
      <c r="GO41" s="107"/>
      <c r="GP41" s="5"/>
      <c r="GS41" s="107"/>
      <c r="GT41" s="5"/>
      <c r="GW41" s="107"/>
      <c r="GX41" s="5"/>
      <c r="HA41" s="107"/>
      <c r="HB41" s="5"/>
      <c r="HE41" s="107"/>
      <c r="HF41" s="5"/>
      <c r="HI41" s="107"/>
      <c r="HJ41" s="5"/>
      <c r="HM41" s="107"/>
      <c r="HN41" s="5"/>
      <c r="HQ41" s="107"/>
      <c r="HR41" s="5"/>
      <c r="HU41" s="107"/>
      <c r="HV41" s="5"/>
      <c r="HY41" s="107"/>
      <c r="HZ41" s="5"/>
      <c r="IC41" s="107"/>
      <c r="ID41" s="5"/>
      <c r="IG41" s="107"/>
      <c r="IH41" s="5"/>
      <c r="IK41" s="107"/>
    </row>
    <row r="42" spans="1:245">
      <c r="A42" s="10" t="s">
        <v>47</v>
      </c>
      <c r="B42" s="101"/>
      <c r="C42" s="101"/>
      <c r="D42" s="101"/>
      <c r="E42" s="104"/>
    </row>
    <row r="43" spans="1:245">
      <c r="A43" s="15" t="s">
        <v>48</v>
      </c>
      <c r="B43" s="99">
        <v>0.4</v>
      </c>
      <c r="C43" s="99">
        <v>0.01</v>
      </c>
      <c r="D43" s="99">
        <v>1.0000000000000001E-5</v>
      </c>
      <c r="E43" s="100">
        <v>1.8692305260487898E-5</v>
      </c>
    </row>
    <row r="44" spans="1:245">
      <c r="A44" s="15" t="s">
        <v>49</v>
      </c>
      <c r="B44" s="99">
        <v>0</v>
      </c>
      <c r="C44" s="99">
        <v>0</v>
      </c>
      <c r="D44" s="99">
        <v>0</v>
      </c>
      <c r="E44" s="100">
        <v>0</v>
      </c>
    </row>
    <row r="45" spans="1:245">
      <c r="A45" s="15" t="s">
        <v>50</v>
      </c>
      <c r="B45" s="99">
        <v>4.9800000000000004</v>
      </c>
      <c r="C45" s="99">
        <v>0.17</v>
      </c>
      <c r="D45" s="99">
        <v>1.7000000000000001E-4</v>
      </c>
      <c r="E45" s="100">
        <v>2.3271920049307434E-4</v>
      </c>
    </row>
    <row r="46" spans="1:245">
      <c r="A46" s="23" t="s">
        <v>51</v>
      </c>
      <c r="B46" s="105">
        <v>5.3800000000000008</v>
      </c>
      <c r="C46" s="105">
        <v>0.18000000000000002</v>
      </c>
      <c r="D46" s="105">
        <v>1.8000000000000001E-4</v>
      </c>
      <c r="E46" s="106">
        <v>2.5141150575356224E-4</v>
      </c>
      <c r="F46" s="5"/>
      <c r="I46" s="107"/>
      <c r="J46" s="5"/>
      <c r="M46" s="107"/>
      <c r="N46" s="5"/>
      <c r="Q46" s="107"/>
      <c r="R46" s="5"/>
      <c r="U46" s="107"/>
      <c r="V46" s="5"/>
      <c r="Y46" s="107"/>
      <c r="Z46" s="5"/>
      <c r="AC46" s="107"/>
      <c r="AD46" s="5"/>
      <c r="AG46" s="107"/>
      <c r="AH46" s="5"/>
      <c r="AK46" s="107"/>
      <c r="AL46" s="5"/>
      <c r="AO46" s="107"/>
      <c r="AP46" s="5"/>
      <c r="AS46" s="107"/>
      <c r="AT46" s="5"/>
      <c r="AW46" s="107"/>
      <c r="AX46" s="5"/>
      <c r="BA46" s="107"/>
      <c r="BB46" s="5"/>
      <c r="BE46" s="107"/>
      <c r="BF46" s="5"/>
      <c r="BI46" s="107"/>
      <c r="BJ46" s="5"/>
      <c r="BM46" s="107"/>
      <c r="BN46" s="5"/>
      <c r="BQ46" s="107"/>
      <c r="BR46" s="5"/>
      <c r="BU46" s="107"/>
      <c r="BV46" s="5"/>
      <c r="BY46" s="107"/>
      <c r="BZ46" s="5"/>
      <c r="CC46" s="107"/>
      <c r="CD46" s="5"/>
      <c r="CG46" s="107"/>
      <c r="CH46" s="5"/>
      <c r="CK46" s="107"/>
      <c r="CL46" s="5"/>
      <c r="CO46" s="107"/>
      <c r="CP46" s="5"/>
      <c r="CS46" s="107"/>
      <c r="CT46" s="5"/>
      <c r="CW46" s="107"/>
      <c r="CX46" s="5"/>
      <c r="DA46" s="107"/>
      <c r="DB46" s="5"/>
      <c r="DE46" s="107"/>
      <c r="DF46" s="5"/>
      <c r="DI46" s="107"/>
      <c r="DJ46" s="5"/>
      <c r="DM46" s="107"/>
      <c r="DN46" s="5"/>
      <c r="DQ46" s="107"/>
      <c r="DR46" s="5"/>
      <c r="DU46" s="107"/>
      <c r="DV46" s="5"/>
      <c r="DY46" s="107"/>
      <c r="DZ46" s="5"/>
      <c r="EC46" s="107"/>
      <c r="ED46" s="5"/>
      <c r="EG46" s="107"/>
      <c r="EH46" s="5"/>
      <c r="EK46" s="107"/>
      <c r="EL46" s="5"/>
      <c r="EO46" s="107"/>
      <c r="EP46" s="5"/>
      <c r="ES46" s="107"/>
      <c r="ET46" s="5"/>
      <c r="EW46" s="107"/>
      <c r="EX46" s="5"/>
      <c r="FA46" s="107"/>
      <c r="FB46" s="5"/>
      <c r="FE46" s="107"/>
      <c r="FF46" s="5"/>
      <c r="FI46" s="107"/>
      <c r="FJ46" s="5"/>
      <c r="FM46" s="107"/>
      <c r="FN46" s="5"/>
      <c r="FQ46" s="107"/>
      <c r="FR46" s="5"/>
      <c r="FU46" s="107"/>
      <c r="FV46" s="5"/>
      <c r="FY46" s="107"/>
      <c r="FZ46" s="5"/>
      <c r="GC46" s="107"/>
      <c r="GD46" s="5"/>
      <c r="GG46" s="107"/>
      <c r="GH46" s="5"/>
      <c r="GK46" s="107"/>
      <c r="GL46" s="5"/>
      <c r="GO46" s="107"/>
      <c r="GP46" s="5"/>
      <c r="GS46" s="107"/>
      <c r="GT46" s="5"/>
      <c r="GW46" s="107"/>
      <c r="GX46" s="5"/>
      <c r="HA46" s="107"/>
      <c r="HB46" s="5"/>
      <c r="HE46" s="107"/>
      <c r="HF46" s="5"/>
      <c r="HI46" s="107"/>
      <c r="HJ46" s="5"/>
      <c r="HM46" s="107"/>
      <c r="HN46" s="5"/>
      <c r="HQ46" s="107"/>
      <c r="HR46" s="5"/>
      <c r="HU46" s="107"/>
      <c r="HV46" s="5"/>
      <c r="HY46" s="107"/>
      <c r="HZ46" s="5"/>
      <c r="IC46" s="107"/>
      <c r="ID46" s="5"/>
      <c r="IG46" s="107"/>
      <c r="IH46" s="5"/>
      <c r="IK46" s="107"/>
    </row>
    <row r="47" spans="1:245">
      <c r="A47" s="28" t="s">
        <v>52</v>
      </c>
      <c r="B47" s="108">
        <v>271.56</v>
      </c>
      <c r="C47" s="108">
        <v>9.06</v>
      </c>
      <c r="D47" s="108">
        <v>9.0600000000000003E-3</v>
      </c>
      <c r="E47" s="109">
        <v>1.2690206041345232E-2</v>
      </c>
      <c r="H47" s="5"/>
      <c r="L47" s="5"/>
      <c r="P47" s="5"/>
      <c r="T47" s="5"/>
      <c r="X47" s="5"/>
      <c r="AB47" s="5"/>
      <c r="AF47" s="5"/>
      <c r="AJ47" s="5"/>
      <c r="AN47" s="5"/>
      <c r="AR47" s="5"/>
      <c r="AV47" s="5"/>
      <c r="AZ47" s="5"/>
      <c r="BD47" s="5"/>
      <c r="BH47" s="5"/>
      <c r="BL47" s="5"/>
      <c r="BP47" s="5"/>
      <c r="BT47" s="5"/>
      <c r="BX47" s="5"/>
      <c r="CB47" s="5"/>
      <c r="CF47" s="5"/>
      <c r="CJ47" s="5"/>
      <c r="CN47" s="5"/>
      <c r="CR47" s="5"/>
      <c r="CV47" s="5"/>
      <c r="CZ47" s="5"/>
      <c r="DD47" s="5"/>
      <c r="DH47" s="5"/>
      <c r="DL47" s="5"/>
      <c r="DP47" s="5"/>
      <c r="DT47" s="5"/>
      <c r="DX47" s="5"/>
      <c r="EB47" s="5"/>
      <c r="EF47" s="5"/>
      <c r="EJ47" s="5"/>
      <c r="EN47" s="5"/>
      <c r="ER47" s="5"/>
      <c r="EV47" s="5"/>
      <c r="EZ47" s="5"/>
      <c r="FD47" s="5"/>
      <c r="FH47" s="5"/>
      <c r="FL47" s="5"/>
      <c r="FP47" s="5"/>
      <c r="FT47" s="5"/>
      <c r="FX47" s="5"/>
      <c r="GB47" s="5"/>
      <c r="GF47" s="5"/>
      <c r="GJ47" s="5"/>
      <c r="GN47" s="5"/>
      <c r="GR47" s="5"/>
      <c r="GV47" s="5"/>
      <c r="GZ47" s="5"/>
      <c r="HD47" s="5"/>
      <c r="HH47" s="5"/>
      <c r="HL47" s="5"/>
      <c r="HP47" s="5"/>
      <c r="HT47" s="5"/>
      <c r="HX47" s="5"/>
      <c r="IB47" s="5"/>
      <c r="IF47" s="5"/>
    </row>
    <row r="48" spans="1:245" s="26" customFormat="1">
      <c r="A48" s="19" t="s">
        <v>53</v>
      </c>
      <c r="B48" s="102">
        <v>20909.3197387092</v>
      </c>
      <c r="C48" s="102">
        <v>696.95999999999992</v>
      </c>
      <c r="D48" s="102">
        <v>0.69695999999999991</v>
      </c>
      <c r="E48" s="103">
        <v>0.97710846836274323</v>
      </c>
    </row>
    <row r="49" spans="1:245">
      <c r="A49" s="10" t="s">
        <v>85</v>
      </c>
      <c r="B49" s="101"/>
      <c r="C49" s="101"/>
      <c r="D49" s="101"/>
      <c r="E49" s="104"/>
    </row>
    <row r="50" spans="1:245">
      <c r="A50" s="5" t="s">
        <v>84</v>
      </c>
      <c r="B50" s="99">
        <v>39.86</v>
      </c>
      <c r="C50" s="99">
        <v>1.33</v>
      </c>
      <c r="D50" s="99">
        <v>1.33E-3</v>
      </c>
      <c r="E50" s="100">
        <v>1.8626882192076188E-3</v>
      </c>
    </row>
    <row r="51" spans="1:245">
      <c r="A51" s="5" t="s">
        <v>83</v>
      </c>
      <c r="B51" s="99">
        <v>450</v>
      </c>
      <c r="C51" s="99">
        <v>15</v>
      </c>
      <c r="D51" s="99">
        <v>1.4999999999999999E-2</v>
      </c>
      <c r="E51" s="100">
        <v>2.1028843418048882E-2</v>
      </c>
    </row>
    <row r="52" spans="1:245">
      <c r="A52" s="23" t="s">
        <v>82</v>
      </c>
      <c r="B52" s="105">
        <v>489.86</v>
      </c>
      <c r="C52" s="105">
        <v>16.329999999999998</v>
      </c>
      <c r="D52" s="105">
        <v>1.6329999999999997E-2</v>
      </c>
      <c r="E52" s="106">
        <v>2.2891531637256501E-2</v>
      </c>
      <c r="F52" s="5"/>
      <c r="I52" s="107"/>
      <c r="J52" s="5"/>
      <c r="M52" s="107"/>
      <c r="N52" s="5"/>
      <c r="Q52" s="107"/>
      <c r="R52" s="5"/>
      <c r="U52" s="107"/>
      <c r="V52" s="5"/>
      <c r="Y52" s="107"/>
      <c r="Z52" s="5"/>
      <c r="AC52" s="107"/>
      <c r="AD52" s="5"/>
      <c r="AG52" s="107"/>
      <c r="AH52" s="5"/>
      <c r="AK52" s="107"/>
      <c r="AL52" s="5"/>
      <c r="AO52" s="107"/>
      <c r="AP52" s="5"/>
      <c r="AS52" s="107"/>
      <c r="AT52" s="5"/>
      <c r="AW52" s="107"/>
      <c r="AX52" s="5"/>
      <c r="BA52" s="107"/>
      <c r="BB52" s="5"/>
      <c r="BE52" s="107"/>
      <c r="BF52" s="5"/>
      <c r="BI52" s="107"/>
      <c r="BJ52" s="5"/>
      <c r="BM52" s="107"/>
      <c r="BN52" s="5"/>
      <c r="BQ52" s="107"/>
      <c r="BR52" s="5"/>
      <c r="BU52" s="107"/>
      <c r="BV52" s="5"/>
      <c r="BY52" s="107"/>
      <c r="BZ52" s="5"/>
      <c r="CC52" s="107"/>
      <c r="CD52" s="5"/>
      <c r="CG52" s="107"/>
      <c r="CH52" s="5"/>
      <c r="CK52" s="107"/>
      <c r="CL52" s="5"/>
      <c r="CO52" s="107"/>
      <c r="CP52" s="5"/>
      <c r="CS52" s="107"/>
      <c r="CT52" s="5"/>
      <c r="CW52" s="107"/>
      <c r="CX52" s="5"/>
      <c r="DA52" s="107"/>
      <c r="DB52" s="5"/>
      <c r="DE52" s="107"/>
      <c r="DF52" s="5"/>
      <c r="DI52" s="107"/>
      <c r="DJ52" s="5"/>
      <c r="DM52" s="107"/>
      <c r="DN52" s="5"/>
      <c r="DQ52" s="107"/>
      <c r="DR52" s="5"/>
      <c r="DU52" s="107"/>
      <c r="DV52" s="5"/>
      <c r="DY52" s="107"/>
      <c r="DZ52" s="5"/>
      <c r="EC52" s="107"/>
      <c r="ED52" s="5"/>
      <c r="EG52" s="107"/>
      <c r="EH52" s="5"/>
      <c r="EK52" s="107"/>
      <c r="EL52" s="5"/>
      <c r="EO52" s="107"/>
      <c r="EP52" s="5"/>
      <c r="ES52" s="107"/>
      <c r="ET52" s="5"/>
      <c r="EW52" s="107"/>
      <c r="EX52" s="5"/>
      <c r="FA52" s="107"/>
      <c r="FB52" s="5"/>
      <c r="FE52" s="107"/>
      <c r="FF52" s="5"/>
      <c r="FI52" s="107"/>
      <c r="FJ52" s="5"/>
      <c r="FM52" s="107"/>
      <c r="FN52" s="5"/>
      <c r="FQ52" s="107"/>
      <c r="FR52" s="5"/>
      <c r="FU52" s="107"/>
      <c r="FV52" s="5"/>
      <c r="FY52" s="107"/>
      <c r="FZ52" s="5"/>
      <c r="GC52" s="107"/>
      <c r="GD52" s="5"/>
      <c r="GG52" s="107"/>
      <c r="GH52" s="5"/>
      <c r="GK52" s="107"/>
      <c r="GL52" s="5"/>
      <c r="GO52" s="107"/>
      <c r="GP52" s="5"/>
      <c r="GS52" s="107"/>
      <c r="GT52" s="5"/>
      <c r="GW52" s="107"/>
      <c r="GX52" s="5"/>
      <c r="HA52" s="107"/>
      <c r="HB52" s="5"/>
      <c r="HE52" s="107"/>
      <c r="HF52" s="5"/>
      <c r="HI52" s="107"/>
      <c r="HJ52" s="5"/>
      <c r="HM52" s="107"/>
      <c r="HN52" s="5"/>
      <c r="HQ52" s="107"/>
      <c r="HR52" s="5"/>
      <c r="HU52" s="107"/>
      <c r="HV52" s="5"/>
      <c r="HY52" s="107"/>
      <c r="HZ52" s="5"/>
      <c r="IC52" s="107"/>
      <c r="ID52" s="5"/>
      <c r="IG52" s="107"/>
      <c r="IH52" s="5"/>
      <c r="IK52" s="107"/>
    </row>
    <row r="53" spans="1:245" s="26" customFormat="1" ht="13.5" thickBot="1">
      <c r="A53" s="31" t="s">
        <v>81</v>
      </c>
      <c r="B53" s="110">
        <v>21399.179738709201</v>
      </c>
      <c r="C53" s="110">
        <v>713.29</v>
      </c>
      <c r="D53" s="110">
        <v>0.71328999999999998</v>
      </c>
      <c r="E53" s="111">
        <v>0.99999999999999978</v>
      </c>
    </row>
    <row r="54" spans="1:245">
      <c r="A54" s="45" t="s">
        <v>58</v>
      </c>
      <c r="E54" s="71"/>
    </row>
    <row r="594" spans="2:2">
      <c r="B594" s="2" t="s">
        <v>80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IH55"/>
  <sheetViews>
    <sheetView showGridLines="0" zoomScaleNormal="100" workbookViewId="0"/>
  </sheetViews>
  <sheetFormatPr defaultColWidth="12.5703125" defaultRowHeight="12.75"/>
  <cols>
    <col min="1" max="1" width="49.7109375" style="2" customWidth="1"/>
    <col min="2" max="3" width="13.7109375" style="2" customWidth="1"/>
    <col min="4" max="4" width="9" style="2" customWidth="1"/>
    <col min="5" max="5" width="9.42578125" style="2" customWidth="1"/>
    <col min="6" max="256" width="12.5703125" style="2"/>
    <col min="257" max="257" width="49.7109375" style="2" customWidth="1"/>
    <col min="258" max="259" width="13.7109375" style="2" customWidth="1"/>
    <col min="260" max="260" width="9" style="2" customWidth="1"/>
    <col min="261" max="261" width="9.42578125" style="2" customWidth="1"/>
    <col min="262" max="512" width="12.5703125" style="2"/>
    <col min="513" max="513" width="49.7109375" style="2" customWidth="1"/>
    <col min="514" max="515" width="13.7109375" style="2" customWidth="1"/>
    <col min="516" max="516" width="9" style="2" customWidth="1"/>
    <col min="517" max="517" width="9.42578125" style="2" customWidth="1"/>
    <col min="518" max="768" width="12.5703125" style="2"/>
    <col min="769" max="769" width="49.7109375" style="2" customWidth="1"/>
    <col min="770" max="771" width="13.7109375" style="2" customWidth="1"/>
    <col min="772" max="772" width="9" style="2" customWidth="1"/>
    <col min="773" max="773" width="9.42578125" style="2" customWidth="1"/>
    <col min="774" max="1024" width="12.5703125" style="2"/>
    <col min="1025" max="1025" width="49.7109375" style="2" customWidth="1"/>
    <col min="1026" max="1027" width="13.7109375" style="2" customWidth="1"/>
    <col min="1028" max="1028" width="9" style="2" customWidth="1"/>
    <col min="1029" max="1029" width="9.42578125" style="2" customWidth="1"/>
    <col min="1030" max="1280" width="12.5703125" style="2"/>
    <col min="1281" max="1281" width="49.7109375" style="2" customWidth="1"/>
    <col min="1282" max="1283" width="13.7109375" style="2" customWidth="1"/>
    <col min="1284" max="1284" width="9" style="2" customWidth="1"/>
    <col min="1285" max="1285" width="9.42578125" style="2" customWidth="1"/>
    <col min="1286" max="1536" width="12.5703125" style="2"/>
    <col min="1537" max="1537" width="49.7109375" style="2" customWidth="1"/>
    <col min="1538" max="1539" width="13.7109375" style="2" customWidth="1"/>
    <col min="1540" max="1540" width="9" style="2" customWidth="1"/>
    <col min="1541" max="1541" width="9.42578125" style="2" customWidth="1"/>
    <col min="1542" max="1792" width="12.5703125" style="2"/>
    <col min="1793" max="1793" width="49.7109375" style="2" customWidth="1"/>
    <col min="1794" max="1795" width="13.7109375" style="2" customWidth="1"/>
    <col min="1796" max="1796" width="9" style="2" customWidth="1"/>
    <col min="1797" max="1797" width="9.42578125" style="2" customWidth="1"/>
    <col min="1798" max="2048" width="12.5703125" style="2"/>
    <col min="2049" max="2049" width="49.7109375" style="2" customWidth="1"/>
    <col min="2050" max="2051" width="13.7109375" style="2" customWidth="1"/>
    <col min="2052" max="2052" width="9" style="2" customWidth="1"/>
    <col min="2053" max="2053" width="9.42578125" style="2" customWidth="1"/>
    <col min="2054" max="2304" width="12.5703125" style="2"/>
    <col min="2305" max="2305" width="49.7109375" style="2" customWidth="1"/>
    <col min="2306" max="2307" width="13.7109375" style="2" customWidth="1"/>
    <col min="2308" max="2308" width="9" style="2" customWidth="1"/>
    <col min="2309" max="2309" width="9.42578125" style="2" customWidth="1"/>
    <col min="2310" max="2560" width="12.5703125" style="2"/>
    <col min="2561" max="2561" width="49.7109375" style="2" customWidth="1"/>
    <col min="2562" max="2563" width="13.7109375" style="2" customWidth="1"/>
    <col min="2564" max="2564" width="9" style="2" customWidth="1"/>
    <col min="2565" max="2565" width="9.42578125" style="2" customWidth="1"/>
    <col min="2566" max="2816" width="12.5703125" style="2"/>
    <col min="2817" max="2817" width="49.7109375" style="2" customWidth="1"/>
    <col min="2818" max="2819" width="13.7109375" style="2" customWidth="1"/>
    <col min="2820" max="2820" width="9" style="2" customWidth="1"/>
    <col min="2821" max="2821" width="9.42578125" style="2" customWidth="1"/>
    <col min="2822" max="3072" width="12.5703125" style="2"/>
    <col min="3073" max="3073" width="49.7109375" style="2" customWidth="1"/>
    <col min="3074" max="3075" width="13.7109375" style="2" customWidth="1"/>
    <col min="3076" max="3076" width="9" style="2" customWidth="1"/>
    <col min="3077" max="3077" width="9.42578125" style="2" customWidth="1"/>
    <col min="3078" max="3328" width="12.5703125" style="2"/>
    <col min="3329" max="3329" width="49.7109375" style="2" customWidth="1"/>
    <col min="3330" max="3331" width="13.7109375" style="2" customWidth="1"/>
    <col min="3332" max="3332" width="9" style="2" customWidth="1"/>
    <col min="3333" max="3333" width="9.42578125" style="2" customWidth="1"/>
    <col min="3334" max="3584" width="12.5703125" style="2"/>
    <col min="3585" max="3585" width="49.7109375" style="2" customWidth="1"/>
    <col min="3586" max="3587" width="13.7109375" style="2" customWidth="1"/>
    <col min="3588" max="3588" width="9" style="2" customWidth="1"/>
    <col min="3589" max="3589" width="9.42578125" style="2" customWidth="1"/>
    <col min="3590" max="3840" width="12.5703125" style="2"/>
    <col min="3841" max="3841" width="49.7109375" style="2" customWidth="1"/>
    <col min="3842" max="3843" width="13.7109375" style="2" customWidth="1"/>
    <col min="3844" max="3844" width="9" style="2" customWidth="1"/>
    <col min="3845" max="3845" width="9.42578125" style="2" customWidth="1"/>
    <col min="3846" max="4096" width="12.5703125" style="2"/>
    <col min="4097" max="4097" width="49.7109375" style="2" customWidth="1"/>
    <col min="4098" max="4099" width="13.7109375" style="2" customWidth="1"/>
    <col min="4100" max="4100" width="9" style="2" customWidth="1"/>
    <col min="4101" max="4101" width="9.42578125" style="2" customWidth="1"/>
    <col min="4102" max="4352" width="12.5703125" style="2"/>
    <col min="4353" max="4353" width="49.7109375" style="2" customWidth="1"/>
    <col min="4354" max="4355" width="13.7109375" style="2" customWidth="1"/>
    <col min="4356" max="4356" width="9" style="2" customWidth="1"/>
    <col min="4357" max="4357" width="9.42578125" style="2" customWidth="1"/>
    <col min="4358" max="4608" width="12.5703125" style="2"/>
    <col min="4609" max="4609" width="49.7109375" style="2" customWidth="1"/>
    <col min="4610" max="4611" width="13.7109375" style="2" customWidth="1"/>
    <col min="4612" max="4612" width="9" style="2" customWidth="1"/>
    <col min="4613" max="4613" width="9.42578125" style="2" customWidth="1"/>
    <col min="4614" max="4864" width="12.5703125" style="2"/>
    <col min="4865" max="4865" width="49.7109375" style="2" customWidth="1"/>
    <col min="4866" max="4867" width="13.7109375" style="2" customWidth="1"/>
    <col min="4868" max="4868" width="9" style="2" customWidth="1"/>
    <col min="4869" max="4869" width="9.42578125" style="2" customWidth="1"/>
    <col min="4870" max="5120" width="12.5703125" style="2"/>
    <col min="5121" max="5121" width="49.7109375" style="2" customWidth="1"/>
    <col min="5122" max="5123" width="13.7109375" style="2" customWidth="1"/>
    <col min="5124" max="5124" width="9" style="2" customWidth="1"/>
    <col min="5125" max="5125" width="9.42578125" style="2" customWidth="1"/>
    <col min="5126" max="5376" width="12.5703125" style="2"/>
    <col min="5377" max="5377" width="49.7109375" style="2" customWidth="1"/>
    <col min="5378" max="5379" width="13.7109375" style="2" customWidth="1"/>
    <col min="5380" max="5380" width="9" style="2" customWidth="1"/>
    <col min="5381" max="5381" width="9.42578125" style="2" customWidth="1"/>
    <col min="5382" max="5632" width="12.5703125" style="2"/>
    <col min="5633" max="5633" width="49.7109375" style="2" customWidth="1"/>
    <col min="5634" max="5635" width="13.7109375" style="2" customWidth="1"/>
    <col min="5636" max="5636" width="9" style="2" customWidth="1"/>
    <col min="5637" max="5637" width="9.42578125" style="2" customWidth="1"/>
    <col min="5638" max="5888" width="12.5703125" style="2"/>
    <col min="5889" max="5889" width="49.7109375" style="2" customWidth="1"/>
    <col min="5890" max="5891" width="13.7109375" style="2" customWidth="1"/>
    <col min="5892" max="5892" width="9" style="2" customWidth="1"/>
    <col min="5893" max="5893" width="9.42578125" style="2" customWidth="1"/>
    <col min="5894" max="6144" width="12.5703125" style="2"/>
    <col min="6145" max="6145" width="49.7109375" style="2" customWidth="1"/>
    <col min="6146" max="6147" width="13.7109375" style="2" customWidth="1"/>
    <col min="6148" max="6148" width="9" style="2" customWidth="1"/>
    <col min="6149" max="6149" width="9.42578125" style="2" customWidth="1"/>
    <col min="6150" max="6400" width="12.5703125" style="2"/>
    <col min="6401" max="6401" width="49.7109375" style="2" customWidth="1"/>
    <col min="6402" max="6403" width="13.7109375" style="2" customWidth="1"/>
    <col min="6404" max="6404" width="9" style="2" customWidth="1"/>
    <col min="6405" max="6405" width="9.42578125" style="2" customWidth="1"/>
    <col min="6406" max="6656" width="12.5703125" style="2"/>
    <col min="6657" max="6657" width="49.7109375" style="2" customWidth="1"/>
    <col min="6658" max="6659" width="13.7109375" style="2" customWidth="1"/>
    <col min="6660" max="6660" width="9" style="2" customWidth="1"/>
    <col min="6661" max="6661" width="9.42578125" style="2" customWidth="1"/>
    <col min="6662" max="6912" width="12.5703125" style="2"/>
    <col min="6913" max="6913" width="49.7109375" style="2" customWidth="1"/>
    <col min="6914" max="6915" width="13.7109375" style="2" customWidth="1"/>
    <col min="6916" max="6916" width="9" style="2" customWidth="1"/>
    <col min="6917" max="6917" width="9.42578125" style="2" customWidth="1"/>
    <col min="6918" max="7168" width="12.5703125" style="2"/>
    <col min="7169" max="7169" width="49.7109375" style="2" customWidth="1"/>
    <col min="7170" max="7171" width="13.7109375" style="2" customWidth="1"/>
    <col min="7172" max="7172" width="9" style="2" customWidth="1"/>
    <col min="7173" max="7173" width="9.42578125" style="2" customWidth="1"/>
    <col min="7174" max="7424" width="12.5703125" style="2"/>
    <col min="7425" max="7425" width="49.7109375" style="2" customWidth="1"/>
    <col min="7426" max="7427" width="13.7109375" style="2" customWidth="1"/>
    <col min="7428" max="7428" width="9" style="2" customWidth="1"/>
    <col min="7429" max="7429" width="9.42578125" style="2" customWidth="1"/>
    <col min="7430" max="7680" width="12.5703125" style="2"/>
    <col min="7681" max="7681" width="49.7109375" style="2" customWidth="1"/>
    <col min="7682" max="7683" width="13.7109375" style="2" customWidth="1"/>
    <col min="7684" max="7684" width="9" style="2" customWidth="1"/>
    <col min="7685" max="7685" width="9.42578125" style="2" customWidth="1"/>
    <col min="7686" max="7936" width="12.5703125" style="2"/>
    <col min="7937" max="7937" width="49.7109375" style="2" customWidth="1"/>
    <col min="7938" max="7939" width="13.7109375" style="2" customWidth="1"/>
    <col min="7940" max="7940" width="9" style="2" customWidth="1"/>
    <col min="7941" max="7941" width="9.42578125" style="2" customWidth="1"/>
    <col min="7942" max="8192" width="12.5703125" style="2"/>
    <col min="8193" max="8193" width="49.7109375" style="2" customWidth="1"/>
    <col min="8194" max="8195" width="13.7109375" style="2" customWidth="1"/>
    <col min="8196" max="8196" width="9" style="2" customWidth="1"/>
    <col min="8197" max="8197" width="9.42578125" style="2" customWidth="1"/>
    <col min="8198" max="8448" width="12.5703125" style="2"/>
    <col min="8449" max="8449" width="49.7109375" style="2" customWidth="1"/>
    <col min="8450" max="8451" width="13.7109375" style="2" customWidth="1"/>
    <col min="8452" max="8452" width="9" style="2" customWidth="1"/>
    <col min="8453" max="8453" width="9.42578125" style="2" customWidth="1"/>
    <col min="8454" max="8704" width="12.5703125" style="2"/>
    <col min="8705" max="8705" width="49.7109375" style="2" customWidth="1"/>
    <col min="8706" max="8707" width="13.7109375" style="2" customWidth="1"/>
    <col min="8708" max="8708" width="9" style="2" customWidth="1"/>
    <col min="8709" max="8709" width="9.42578125" style="2" customWidth="1"/>
    <col min="8710" max="8960" width="12.5703125" style="2"/>
    <col min="8961" max="8961" width="49.7109375" style="2" customWidth="1"/>
    <col min="8962" max="8963" width="13.7109375" style="2" customWidth="1"/>
    <col min="8964" max="8964" width="9" style="2" customWidth="1"/>
    <col min="8965" max="8965" width="9.42578125" style="2" customWidth="1"/>
    <col min="8966" max="9216" width="12.5703125" style="2"/>
    <col min="9217" max="9217" width="49.7109375" style="2" customWidth="1"/>
    <col min="9218" max="9219" width="13.7109375" style="2" customWidth="1"/>
    <col min="9220" max="9220" width="9" style="2" customWidth="1"/>
    <col min="9221" max="9221" width="9.42578125" style="2" customWidth="1"/>
    <col min="9222" max="9472" width="12.5703125" style="2"/>
    <col min="9473" max="9473" width="49.7109375" style="2" customWidth="1"/>
    <col min="9474" max="9475" width="13.7109375" style="2" customWidth="1"/>
    <col min="9476" max="9476" width="9" style="2" customWidth="1"/>
    <col min="9477" max="9477" width="9.42578125" style="2" customWidth="1"/>
    <col min="9478" max="9728" width="12.5703125" style="2"/>
    <col min="9729" max="9729" width="49.7109375" style="2" customWidth="1"/>
    <col min="9730" max="9731" width="13.7109375" style="2" customWidth="1"/>
    <col min="9732" max="9732" width="9" style="2" customWidth="1"/>
    <col min="9733" max="9733" width="9.42578125" style="2" customWidth="1"/>
    <col min="9734" max="9984" width="12.5703125" style="2"/>
    <col min="9985" max="9985" width="49.7109375" style="2" customWidth="1"/>
    <col min="9986" max="9987" width="13.7109375" style="2" customWidth="1"/>
    <col min="9988" max="9988" width="9" style="2" customWidth="1"/>
    <col min="9989" max="9989" width="9.42578125" style="2" customWidth="1"/>
    <col min="9990" max="10240" width="12.5703125" style="2"/>
    <col min="10241" max="10241" width="49.7109375" style="2" customWidth="1"/>
    <col min="10242" max="10243" width="13.7109375" style="2" customWidth="1"/>
    <col min="10244" max="10244" width="9" style="2" customWidth="1"/>
    <col min="10245" max="10245" width="9.42578125" style="2" customWidth="1"/>
    <col min="10246" max="10496" width="12.5703125" style="2"/>
    <col min="10497" max="10497" width="49.7109375" style="2" customWidth="1"/>
    <col min="10498" max="10499" width="13.7109375" style="2" customWidth="1"/>
    <col min="10500" max="10500" width="9" style="2" customWidth="1"/>
    <col min="10501" max="10501" width="9.42578125" style="2" customWidth="1"/>
    <col min="10502" max="10752" width="12.5703125" style="2"/>
    <col min="10753" max="10753" width="49.7109375" style="2" customWidth="1"/>
    <col min="10754" max="10755" width="13.7109375" style="2" customWidth="1"/>
    <col min="10756" max="10756" width="9" style="2" customWidth="1"/>
    <col min="10757" max="10757" width="9.42578125" style="2" customWidth="1"/>
    <col min="10758" max="11008" width="12.5703125" style="2"/>
    <col min="11009" max="11009" width="49.7109375" style="2" customWidth="1"/>
    <col min="11010" max="11011" width="13.7109375" style="2" customWidth="1"/>
    <col min="11012" max="11012" width="9" style="2" customWidth="1"/>
    <col min="11013" max="11013" width="9.42578125" style="2" customWidth="1"/>
    <col min="11014" max="11264" width="12.5703125" style="2"/>
    <col min="11265" max="11265" width="49.7109375" style="2" customWidth="1"/>
    <col min="11266" max="11267" width="13.7109375" style="2" customWidth="1"/>
    <col min="11268" max="11268" width="9" style="2" customWidth="1"/>
    <col min="11269" max="11269" width="9.42578125" style="2" customWidth="1"/>
    <col min="11270" max="11520" width="12.5703125" style="2"/>
    <col min="11521" max="11521" width="49.7109375" style="2" customWidth="1"/>
    <col min="11522" max="11523" width="13.7109375" style="2" customWidth="1"/>
    <col min="11524" max="11524" width="9" style="2" customWidth="1"/>
    <col min="11525" max="11525" width="9.42578125" style="2" customWidth="1"/>
    <col min="11526" max="11776" width="12.5703125" style="2"/>
    <col min="11777" max="11777" width="49.7109375" style="2" customWidth="1"/>
    <col min="11778" max="11779" width="13.7109375" style="2" customWidth="1"/>
    <col min="11780" max="11780" width="9" style="2" customWidth="1"/>
    <col min="11781" max="11781" width="9.42578125" style="2" customWidth="1"/>
    <col min="11782" max="12032" width="12.5703125" style="2"/>
    <col min="12033" max="12033" width="49.7109375" style="2" customWidth="1"/>
    <col min="12034" max="12035" width="13.7109375" style="2" customWidth="1"/>
    <col min="12036" max="12036" width="9" style="2" customWidth="1"/>
    <col min="12037" max="12037" width="9.42578125" style="2" customWidth="1"/>
    <col min="12038" max="12288" width="12.5703125" style="2"/>
    <col min="12289" max="12289" width="49.7109375" style="2" customWidth="1"/>
    <col min="12290" max="12291" width="13.7109375" style="2" customWidth="1"/>
    <col min="12292" max="12292" width="9" style="2" customWidth="1"/>
    <col min="12293" max="12293" width="9.42578125" style="2" customWidth="1"/>
    <col min="12294" max="12544" width="12.5703125" style="2"/>
    <col min="12545" max="12545" width="49.7109375" style="2" customWidth="1"/>
    <col min="12546" max="12547" width="13.7109375" style="2" customWidth="1"/>
    <col min="12548" max="12548" width="9" style="2" customWidth="1"/>
    <col min="12549" max="12549" width="9.42578125" style="2" customWidth="1"/>
    <col min="12550" max="12800" width="12.5703125" style="2"/>
    <col min="12801" max="12801" width="49.7109375" style="2" customWidth="1"/>
    <col min="12802" max="12803" width="13.7109375" style="2" customWidth="1"/>
    <col min="12804" max="12804" width="9" style="2" customWidth="1"/>
    <col min="12805" max="12805" width="9.42578125" style="2" customWidth="1"/>
    <col min="12806" max="13056" width="12.5703125" style="2"/>
    <col min="13057" max="13057" width="49.7109375" style="2" customWidth="1"/>
    <col min="13058" max="13059" width="13.7109375" style="2" customWidth="1"/>
    <col min="13060" max="13060" width="9" style="2" customWidth="1"/>
    <col min="13061" max="13061" width="9.42578125" style="2" customWidth="1"/>
    <col min="13062" max="13312" width="12.5703125" style="2"/>
    <col min="13313" max="13313" width="49.7109375" style="2" customWidth="1"/>
    <col min="13314" max="13315" width="13.7109375" style="2" customWidth="1"/>
    <col min="13316" max="13316" width="9" style="2" customWidth="1"/>
    <col min="13317" max="13317" width="9.42578125" style="2" customWidth="1"/>
    <col min="13318" max="13568" width="12.5703125" style="2"/>
    <col min="13569" max="13569" width="49.7109375" style="2" customWidth="1"/>
    <col min="13570" max="13571" width="13.7109375" style="2" customWidth="1"/>
    <col min="13572" max="13572" width="9" style="2" customWidth="1"/>
    <col min="13573" max="13573" width="9.42578125" style="2" customWidth="1"/>
    <col min="13574" max="13824" width="12.5703125" style="2"/>
    <col min="13825" max="13825" width="49.7109375" style="2" customWidth="1"/>
    <col min="13826" max="13827" width="13.7109375" style="2" customWidth="1"/>
    <col min="13828" max="13828" width="9" style="2" customWidth="1"/>
    <col min="13829" max="13829" width="9.42578125" style="2" customWidth="1"/>
    <col min="13830" max="14080" width="12.5703125" style="2"/>
    <col min="14081" max="14081" width="49.7109375" style="2" customWidth="1"/>
    <col min="14082" max="14083" width="13.7109375" style="2" customWidth="1"/>
    <col min="14084" max="14084" width="9" style="2" customWidth="1"/>
    <col min="14085" max="14085" width="9.42578125" style="2" customWidth="1"/>
    <col min="14086" max="14336" width="12.5703125" style="2"/>
    <col min="14337" max="14337" width="49.7109375" style="2" customWidth="1"/>
    <col min="14338" max="14339" width="13.7109375" style="2" customWidth="1"/>
    <col min="14340" max="14340" width="9" style="2" customWidth="1"/>
    <col min="14341" max="14341" width="9.42578125" style="2" customWidth="1"/>
    <col min="14342" max="14592" width="12.5703125" style="2"/>
    <col min="14593" max="14593" width="49.7109375" style="2" customWidth="1"/>
    <col min="14594" max="14595" width="13.7109375" style="2" customWidth="1"/>
    <col min="14596" max="14596" width="9" style="2" customWidth="1"/>
    <col min="14597" max="14597" width="9.42578125" style="2" customWidth="1"/>
    <col min="14598" max="14848" width="12.5703125" style="2"/>
    <col min="14849" max="14849" width="49.7109375" style="2" customWidth="1"/>
    <col min="14850" max="14851" width="13.7109375" style="2" customWidth="1"/>
    <col min="14852" max="14852" width="9" style="2" customWidth="1"/>
    <col min="14853" max="14853" width="9.42578125" style="2" customWidth="1"/>
    <col min="14854" max="15104" width="12.5703125" style="2"/>
    <col min="15105" max="15105" width="49.7109375" style="2" customWidth="1"/>
    <col min="15106" max="15107" width="13.7109375" style="2" customWidth="1"/>
    <col min="15108" max="15108" width="9" style="2" customWidth="1"/>
    <col min="15109" max="15109" width="9.42578125" style="2" customWidth="1"/>
    <col min="15110" max="15360" width="12.5703125" style="2"/>
    <col min="15361" max="15361" width="49.7109375" style="2" customWidth="1"/>
    <col min="15362" max="15363" width="13.7109375" style="2" customWidth="1"/>
    <col min="15364" max="15364" width="9" style="2" customWidth="1"/>
    <col min="15365" max="15365" width="9.42578125" style="2" customWidth="1"/>
    <col min="15366" max="15616" width="12.5703125" style="2"/>
    <col min="15617" max="15617" width="49.7109375" style="2" customWidth="1"/>
    <col min="15618" max="15619" width="13.7109375" style="2" customWidth="1"/>
    <col min="15620" max="15620" width="9" style="2" customWidth="1"/>
    <col min="15621" max="15621" width="9.42578125" style="2" customWidth="1"/>
    <col min="15622" max="15872" width="12.5703125" style="2"/>
    <col min="15873" max="15873" width="49.7109375" style="2" customWidth="1"/>
    <col min="15874" max="15875" width="13.7109375" style="2" customWidth="1"/>
    <col min="15876" max="15876" width="9" style="2" customWidth="1"/>
    <col min="15877" max="15877" width="9.42578125" style="2" customWidth="1"/>
    <col min="15878" max="16128" width="12.5703125" style="2"/>
    <col min="16129" max="16129" width="49.7109375" style="2" customWidth="1"/>
    <col min="16130" max="16131" width="13.7109375" style="2" customWidth="1"/>
    <col min="16132" max="16132" width="9" style="2" customWidth="1"/>
    <col min="16133" max="16133" width="9.42578125" style="2" customWidth="1"/>
    <col min="16134" max="16384" width="12.5703125" style="2"/>
  </cols>
  <sheetData>
    <row r="1" spans="1:5">
      <c r="A1" s="1" t="s">
        <v>0</v>
      </c>
      <c r="B1" s="1"/>
      <c r="C1" s="1"/>
      <c r="D1" s="1"/>
      <c r="E1" s="1"/>
    </row>
    <row r="2" spans="1:5">
      <c r="A2" s="1" t="s">
        <v>1</v>
      </c>
      <c r="B2" s="1"/>
      <c r="C2" s="1"/>
      <c r="D2" s="1"/>
      <c r="E2" s="1"/>
    </row>
    <row r="3" spans="1:5">
      <c r="A3" s="1" t="s">
        <v>2</v>
      </c>
      <c r="B3" s="1"/>
      <c r="C3" s="1"/>
      <c r="D3" s="1"/>
      <c r="E3" s="1"/>
    </row>
    <row r="4" spans="1:5">
      <c r="A4" s="1" t="s">
        <v>3</v>
      </c>
      <c r="B4" s="1"/>
      <c r="C4" s="1"/>
      <c r="D4" s="1"/>
      <c r="E4" s="1"/>
    </row>
    <row r="5" spans="1:5" ht="13.5" thickBot="1">
      <c r="A5" s="3" t="s">
        <v>4</v>
      </c>
      <c r="B5" s="4">
        <v>30000</v>
      </c>
      <c r="C5" s="5" t="s">
        <v>5</v>
      </c>
      <c r="D5" s="5"/>
    </row>
    <row r="6" spans="1:5">
      <c r="A6" s="6"/>
      <c r="B6" s="7" t="s">
        <v>6</v>
      </c>
      <c r="C6" s="8">
        <v>42795</v>
      </c>
      <c r="D6" s="8"/>
      <c r="E6" s="9" t="s">
        <v>7</v>
      </c>
    </row>
    <row r="7" spans="1:5">
      <c r="A7" s="10" t="s">
        <v>8</v>
      </c>
      <c r="E7" s="11" t="s">
        <v>9</v>
      </c>
    </row>
    <row r="8" spans="1:5" ht="13.5" thickBot="1">
      <c r="A8" s="12"/>
      <c r="B8" s="13" t="s">
        <v>10</v>
      </c>
      <c r="C8" s="13" t="s">
        <v>11</v>
      </c>
      <c r="D8" s="13" t="s">
        <v>12</v>
      </c>
      <c r="E8" s="13" t="s">
        <v>13</v>
      </c>
    </row>
    <row r="9" spans="1:5">
      <c r="A9" s="10" t="s">
        <v>14</v>
      </c>
      <c r="E9" s="14"/>
    </row>
    <row r="10" spans="1:5">
      <c r="A10" s="15" t="s">
        <v>15</v>
      </c>
      <c r="B10" s="16">
        <v>0</v>
      </c>
      <c r="C10" s="16">
        <v>0</v>
      </c>
      <c r="D10" s="16">
        <v>0</v>
      </c>
      <c r="E10" s="17">
        <v>0</v>
      </c>
    </row>
    <row r="11" spans="1:5">
      <c r="A11" s="15" t="s">
        <v>16</v>
      </c>
      <c r="B11" s="18">
        <v>0</v>
      </c>
      <c r="C11" s="18">
        <v>0</v>
      </c>
      <c r="D11" s="18">
        <v>0</v>
      </c>
      <c r="E11" s="17">
        <v>0</v>
      </c>
    </row>
    <row r="12" spans="1:5">
      <c r="A12" s="15" t="s">
        <v>17</v>
      </c>
      <c r="B12" s="16">
        <v>4900</v>
      </c>
      <c r="C12" s="16">
        <v>163.38999999999999</v>
      </c>
      <c r="D12" s="16">
        <v>0.16338999999999998</v>
      </c>
      <c r="E12" s="17">
        <v>0.23221941687234934</v>
      </c>
    </row>
    <row r="13" spans="1:5">
      <c r="A13" s="15" t="s">
        <v>18</v>
      </c>
      <c r="B13" s="16">
        <v>0</v>
      </c>
      <c r="C13" s="16">
        <v>0</v>
      </c>
      <c r="D13" s="16">
        <v>0</v>
      </c>
      <c r="E13" s="17">
        <v>0</v>
      </c>
    </row>
    <row r="14" spans="1:5">
      <c r="A14" s="15" t="s">
        <v>19</v>
      </c>
      <c r="B14" s="16">
        <v>0</v>
      </c>
      <c r="C14" s="16">
        <v>0</v>
      </c>
      <c r="D14" s="16">
        <v>0</v>
      </c>
      <c r="E14" s="17">
        <v>0</v>
      </c>
    </row>
    <row r="15" spans="1:5">
      <c r="A15" s="5" t="s">
        <v>20</v>
      </c>
      <c r="B15" s="16">
        <v>4200</v>
      </c>
      <c r="C15" s="16">
        <v>140</v>
      </c>
      <c r="D15" s="16">
        <v>0.14000000000000001</v>
      </c>
      <c r="E15" s="17">
        <v>0.19904521446201373</v>
      </c>
    </row>
    <row r="16" spans="1:5">
      <c r="A16" s="5" t="s">
        <v>21</v>
      </c>
      <c r="B16" s="16">
        <v>111.33</v>
      </c>
      <c r="C16" s="16">
        <v>3.7199999999999998</v>
      </c>
      <c r="D16" s="16">
        <v>3.7199999999999998E-3</v>
      </c>
      <c r="E16" s="17">
        <v>5.2761199347752356E-3</v>
      </c>
    </row>
    <row r="17" spans="1:5">
      <c r="A17" s="5" t="s">
        <v>22</v>
      </c>
      <c r="B17" s="16">
        <v>3200</v>
      </c>
      <c r="C17" s="16">
        <v>106.67</v>
      </c>
      <c r="D17" s="16">
        <v>0.10667</v>
      </c>
      <c r="E17" s="17">
        <v>0.15165349673296286</v>
      </c>
    </row>
    <row r="18" spans="1:5">
      <c r="A18" s="5" t="s">
        <v>23</v>
      </c>
      <c r="B18" s="16">
        <v>3680.4</v>
      </c>
      <c r="C18" s="16">
        <v>122.67</v>
      </c>
      <c r="D18" s="16">
        <v>0.12267</v>
      </c>
      <c r="E18" s="17">
        <v>0.1744204779299989</v>
      </c>
    </row>
    <row r="19" spans="1:5">
      <c r="A19" s="5" t="s">
        <v>24</v>
      </c>
      <c r="B19" s="16">
        <v>1274.5</v>
      </c>
      <c r="C19" s="16">
        <v>42.5</v>
      </c>
      <c r="D19" s="16">
        <v>4.2500000000000003E-2</v>
      </c>
      <c r="E19" s="17">
        <v>6.0400744245675354E-2</v>
      </c>
    </row>
    <row r="20" spans="1:5">
      <c r="A20" s="5" t="s">
        <v>25</v>
      </c>
      <c r="B20" s="16">
        <v>543.49</v>
      </c>
      <c r="C20" s="16">
        <v>18.12</v>
      </c>
      <c r="D20" s="16">
        <v>1.8120000000000001E-2</v>
      </c>
      <c r="E20" s="17">
        <v>2.5756924668561866E-2</v>
      </c>
    </row>
    <row r="21" spans="1:5">
      <c r="A21" s="5" t="s">
        <v>26</v>
      </c>
      <c r="B21" s="16">
        <v>750</v>
      </c>
      <c r="C21" s="16">
        <v>25</v>
      </c>
      <c r="D21" s="16">
        <v>2.5000000000000001E-2</v>
      </c>
      <c r="E21" s="17">
        <v>3.5543788296788163E-2</v>
      </c>
    </row>
    <row r="22" spans="1:5">
      <c r="A22" s="19" t="s">
        <v>27</v>
      </c>
      <c r="B22" s="20">
        <v>18659.72</v>
      </c>
      <c r="C22" s="20">
        <v>622.07000000000005</v>
      </c>
      <c r="D22" s="20">
        <v>0.62207000000000001</v>
      </c>
      <c r="E22" s="21">
        <v>0.88431618314312554</v>
      </c>
    </row>
    <row r="23" spans="1:5">
      <c r="A23" s="22" t="s">
        <v>28</v>
      </c>
      <c r="B23" s="18"/>
      <c r="C23" s="18"/>
      <c r="D23" s="18"/>
      <c r="E23" s="14"/>
    </row>
    <row r="24" spans="1:5">
      <c r="A24" s="15" t="s">
        <v>29</v>
      </c>
      <c r="B24" s="16">
        <v>130.62</v>
      </c>
      <c r="C24" s="16">
        <v>4.3499999999999996</v>
      </c>
      <c r="D24" s="16">
        <v>4.3499999999999997E-3</v>
      </c>
      <c r="E24" s="17">
        <v>6.1903061697686276E-3</v>
      </c>
    </row>
    <row r="25" spans="1:5">
      <c r="A25" s="15" t="s">
        <v>30</v>
      </c>
      <c r="B25" s="16">
        <v>373.19</v>
      </c>
      <c r="C25" s="16">
        <v>12.44</v>
      </c>
      <c r="D25" s="16">
        <v>1.244E-2</v>
      </c>
      <c r="E25" s="17">
        <v>1.7686115139304501E-2</v>
      </c>
    </row>
    <row r="26" spans="1:5">
      <c r="A26" s="15" t="s">
        <v>31</v>
      </c>
      <c r="B26" s="16">
        <v>0</v>
      </c>
      <c r="C26" s="16">
        <v>0</v>
      </c>
      <c r="D26" s="16">
        <v>0</v>
      </c>
      <c r="E26" s="17">
        <v>0</v>
      </c>
    </row>
    <row r="27" spans="1:5">
      <c r="A27" s="15" t="s">
        <v>32</v>
      </c>
      <c r="B27" s="16">
        <v>0</v>
      </c>
      <c r="C27" s="16">
        <v>0</v>
      </c>
      <c r="D27" s="16">
        <v>0</v>
      </c>
      <c r="E27" s="17">
        <v>0</v>
      </c>
    </row>
    <row r="28" spans="1:5">
      <c r="A28" s="15" t="s">
        <v>33</v>
      </c>
      <c r="B28" s="16">
        <v>793.5</v>
      </c>
      <c r="C28" s="16">
        <v>26.45</v>
      </c>
      <c r="D28" s="16">
        <v>2.6449999999999998E-2</v>
      </c>
      <c r="E28" s="17">
        <v>3.7605328018001878E-2</v>
      </c>
    </row>
    <row r="29" spans="1:5">
      <c r="A29" s="15" t="s">
        <v>34</v>
      </c>
      <c r="B29" s="16">
        <v>0</v>
      </c>
      <c r="C29" s="16">
        <v>0</v>
      </c>
      <c r="D29" s="16">
        <v>0</v>
      </c>
      <c r="E29" s="17">
        <v>0</v>
      </c>
    </row>
    <row r="30" spans="1:5">
      <c r="A30" s="15" t="s">
        <v>35</v>
      </c>
      <c r="B30" s="16">
        <v>0</v>
      </c>
      <c r="C30" s="16">
        <v>0</v>
      </c>
      <c r="D30" s="16">
        <v>0</v>
      </c>
      <c r="E30" s="17">
        <v>0</v>
      </c>
    </row>
    <row r="31" spans="1:5">
      <c r="A31" s="15" t="s">
        <v>36</v>
      </c>
      <c r="B31" s="16">
        <v>0</v>
      </c>
      <c r="C31" s="16">
        <v>0</v>
      </c>
      <c r="D31" s="16">
        <v>0</v>
      </c>
      <c r="E31" s="17">
        <v>0</v>
      </c>
    </row>
    <row r="32" spans="1:5">
      <c r="A32" s="23" t="s">
        <v>37</v>
      </c>
      <c r="B32" s="24">
        <v>1297.31</v>
      </c>
      <c r="C32" s="24">
        <v>43.239999999999995</v>
      </c>
      <c r="D32" s="24">
        <v>4.3239999999999994E-2</v>
      </c>
      <c r="E32" s="25">
        <v>6.1481749327075008E-2</v>
      </c>
    </row>
    <row r="33" spans="1:242">
      <c r="A33" s="10" t="s">
        <v>38</v>
      </c>
      <c r="B33" s="18"/>
      <c r="C33" s="18"/>
      <c r="D33" s="18"/>
      <c r="E33" s="14"/>
    </row>
    <row r="34" spans="1:242">
      <c r="A34" s="15" t="s">
        <v>39</v>
      </c>
      <c r="B34" s="16">
        <v>846.38337533838308</v>
      </c>
      <c r="C34" s="16">
        <v>28.22</v>
      </c>
      <c r="D34" s="16">
        <v>2.8219999999999999E-2</v>
      </c>
      <c r="E34" s="17">
        <v>4.0111562014597979E-2</v>
      </c>
    </row>
    <row r="35" spans="1:242">
      <c r="A35" s="5" t="s">
        <v>40</v>
      </c>
      <c r="B35" s="16">
        <v>846.38337533838308</v>
      </c>
      <c r="C35" s="16">
        <v>28.22</v>
      </c>
      <c r="D35" s="16">
        <v>2.8219999999999999E-2</v>
      </c>
      <c r="E35" s="17">
        <v>4.0111562014597979E-2</v>
      </c>
    </row>
    <row r="36" spans="1:242" s="26" customFormat="1">
      <c r="A36" s="19" t="s">
        <v>41</v>
      </c>
      <c r="B36" s="20">
        <v>20803.413375338387</v>
      </c>
      <c r="C36" s="20">
        <v>693.53000000000009</v>
      </c>
      <c r="D36" s="20">
        <v>0.69353000000000009</v>
      </c>
      <c r="E36" s="21">
        <v>0.98590949448479859</v>
      </c>
    </row>
    <row r="37" spans="1:242">
      <c r="A37" s="10" t="s">
        <v>42</v>
      </c>
      <c r="B37" s="18">
        <v>0</v>
      </c>
      <c r="C37" s="18">
        <v>0</v>
      </c>
      <c r="D37" s="18">
        <v>0</v>
      </c>
      <c r="E37" s="14"/>
    </row>
    <row r="38" spans="1:242">
      <c r="A38" s="5" t="s">
        <v>43</v>
      </c>
      <c r="B38" s="16">
        <v>289.25</v>
      </c>
      <c r="C38" s="16">
        <v>9.64</v>
      </c>
      <c r="D38" s="16">
        <v>9.640000000000001E-3</v>
      </c>
      <c r="E38" s="17">
        <v>1.3708054353127969E-2</v>
      </c>
    </row>
    <row r="39" spans="1:242">
      <c r="A39" s="5" t="s">
        <v>44</v>
      </c>
      <c r="B39" s="16">
        <v>1.73</v>
      </c>
      <c r="C39" s="16">
        <v>0.06</v>
      </c>
      <c r="D39" s="16">
        <v>5.9999999999999995E-5</v>
      </c>
      <c r="E39" s="17">
        <v>8.1987671671258041E-5</v>
      </c>
    </row>
    <row r="40" spans="1:242">
      <c r="A40" s="15" t="s">
        <v>45</v>
      </c>
      <c r="B40" s="16">
        <v>0</v>
      </c>
      <c r="C40" s="16">
        <v>0</v>
      </c>
      <c r="D40" s="16">
        <v>0</v>
      </c>
      <c r="E40" s="17">
        <v>0</v>
      </c>
    </row>
    <row r="41" spans="1:242">
      <c r="A41" s="23" t="s">
        <v>46</v>
      </c>
      <c r="B41" s="24">
        <v>290.98</v>
      </c>
      <c r="C41" s="24">
        <v>9.7000000000000011</v>
      </c>
      <c r="D41" s="24">
        <v>9.7000000000000003E-3</v>
      </c>
      <c r="E41" s="25">
        <v>1.3790042024799228E-2</v>
      </c>
      <c r="G41" s="27"/>
      <c r="J41" s="27"/>
      <c r="K41" s="5"/>
      <c r="N41" s="27"/>
      <c r="O41" s="5"/>
      <c r="R41" s="27"/>
      <c r="S41" s="5"/>
      <c r="V41" s="27"/>
      <c r="W41" s="5"/>
      <c r="Z41" s="27"/>
      <c r="AA41" s="5"/>
      <c r="AD41" s="27"/>
      <c r="AE41" s="5"/>
      <c r="AH41" s="27"/>
      <c r="AI41" s="5"/>
      <c r="AL41" s="27"/>
      <c r="AM41" s="5"/>
      <c r="AP41" s="27"/>
      <c r="AQ41" s="5"/>
      <c r="AT41" s="27"/>
      <c r="AU41" s="5"/>
      <c r="AX41" s="27"/>
      <c r="AY41" s="5"/>
      <c r="BB41" s="27"/>
      <c r="BC41" s="5"/>
      <c r="BF41" s="27"/>
      <c r="BG41" s="5"/>
      <c r="BJ41" s="27"/>
      <c r="BK41" s="5"/>
      <c r="BN41" s="27"/>
      <c r="BO41" s="5"/>
      <c r="BR41" s="27"/>
      <c r="BS41" s="5"/>
      <c r="BV41" s="27"/>
      <c r="BW41" s="5"/>
      <c r="BZ41" s="27"/>
      <c r="CA41" s="5"/>
      <c r="CD41" s="27"/>
      <c r="CE41" s="5"/>
      <c r="CH41" s="27"/>
      <c r="CI41" s="5"/>
      <c r="CL41" s="27"/>
      <c r="CM41" s="5"/>
      <c r="CP41" s="27"/>
      <c r="CQ41" s="5"/>
      <c r="CT41" s="27"/>
      <c r="CU41" s="5"/>
      <c r="CX41" s="27"/>
      <c r="CY41" s="5"/>
      <c r="DB41" s="27"/>
      <c r="DC41" s="5"/>
      <c r="DF41" s="27"/>
      <c r="DG41" s="5"/>
      <c r="DJ41" s="27"/>
      <c r="DK41" s="5"/>
      <c r="DN41" s="27"/>
      <c r="DO41" s="5"/>
      <c r="DR41" s="27"/>
      <c r="DS41" s="5"/>
      <c r="DV41" s="27"/>
      <c r="DW41" s="5"/>
      <c r="DZ41" s="27"/>
      <c r="EA41" s="5"/>
      <c r="ED41" s="27"/>
      <c r="EE41" s="5"/>
      <c r="EH41" s="27"/>
      <c r="EI41" s="5"/>
      <c r="EL41" s="27"/>
      <c r="EM41" s="5"/>
      <c r="EP41" s="27"/>
      <c r="EQ41" s="5"/>
      <c r="ET41" s="27"/>
      <c r="EU41" s="5"/>
      <c r="EX41" s="27"/>
      <c r="EY41" s="5"/>
      <c r="FB41" s="27"/>
      <c r="FC41" s="5"/>
      <c r="FF41" s="27"/>
      <c r="FG41" s="5"/>
      <c r="FJ41" s="27"/>
      <c r="FK41" s="5"/>
      <c r="FN41" s="27"/>
      <c r="FO41" s="5"/>
      <c r="FR41" s="27"/>
      <c r="FS41" s="5"/>
      <c r="FV41" s="27"/>
      <c r="FW41" s="5"/>
      <c r="FZ41" s="27"/>
      <c r="GA41" s="5"/>
      <c r="GD41" s="27"/>
      <c r="GE41" s="5"/>
      <c r="GH41" s="27"/>
      <c r="GI41" s="5"/>
      <c r="GL41" s="27"/>
      <c r="GM41" s="5"/>
      <c r="GP41" s="27"/>
      <c r="GQ41" s="5"/>
      <c r="GT41" s="27"/>
      <c r="GU41" s="5"/>
      <c r="GX41" s="27"/>
      <c r="GY41" s="5"/>
      <c r="HB41" s="27"/>
      <c r="HC41" s="5"/>
      <c r="HF41" s="27"/>
      <c r="HG41" s="5"/>
      <c r="HJ41" s="27"/>
      <c r="HK41" s="5"/>
      <c r="HN41" s="27"/>
      <c r="HO41" s="5"/>
      <c r="HR41" s="27"/>
      <c r="HS41" s="5"/>
      <c r="HV41" s="27"/>
      <c r="HW41" s="5"/>
      <c r="HZ41" s="27"/>
      <c r="IA41" s="5"/>
      <c r="ID41" s="27"/>
      <c r="IE41" s="5"/>
      <c r="IH41" s="27"/>
    </row>
    <row r="42" spans="1:242">
      <c r="A42" s="10" t="s">
        <v>47</v>
      </c>
      <c r="B42" s="18">
        <v>0</v>
      </c>
      <c r="C42" s="18">
        <v>0</v>
      </c>
      <c r="D42" s="18">
        <v>0</v>
      </c>
      <c r="E42" s="14"/>
    </row>
    <row r="43" spans="1:242">
      <c r="A43" s="15" t="s">
        <v>48</v>
      </c>
      <c r="B43" s="16">
        <v>0.45999999999999996</v>
      </c>
      <c r="C43" s="16">
        <v>0.02</v>
      </c>
      <c r="D43" s="16">
        <v>2.0000000000000002E-5</v>
      </c>
      <c r="E43" s="17">
        <v>2.1800190155363408E-5</v>
      </c>
    </row>
    <row r="44" spans="1:242">
      <c r="A44" s="15" t="s">
        <v>49</v>
      </c>
      <c r="B44" s="16">
        <v>0</v>
      </c>
      <c r="C44" s="16">
        <v>0</v>
      </c>
      <c r="D44" s="16">
        <v>0</v>
      </c>
      <c r="E44" s="17">
        <v>0</v>
      </c>
    </row>
    <row r="45" spans="1:242">
      <c r="A45" s="15" t="s">
        <v>50</v>
      </c>
      <c r="B45" s="16">
        <v>5.88</v>
      </c>
      <c r="C45" s="16">
        <v>0.2</v>
      </c>
      <c r="D45" s="16">
        <v>2.0000000000000001E-4</v>
      </c>
      <c r="E45" s="17">
        <v>2.7866330024681923E-4</v>
      </c>
    </row>
    <row r="46" spans="1:242">
      <c r="A46" s="23" t="s">
        <v>51</v>
      </c>
      <c r="B46" s="24">
        <v>6.34</v>
      </c>
      <c r="C46" s="24">
        <v>0.22</v>
      </c>
      <c r="D46" s="24">
        <v>2.2000000000000001E-4</v>
      </c>
      <c r="E46" s="25">
        <v>3.0046349040218262E-4</v>
      </c>
      <c r="G46" s="27"/>
      <c r="J46" s="27"/>
      <c r="K46" s="5"/>
      <c r="N46" s="27"/>
      <c r="O46" s="5"/>
      <c r="R46" s="27"/>
      <c r="S46" s="5"/>
      <c r="V46" s="27"/>
      <c r="W46" s="5"/>
      <c r="Z46" s="27"/>
      <c r="AA46" s="5"/>
      <c r="AD46" s="27"/>
      <c r="AE46" s="5"/>
      <c r="AH46" s="27"/>
      <c r="AI46" s="5"/>
      <c r="AL46" s="27"/>
      <c r="AM46" s="5"/>
      <c r="AP46" s="27"/>
      <c r="AQ46" s="5"/>
      <c r="AT46" s="27"/>
      <c r="AU46" s="5"/>
      <c r="AX46" s="27"/>
      <c r="AY46" s="5"/>
      <c r="BB46" s="27"/>
      <c r="BC46" s="5"/>
      <c r="BF46" s="27"/>
      <c r="BG46" s="5"/>
      <c r="BJ46" s="27"/>
      <c r="BK46" s="5"/>
      <c r="BN46" s="27"/>
      <c r="BO46" s="5"/>
      <c r="BR46" s="27"/>
      <c r="BS46" s="5"/>
      <c r="BV46" s="27"/>
      <c r="BW46" s="5"/>
      <c r="BZ46" s="27"/>
      <c r="CA46" s="5"/>
      <c r="CD46" s="27"/>
      <c r="CE46" s="5"/>
      <c r="CH46" s="27"/>
      <c r="CI46" s="5"/>
      <c r="CL46" s="27"/>
      <c r="CM46" s="5"/>
      <c r="CP46" s="27"/>
      <c r="CQ46" s="5"/>
      <c r="CT46" s="27"/>
      <c r="CU46" s="5"/>
      <c r="CX46" s="27"/>
      <c r="CY46" s="5"/>
      <c r="DB46" s="27"/>
      <c r="DC46" s="5"/>
      <c r="DF46" s="27"/>
      <c r="DG46" s="5"/>
      <c r="DJ46" s="27"/>
      <c r="DK46" s="5"/>
      <c r="DN46" s="27"/>
      <c r="DO46" s="5"/>
      <c r="DR46" s="27"/>
      <c r="DS46" s="5"/>
      <c r="DV46" s="27"/>
      <c r="DW46" s="5"/>
      <c r="DZ46" s="27"/>
      <c r="EA46" s="5"/>
      <c r="ED46" s="27"/>
      <c r="EE46" s="5"/>
      <c r="EH46" s="27"/>
      <c r="EI46" s="5"/>
      <c r="EL46" s="27"/>
      <c r="EM46" s="5"/>
      <c r="EP46" s="27"/>
      <c r="EQ46" s="5"/>
      <c r="ET46" s="27"/>
      <c r="EU46" s="5"/>
      <c r="EX46" s="27"/>
      <c r="EY46" s="5"/>
      <c r="FB46" s="27"/>
      <c r="FC46" s="5"/>
      <c r="FF46" s="27"/>
      <c r="FG46" s="5"/>
      <c r="FJ46" s="27"/>
      <c r="FK46" s="5"/>
      <c r="FN46" s="27"/>
      <c r="FO46" s="5"/>
      <c r="FR46" s="27"/>
      <c r="FS46" s="5"/>
      <c r="FV46" s="27"/>
      <c r="FW46" s="5"/>
      <c r="FZ46" s="27"/>
      <c r="GA46" s="5"/>
      <c r="GD46" s="27"/>
      <c r="GE46" s="5"/>
      <c r="GH46" s="27"/>
      <c r="GI46" s="5"/>
      <c r="GL46" s="27"/>
      <c r="GM46" s="5"/>
      <c r="GP46" s="27"/>
      <c r="GQ46" s="5"/>
      <c r="GT46" s="27"/>
      <c r="GU46" s="5"/>
      <c r="GX46" s="27"/>
      <c r="GY46" s="5"/>
      <c r="HB46" s="27"/>
      <c r="HC46" s="5"/>
      <c r="HF46" s="27"/>
      <c r="HG46" s="5"/>
      <c r="HJ46" s="27"/>
      <c r="HK46" s="5"/>
      <c r="HN46" s="27"/>
      <c r="HO46" s="5"/>
      <c r="HR46" s="27"/>
      <c r="HS46" s="5"/>
      <c r="HV46" s="27"/>
      <c r="HW46" s="5"/>
      <c r="HZ46" s="27"/>
      <c r="IA46" s="5"/>
      <c r="ID46" s="27"/>
      <c r="IE46" s="5"/>
      <c r="IH46" s="27"/>
    </row>
    <row r="47" spans="1:242">
      <c r="A47" s="28" t="s">
        <v>52</v>
      </c>
      <c r="B47" s="29">
        <v>297.32</v>
      </c>
      <c r="C47" s="29">
        <v>9.9200000000000017</v>
      </c>
      <c r="D47" s="29">
        <v>9.9200000000000017E-3</v>
      </c>
      <c r="E47" s="30">
        <v>1.4090505515201409E-2</v>
      </c>
      <c r="F47" s="5"/>
      <c r="I47" s="5"/>
      <c r="M47" s="5"/>
      <c r="Q47" s="5"/>
      <c r="U47" s="5"/>
      <c r="Y47" s="5"/>
      <c r="AC47" s="5"/>
      <c r="AG47" s="5"/>
      <c r="AK47" s="5"/>
      <c r="AO47" s="5"/>
      <c r="AS47" s="5"/>
      <c r="AW47" s="5"/>
      <c r="BA47" s="5"/>
      <c r="BE47" s="5"/>
      <c r="BI47" s="5"/>
      <c r="BM47" s="5"/>
      <c r="BQ47" s="5"/>
      <c r="BU47" s="5"/>
      <c r="BY47" s="5"/>
      <c r="CC47" s="5"/>
      <c r="CG47" s="5"/>
      <c r="CK47" s="5"/>
      <c r="CO47" s="5"/>
      <c r="CS47" s="5"/>
      <c r="CW47" s="5"/>
      <c r="DA47" s="5"/>
      <c r="DE47" s="5"/>
      <c r="DI47" s="5"/>
      <c r="DM47" s="5"/>
      <c r="DQ47" s="5"/>
      <c r="DU47" s="5"/>
      <c r="DY47" s="5"/>
      <c r="EC47" s="5"/>
      <c r="EG47" s="5"/>
      <c r="EK47" s="5"/>
      <c r="EO47" s="5"/>
      <c r="ES47" s="5"/>
      <c r="EW47" s="5"/>
      <c r="FA47" s="5"/>
      <c r="FE47" s="5"/>
      <c r="FI47" s="5"/>
      <c r="FM47" s="5"/>
      <c r="FQ47" s="5"/>
      <c r="FU47" s="5"/>
      <c r="FY47" s="5"/>
      <c r="GC47" s="5"/>
      <c r="GG47" s="5"/>
      <c r="GK47" s="5"/>
      <c r="GO47" s="5"/>
      <c r="GS47" s="5"/>
      <c r="GW47" s="5"/>
      <c r="HA47" s="5"/>
      <c r="HE47" s="5"/>
      <c r="HI47" s="5"/>
      <c r="HM47" s="5"/>
      <c r="HQ47" s="5"/>
      <c r="HU47" s="5"/>
      <c r="HY47" s="5"/>
      <c r="IC47" s="5"/>
    </row>
    <row r="48" spans="1:242" s="26" customFormat="1" ht="13.5" thickBot="1">
      <c r="A48" s="31" t="s">
        <v>53</v>
      </c>
      <c r="B48" s="32">
        <v>21100.733375338386</v>
      </c>
      <c r="C48" s="32">
        <v>703.45</v>
      </c>
      <c r="D48" s="32">
        <v>0.70345000000000002</v>
      </c>
      <c r="E48" s="33">
        <v>1</v>
      </c>
    </row>
    <row r="49" spans="1:242" ht="13.5" thickBot="1">
      <c r="A49" s="10"/>
      <c r="B49" s="34"/>
      <c r="C49" s="34"/>
      <c r="D49" s="34">
        <v>0</v>
      </c>
      <c r="E49" s="35"/>
    </row>
    <row r="50" spans="1:242" ht="13.5" thickBot="1">
      <c r="A50" s="36" t="s">
        <v>54</v>
      </c>
      <c r="B50" s="37">
        <v>4854.82</v>
      </c>
      <c r="C50" s="37">
        <v>161.84</v>
      </c>
      <c r="D50" s="37">
        <v>0.16184000000000001</v>
      </c>
      <c r="E50" s="38">
        <v>1</v>
      </c>
    </row>
    <row r="51" spans="1:242">
      <c r="A51" s="39" t="s">
        <v>55</v>
      </c>
      <c r="B51" s="40">
        <v>111.33</v>
      </c>
      <c r="C51" s="40">
        <v>3.7199999999999998</v>
      </c>
      <c r="D51" s="40">
        <v>3.7199999999999998E-3</v>
      </c>
      <c r="E51" s="41">
        <v>2.2931849172574886E-2</v>
      </c>
    </row>
    <row r="52" spans="1:242">
      <c r="A52" s="23" t="s">
        <v>56</v>
      </c>
      <c r="B52" s="24">
        <v>543.49</v>
      </c>
      <c r="C52" s="24">
        <v>18.12</v>
      </c>
      <c r="D52" s="40">
        <v>1.8120000000000001E-2</v>
      </c>
      <c r="E52" s="25">
        <v>0.11194853774187304</v>
      </c>
      <c r="G52" s="27"/>
      <c r="J52" s="27"/>
      <c r="K52" s="5"/>
      <c r="N52" s="27"/>
      <c r="O52" s="5"/>
      <c r="R52" s="27"/>
      <c r="S52" s="5"/>
      <c r="V52" s="27"/>
      <c r="W52" s="5"/>
      <c r="Z52" s="27"/>
      <c r="AA52" s="5"/>
      <c r="AD52" s="27"/>
      <c r="AE52" s="5"/>
      <c r="AH52" s="27"/>
      <c r="AI52" s="5"/>
      <c r="AL52" s="27"/>
      <c r="AM52" s="5"/>
      <c r="AP52" s="27"/>
      <c r="AQ52" s="5"/>
      <c r="AT52" s="27"/>
      <c r="AU52" s="5"/>
      <c r="AX52" s="27"/>
      <c r="AY52" s="5"/>
      <c r="BB52" s="27"/>
      <c r="BC52" s="5"/>
      <c r="BF52" s="27"/>
      <c r="BG52" s="5"/>
      <c r="BJ52" s="27"/>
      <c r="BK52" s="5"/>
      <c r="BN52" s="27"/>
      <c r="BO52" s="5"/>
      <c r="BR52" s="27"/>
      <c r="BS52" s="5"/>
      <c r="BV52" s="27"/>
      <c r="BW52" s="5"/>
      <c r="BZ52" s="27"/>
      <c r="CA52" s="5"/>
      <c r="CD52" s="27"/>
      <c r="CE52" s="5"/>
      <c r="CH52" s="27"/>
      <c r="CI52" s="5"/>
      <c r="CL52" s="27"/>
      <c r="CM52" s="5"/>
      <c r="CP52" s="27"/>
      <c r="CQ52" s="5"/>
      <c r="CT52" s="27"/>
      <c r="CU52" s="5"/>
      <c r="CX52" s="27"/>
      <c r="CY52" s="5"/>
      <c r="DB52" s="27"/>
      <c r="DC52" s="5"/>
      <c r="DF52" s="27"/>
      <c r="DG52" s="5"/>
      <c r="DJ52" s="27"/>
      <c r="DK52" s="5"/>
      <c r="DN52" s="27"/>
      <c r="DO52" s="5"/>
      <c r="DR52" s="27"/>
      <c r="DS52" s="5"/>
      <c r="DV52" s="27"/>
      <c r="DW52" s="5"/>
      <c r="DZ52" s="27"/>
      <c r="EA52" s="5"/>
      <c r="ED52" s="27"/>
      <c r="EE52" s="5"/>
      <c r="EH52" s="27"/>
      <c r="EI52" s="5"/>
      <c r="EL52" s="27"/>
      <c r="EM52" s="5"/>
      <c r="EP52" s="27"/>
      <c r="EQ52" s="5"/>
      <c r="ET52" s="27"/>
      <c r="EU52" s="5"/>
      <c r="EX52" s="27"/>
      <c r="EY52" s="5"/>
      <c r="FB52" s="27"/>
      <c r="FC52" s="5"/>
      <c r="FF52" s="27"/>
      <c r="FG52" s="5"/>
      <c r="FJ52" s="27"/>
      <c r="FK52" s="5"/>
      <c r="FN52" s="27"/>
      <c r="FO52" s="5"/>
      <c r="FR52" s="27"/>
      <c r="FS52" s="5"/>
      <c r="FV52" s="27"/>
      <c r="FW52" s="5"/>
      <c r="FZ52" s="27"/>
      <c r="GA52" s="5"/>
      <c r="GD52" s="27"/>
      <c r="GE52" s="5"/>
      <c r="GH52" s="27"/>
      <c r="GI52" s="5"/>
      <c r="GL52" s="27"/>
      <c r="GM52" s="5"/>
      <c r="GP52" s="27"/>
      <c r="GQ52" s="5"/>
      <c r="GT52" s="27"/>
      <c r="GU52" s="5"/>
      <c r="GX52" s="27"/>
      <c r="GY52" s="5"/>
      <c r="HB52" s="27"/>
      <c r="HC52" s="5"/>
      <c r="HF52" s="27"/>
      <c r="HG52" s="5"/>
      <c r="HJ52" s="27"/>
      <c r="HK52" s="5"/>
      <c r="HN52" s="27"/>
      <c r="HO52" s="5"/>
      <c r="HR52" s="27"/>
      <c r="HS52" s="5"/>
      <c r="HV52" s="27"/>
      <c r="HW52" s="5"/>
      <c r="HZ52" s="27"/>
      <c r="IA52" s="5"/>
      <c r="ID52" s="27"/>
      <c r="IE52" s="5"/>
      <c r="IH52" s="27"/>
    </row>
    <row r="53" spans="1:242" s="26" customFormat="1">
      <c r="A53" s="23" t="s">
        <v>57</v>
      </c>
      <c r="B53" s="24">
        <v>4200</v>
      </c>
      <c r="C53" s="24">
        <v>140</v>
      </c>
      <c r="D53" s="40">
        <v>0.14000000000000001</v>
      </c>
      <c r="E53" s="25">
        <v>0.86511961308555219</v>
      </c>
    </row>
    <row r="54" spans="1:242" ht="13.5" thickBot="1">
      <c r="A54" s="42" t="s">
        <v>18</v>
      </c>
      <c r="B54" s="43"/>
      <c r="C54" s="43"/>
      <c r="D54" s="43"/>
      <c r="E54" s="44"/>
    </row>
    <row r="55" spans="1:242">
      <c r="A55" s="45" t="s">
        <v>58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scale="96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IK594"/>
  <sheetViews>
    <sheetView showGridLines="0" zoomScaleNormal="100" workbookViewId="0"/>
  </sheetViews>
  <sheetFormatPr defaultColWidth="12.5703125" defaultRowHeight="12.75"/>
  <cols>
    <col min="1" max="1" width="49.7109375" style="2" customWidth="1"/>
    <col min="2" max="3" width="13.7109375" style="2" customWidth="1"/>
    <col min="4" max="4" width="8.7109375" style="2" customWidth="1"/>
    <col min="5" max="5" width="10.140625" style="2" customWidth="1"/>
    <col min="6" max="16384" width="12.5703125" style="2"/>
  </cols>
  <sheetData>
    <row r="1" spans="1:7">
      <c r="A1" s="1" t="s">
        <v>0</v>
      </c>
      <c r="B1" s="1"/>
      <c r="C1" s="1"/>
      <c r="D1" s="1"/>
      <c r="E1" s="1"/>
    </row>
    <row r="2" spans="1:7">
      <c r="A2" s="1" t="s">
        <v>1</v>
      </c>
      <c r="B2" s="1"/>
      <c r="C2" s="1"/>
      <c r="D2" s="1"/>
      <c r="E2" s="1"/>
    </row>
    <row r="3" spans="1:7">
      <c r="A3" s="1" t="s">
        <v>86</v>
      </c>
      <c r="B3" s="1"/>
      <c r="C3" s="1"/>
      <c r="D3" s="1"/>
      <c r="E3" s="1"/>
    </row>
    <row r="4" spans="1:7">
      <c r="A4" s="1" t="s">
        <v>3</v>
      </c>
      <c r="B4" s="1"/>
      <c r="C4" s="1"/>
      <c r="D4" s="1"/>
      <c r="E4" s="1"/>
    </row>
    <row r="5" spans="1:7" ht="13.5" thickBot="1">
      <c r="A5" s="3" t="s">
        <v>4</v>
      </c>
      <c r="B5" s="4">
        <v>30000</v>
      </c>
      <c r="C5" s="5" t="s">
        <v>5</v>
      </c>
      <c r="D5" s="5"/>
      <c r="G5" s="2" t="s">
        <v>293</v>
      </c>
    </row>
    <row r="6" spans="1:7">
      <c r="A6" s="6"/>
      <c r="B6" s="7" t="s">
        <v>6</v>
      </c>
      <c r="C6" s="8">
        <v>43160</v>
      </c>
      <c r="D6" s="8"/>
      <c r="E6" s="9" t="s">
        <v>7</v>
      </c>
    </row>
    <row r="7" spans="1:7">
      <c r="A7" s="10" t="s">
        <v>8</v>
      </c>
      <c r="E7" s="11" t="s">
        <v>9</v>
      </c>
    </row>
    <row r="8" spans="1:7" ht="13.5" thickBot="1">
      <c r="A8" s="12"/>
      <c r="B8" s="13" t="s">
        <v>10</v>
      </c>
      <c r="C8" s="13" t="s">
        <v>11</v>
      </c>
      <c r="D8" s="13" t="s">
        <v>12</v>
      </c>
      <c r="E8" s="13" t="s">
        <v>13</v>
      </c>
    </row>
    <row r="9" spans="1:7">
      <c r="A9" s="10" t="s">
        <v>14</v>
      </c>
      <c r="E9" s="72"/>
    </row>
    <row r="10" spans="1:7">
      <c r="A10" s="15" t="s">
        <v>15</v>
      </c>
      <c r="B10" s="16">
        <v>0</v>
      </c>
      <c r="C10" s="16">
        <v>0</v>
      </c>
      <c r="D10" s="16"/>
      <c r="E10" s="46">
        <v>0</v>
      </c>
    </row>
    <row r="11" spans="1:7">
      <c r="A11" s="15" t="s">
        <v>16</v>
      </c>
      <c r="B11" s="18">
        <v>0</v>
      </c>
      <c r="C11" s="18">
        <v>0</v>
      </c>
      <c r="D11" s="18"/>
      <c r="E11" s="46">
        <v>0</v>
      </c>
    </row>
    <row r="12" spans="1:7">
      <c r="A12" s="15" t="s">
        <v>17</v>
      </c>
      <c r="B12" s="16">
        <v>5595</v>
      </c>
      <c r="C12" s="16">
        <v>186.5</v>
      </c>
      <c r="D12" s="16">
        <v>0.1865</v>
      </c>
      <c r="E12" s="46">
        <v>0.24753208624225392</v>
      </c>
    </row>
    <row r="13" spans="1:7">
      <c r="A13" s="15" t="s">
        <v>18</v>
      </c>
      <c r="B13" s="16">
        <v>0</v>
      </c>
      <c r="C13" s="16">
        <v>0</v>
      </c>
      <c r="D13" s="16">
        <v>0</v>
      </c>
      <c r="E13" s="46">
        <v>0</v>
      </c>
    </row>
    <row r="14" spans="1:7">
      <c r="A14" s="15" t="s">
        <v>19</v>
      </c>
      <c r="B14" s="16">
        <v>0</v>
      </c>
      <c r="C14" s="16">
        <v>0</v>
      </c>
      <c r="D14" s="16">
        <v>0</v>
      </c>
      <c r="E14" s="46">
        <v>0</v>
      </c>
    </row>
    <row r="15" spans="1:7">
      <c r="A15" s="5" t="s">
        <v>20</v>
      </c>
      <c r="B15" s="16">
        <v>4900</v>
      </c>
      <c r="C15" s="16">
        <v>163.32999999999998</v>
      </c>
      <c r="D15" s="16">
        <v>0.16332999999999998</v>
      </c>
      <c r="E15" s="46">
        <v>0.2167841327233323</v>
      </c>
    </row>
    <row r="16" spans="1:7">
      <c r="A16" s="5" t="s">
        <v>21</v>
      </c>
      <c r="B16" s="16">
        <v>113.34</v>
      </c>
      <c r="C16" s="16">
        <v>3.7800000000000002</v>
      </c>
      <c r="D16" s="16">
        <v>3.7800000000000004E-3</v>
      </c>
      <c r="E16" s="46">
        <v>5.0143497148698946E-3</v>
      </c>
    </row>
    <row r="17" spans="1:5">
      <c r="A17" s="5" t="s">
        <v>22</v>
      </c>
      <c r="B17" s="16">
        <v>3200</v>
      </c>
      <c r="C17" s="16">
        <v>106.67</v>
      </c>
      <c r="D17" s="16">
        <v>0.10667</v>
      </c>
      <c r="E17" s="46">
        <v>0.14157331116625782</v>
      </c>
    </row>
    <row r="18" spans="1:5">
      <c r="A18" s="5" t="s">
        <v>23</v>
      </c>
      <c r="B18" s="16">
        <v>3635.84</v>
      </c>
      <c r="C18" s="16">
        <v>121.17</v>
      </c>
      <c r="D18" s="16">
        <v>0.12117</v>
      </c>
      <c r="E18" s="46">
        <v>0.16085559614710215</v>
      </c>
    </row>
    <row r="19" spans="1:5">
      <c r="A19" s="5" t="s">
        <v>24</v>
      </c>
      <c r="B19" s="16">
        <v>1250.5</v>
      </c>
      <c r="C19" s="16">
        <v>41.7</v>
      </c>
      <c r="D19" s="16">
        <v>4.1700000000000001E-2</v>
      </c>
      <c r="E19" s="46">
        <v>5.5324195504189197E-2</v>
      </c>
    </row>
    <row r="20" spans="1:5">
      <c r="A20" s="5" t="s">
        <v>25</v>
      </c>
      <c r="B20" s="16">
        <v>583.34</v>
      </c>
      <c r="C20" s="16">
        <v>19.440000000000001</v>
      </c>
      <c r="D20" s="16">
        <v>1.9440000000000002E-2</v>
      </c>
      <c r="E20" s="46">
        <v>2.5807929792414017E-2</v>
      </c>
    </row>
    <row r="21" spans="1:5">
      <c r="A21" s="5" t="s">
        <v>26</v>
      </c>
      <c r="B21" s="16">
        <v>750</v>
      </c>
      <c r="C21" s="16">
        <v>25</v>
      </c>
      <c r="D21" s="16">
        <v>2.5000000000000001E-2</v>
      </c>
      <c r="E21" s="46">
        <v>3.3181244804591677E-2</v>
      </c>
    </row>
    <row r="22" spans="1:5">
      <c r="A22" s="19" t="s">
        <v>27</v>
      </c>
      <c r="B22" s="20">
        <v>20028.02</v>
      </c>
      <c r="C22" s="20">
        <v>667.59</v>
      </c>
      <c r="D22" s="20">
        <v>0.66759000000000002</v>
      </c>
      <c r="E22" s="47">
        <v>0.88607284609501091</v>
      </c>
    </row>
    <row r="23" spans="1:5">
      <c r="A23" s="22" t="s">
        <v>28</v>
      </c>
      <c r="B23" s="18"/>
      <c r="C23" s="18"/>
      <c r="D23" s="18"/>
      <c r="E23" s="48"/>
    </row>
    <row r="24" spans="1:5">
      <c r="A24" s="15" t="s">
        <v>29</v>
      </c>
      <c r="B24" s="16">
        <v>140.19999999999999</v>
      </c>
      <c r="C24" s="16">
        <v>4.67</v>
      </c>
      <c r="D24" s="16">
        <v>4.6699999999999997E-3</v>
      </c>
      <c r="E24" s="46">
        <v>6.2026806954716711E-3</v>
      </c>
    </row>
    <row r="25" spans="1:5">
      <c r="A25" s="15" t="s">
        <v>30</v>
      </c>
      <c r="B25" s="16">
        <v>400.56</v>
      </c>
      <c r="C25" s="16">
        <v>13.35</v>
      </c>
      <c r="D25" s="16">
        <v>1.3349999999999999E-2</v>
      </c>
      <c r="E25" s="46">
        <v>1.7721439225236325E-2</v>
      </c>
    </row>
    <row r="26" spans="1:5">
      <c r="A26" s="15" t="s">
        <v>31</v>
      </c>
      <c r="B26" s="16">
        <v>0</v>
      </c>
      <c r="C26" s="16">
        <v>0</v>
      </c>
      <c r="D26" s="16">
        <v>0</v>
      </c>
      <c r="E26" s="46">
        <v>0</v>
      </c>
    </row>
    <row r="27" spans="1:5">
      <c r="A27" s="15" t="s">
        <v>32</v>
      </c>
      <c r="B27" s="16">
        <v>0</v>
      </c>
      <c r="C27" s="16">
        <v>0</v>
      </c>
      <c r="D27" s="16">
        <v>0</v>
      </c>
      <c r="E27" s="46">
        <v>0</v>
      </c>
    </row>
    <row r="28" spans="1:5">
      <c r="A28" s="15" t="s">
        <v>33</v>
      </c>
      <c r="B28" s="16">
        <v>540</v>
      </c>
      <c r="C28" s="16">
        <v>18</v>
      </c>
      <c r="D28" s="16">
        <v>1.7999999999999999E-2</v>
      </c>
      <c r="E28" s="46">
        <v>2.3890496259306008E-2</v>
      </c>
    </row>
    <row r="29" spans="1:5">
      <c r="A29" s="15" t="s">
        <v>34</v>
      </c>
      <c r="B29" s="16">
        <v>0</v>
      </c>
      <c r="C29" s="16">
        <v>0</v>
      </c>
      <c r="D29" s="16">
        <v>0</v>
      </c>
      <c r="E29" s="46">
        <v>0</v>
      </c>
    </row>
    <row r="30" spans="1:5">
      <c r="A30" s="15" t="s">
        <v>35</v>
      </c>
      <c r="B30" s="16">
        <v>0</v>
      </c>
      <c r="C30" s="16">
        <v>0</v>
      </c>
      <c r="D30" s="16">
        <v>0</v>
      </c>
      <c r="E30" s="46">
        <v>0</v>
      </c>
    </row>
    <row r="31" spans="1:5">
      <c r="A31" s="15" t="s">
        <v>36</v>
      </c>
      <c r="B31" s="16">
        <v>0</v>
      </c>
      <c r="C31" s="16">
        <v>0</v>
      </c>
      <c r="D31" s="16"/>
      <c r="E31" s="46">
        <v>0</v>
      </c>
    </row>
    <row r="32" spans="1:5">
      <c r="A32" s="23" t="s">
        <v>37</v>
      </c>
      <c r="B32" s="24">
        <v>1080.76</v>
      </c>
      <c r="C32" s="24">
        <v>36.019999999999996</v>
      </c>
      <c r="D32" s="24">
        <v>3.6019999999999996E-2</v>
      </c>
      <c r="E32" s="49">
        <v>4.7814616180014008E-2</v>
      </c>
    </row>
    <row r="33" spans="1:245">
      <c r="A33" s="10" t="s">
        <v>38</v>
      </c>
      <c r="B33" s="18"/>
      <c r="C33" s="18"/>
      <c r="D33" s="18"/>
      <c r="E33" s="48"/>
    </row>
    <row r="34" spans="1:245">
      <c r="A34" s="15" t="s">
        <v>39</v>
      </c>
      <c r="B34" s="16">
        <v>818.09030499125845</v>
      </c>
      <c r="C34" s="16">
        <v>27.270000000000003</v>
      </c>
      <c r="D34" s="16">
        <v>2.7270000000000003E-2</v>
      </c>
      <c r="E34" s="46">
        <v>3.6193672909570686E-2</v>
      </c>
    </row>
    <row r="35" spans="1:245">
      <c r="A35" s="5" t="s">
        <v>40</v>
      </c>
      <c r="B35" s="16">
        <v>818.09030499125845</v>
      </c>
      <c r="C35" s="16">
        <v>27.270000000000003</v>
      </c>
      <c r="D35" s="16">
        <v>2.7270000000000003E-2</v>
      </c>
      <c r="E35" s="46">
        <v>3.6193672909570686E-2</v>
      </c>
    </row>
    <row r="36" spans="1:245" s="26" customFormat="1">
      <c r="A36" s="19" t="s">
        <v>41</v>
      </c>
      <c r="B36" s="20">
        <v>21926.870304991258</v>
      </c>
      <c r="C36" s="20">
        <v>730.88</v>
      </c>
      <c r="D36" s="20">
        <v>0.73087999999999997</v>
      </c>
      <c r="E36" s="47">
        <v>0.9700811351845956</v>
      </c>
    </row>
    <row r="37" spans="1:245">
      <c r="A37" s="10" t="s">
        <v>42</v>
      </c>
      <c r="B37" s="18"/>
      <c r="C37" s="18"/>
      <c r="D37" s="18"/>
      <c r="E37" s="48"/>
    </row>
    <row r="38" spans="1:245">
      <c r="A38" s="5" t="s">
        <v>43</v>
      </c>
      <c r="B38" s="16">
        <v>295.26</v>
      </c>
      <c r="C38" s="16">
        <v>9.84</v>
      </c>
      <c r="D38" s="16">
        <v>9.8399999999999998E-3</v>
      </c>
      <c r="E38" s="46">
        <v>1.3062792454671651E-2</v>
      </c>
    </row>
    <row r="39" spans="1:245">
      <c r="A39" s="5" t="s">
        <v>44</v>
      </c>
      <c r="B39" s="16">
        <v>1.85</v>
      </c>
      <c r="C39" s="16">
        <v>0.06</v>
      </c>
      <c r="D39" s="16">
        <v>5.9999999999999995E-5</v>
      </c>
      <c r="E39" s="46">
        <v>8.1847070517992817E-5</v>
      </c>
    </row>
    <row r="40" spans="1:245">
      <c r="A40" s="15" t="s">
        <v>45</v>
      </c>
      <c r="B40" s="16">
        <v>0</v>
      </c>
      <c r="C40" s="16">
        <v>0</v>
      </c>
      <c r="D40" s="16"/>
      <c r="E40" s="46">
        <v>0</v>
      </c>
    </row>
    <row r="41" spans="1:245">
      <c r="A41" s="23" t="s">
        <v>46</v>
      </c>
      <c r="B41" s="24">
        <v>297.11</v>
      </c>
      <c r="C41" s="24">
        <v>9.9</v>
      </c>
      <c r="D41" s="24">
        <v>9.9000000000000008E-3</v>
      </c>
      <c r="E41" s="49">
        <v>1.3144639525189643E-2</v>
      </c>
      <c r="F41" s="5"/>
      <c r="I41" s="27"/>
      <c r="J41" s="5"/>
      <c r="M41" s="27"/>
      <c r="N41" s="5"/>
      <c r="Q41" s="27"/>
      <c r="R41" s="5"/>
      <c r="U41" s="27"/>
      <c r="V41" s="5"/>
      <c r="Y41" s="27"/>
      <c r="Z41" s="5"/>
      <c r="AC41" s="27"/>
      <c r="AD41" s="5"/>
      <c r="AG41" s="27"/>
      <c r="AH41" s="5"/>
      <c r="AK41" s="27"/>
      <c r="AL41" s="5"/>
      <c r="AO41" s="27"/>
      <c r="AP41" s="5"/>
      <c r="AS41" s="27"/>
      <c r="AT41" s="5"/>
      <c r="AW41" s="27"/>
      <c r="AX41" s="5"/>
      <c r="BA41" s="27"/>
      <c r="BB41" s="5"/>
      <c r="BE41" s="27"/>
      <c r="BF41" s="5"/>
      <c r="BI41" s="27"/>
      <c r="BJ41" s="5"/>
      <c r="BM41" s="27"/>
      <c r="BN41" s="5"/>
      <c r="BQ41" s="27"/>
      <c r="BR41" s="5"/>
      <c r="BU41" s="27"/>
      <c r="BV41" s="5"/>
      <c r="BY41" s="27"/>
      <c r="BZ41" s="5"/>
      <c r="CC41" s="27"/>
      <c r="CD41" s="5"/>
      <c r="CG41" s="27"/>
      <c r="CH41" s="5"/>
      <c r="CK41" s="27"/>
      <c r="CL41" s="5"/>
      <c r="CO41" s="27"/>
      <c r="CP41" s="5"/>
      <c r="CS41" s="27"/>
      <c r="CT41" s="5"/>
      <c r="CW41" s="27"/>
      <c r="CX41" s="5"/>
      <c r="DA41" s="27"/>
      <c r="DB41" s="5"/>
      <c r="DE41" s="27"/>
      <c r="DF41" s="5"/>
      <c r="DI41" s="27"/>
      <c r="DJ41" s="5"/>
      <c r="DM41" s="27"/>
      <c r="DN41" s="5"/>
      <c r="DQ41" s="27"/>
      <c r="DR41" s="5"/>
      <c r="DU41" s="27"/>
      <c r="DV41" s="5"/>
      <c r="DY41" s="27"/>
      <c r="DZ41" s="5"/>
      <c r="EC41" s="27"/>
      <c r="ED41" s="5"/>
      <c r="EG41" s="27"/>
      <c r="EH41" s="5"/>
      <c r="EK41" s="27"/>
      <c r="EL41" s="5"/>
      <c r="EO41" s="27"/>
      <c r="EP41" s="5"/>
      <c r="ES41" s="27"/>
      <c r="ET41" s="5"/>
      <c r="EW41" s="27"/>
      <c r="EX41" s="5"/>
      <c r="FA41" s="27"/>
      <c r="FB41" s="5"/>
      <c r="FE41" s="27"/>
      <c r="FF41" s="5"/>
      <c r="FI41" s="27"/>
      <c r="FJ41" s="5"/>
      <c r="FM41" s="27"/>
      <c r="FN41" s="5"/>
      <c r="FQ41" s="27"/>
      <c r="FR41" s="5"/>
      <c r="FU41" s="27"/>
      <c r="FV41" s="5"/>
      <c r="FY41" s="27"/>
      <c r="FZ41" s="5"/>
      <c r="GC41" s="27"/>
      <c r="GD41" s="5"/>
      <c r="GG41" s="27"/>
      <c r="GH41" s="5"/>
      <c r="GK41" s="27"/>
      <c r="GL41" s="5"/>
      <c r="GO41" s="27"/>
      <c r="GP41" s="5"/>
      <c r="GS41" s="27"/>
      <c r="GT41" s="5"/>
      <c r="GW41" s="27"/>
      <c r="GX41" s="5"/>
      <c r="HA41" s="27"/>
      <c r="HB41" s="5"/>
      <c r="HE41" s="27"/>
      <c r="HF41" s="5"/>
      <c r="HI41" s="27"/>
      <c r="HJ41" s="5"/>
      <c r="HM41" s="27"/>
      <c r="HN41" s="5"/>
      <c r="HQ41" s="27"/>
      <c r="HR41" s="5"/>
      <c r="HU41" s="27"/>
      <c r="HV41" s="5"/>
      <c r="HY41" s="27"/>
      <c r="HZ41" s="5"/>
      <c r="IC41" s="27"/>
      <c r="ID41" s="5"/>
      <c r="IG41" s="27"/>
      <c r="IH41" s="5"/>
      <c r="IK41" s="27"/>
    </row>
    <row r="42" spans="1:245">
      <c r="A42" s="10" t="s">
        <v>47</v>
      </c>
      <c r="B42" s="18"/>
      <c r="C42" s="18"/>
      <c r="D42" s="18"/>
      <c r="E42" s="48"/>
    </row>
    <row r="43" spans="1:245">
      <c r="A43" s="15" t="s">
        <v>48</v>
      </c>
      <c r="B43" s="16">
        <v>0.45999999999999996</v>
      </c>
      <c r="C43" s="16">
        <v>0.02</v>
      </c>
      <c r="D43" s="16">
        <v>2.0000000000000002E-5</v>
      </c>
      <c r="E43" s="46">
        <v>2.0351163480149562E-5</v>
      </c>
    </row>
    <row r="44" spans="1:245">
      <c r="A44" s="15" t="s">
        <v>49</v>
      </c>
      <c r="B44" s="16">
        <v>0</v>
      </c>
      <c r="C44" s="16">
        <v>0</v>
      </c>
      <c r="D44" s="16">
        <v>0</v>
      </c>
      <c r="E44" s="46">
        <v>0</v>
      </c>
    </row>
    <row r="45" spans="1:245">
      <c r="A45" s="15" t="s">
        <v>50</v>
      </c>
      <c r="B45" s="16">
        <v>5.88</v>
      </c>
      <c r="C45" s="16">
        <v>0.2</v>
      </c>
      <c r="D45" s="16">
        <v>2.0000000000000001E-4</v>
      </c>
      <c r="E45" s="46">
        <v>2.6014095926799876E-4</v>
      </c>
    </row>
    <row r="46" spans="1:245">
      <c r="A46" s="23" t="s">
        <v>51</v>
      </c>
      <c r="B46" s="24">
        <v>6.34</v>
      </c>
      <c r="C46" s="24">
        <v>0.22</v>
      </c>
      <c r="D46" s="24">
        <v>2.2000000000000001E-4</v>
      </c>
      <c r="E46" s="49">
        <v>2.8049212274814831E-4</v>
      </c>
      <c r="F46" s="5"/>
      <c r="I46" s="27"/>
      <c r="J46" s="5"/>
      <c r="M46" s="27"/>
      <c r="N46" s="5"/>
      <c r="Q46" s="27"/>
      <c r="R46" s="5"/>
      <c r="U46" s="27"/>
      <c r="V46" s="5"/>
      <c r="Y46" s="27"/>
      <c r="Z46" s="5"/>
      <c r="AC46" s="27"/>
      <c r="AD46" s="5"/>
      <c r="AG46" s="27"/>
      <c r="AH46" s="5"/>
      <c r="AK46" s="27"/>
      <c r="AL46" s="5"/>
      <c r="AO46" s="27"/>
      <c r="AP46" s="5"/>
      <c r="AS46" s="27"/>
      <c r="AT46" s="5"/>
      <c r="AW46" s="27"/>
      <c r="AX46" s="5"/>
      <c r="BA46" s="27"/>
      <c r="BB46" s="5"/>
      <c r="BE46" s="27"/>
      <c r="BF46" s="5"/>
      <c r="BI46" s="27"/>
      <c r="BJ46" s="5"/>
      <c r="BM46" s="27"/>
      <c r="BN46" s="5"/>
      <c r="BQ46" s="27"/>
      <c r="BR46" s="5"/>
      <c r="BU46" s="27"/>
      <c r="BV46" s="5"/>
      <c r="BY46" s="27"/>
      <c r="BZ46" s="5"/>
      <c r="CC46" s="27"/>
      <c r="CD46" s="5"/>
      <c r="CG46" s="27"/>
      <c r="CH46" s="5"/>
      <c r="CK46" s="27"/>
      <c r="CL46" s="5"/>
      <c r="CO46" s="27"/>
      <c r="CP46" s="5"/>
      <c r="CS46" s="27"/>
      <c r="CT46" s="5"/>
      <c r="CW46" s="27"/>
      <c r="CX46" s="5"/>
      <c r="DA46" s="27"/>
      <c r="DB46" s="5"/>
      <c r="DE46" s="27"/>
      <c r="DF46" s="5"/>
      <c r="DI46" s="27"/>
      <c r="DJ46" s="5"/>
      <c r="DM46" s="27"/>
      <c r="DN46" s="5"/>
      <c r="DQ46" s="27"/>
      <c r="DR46" s="5"/>
      <c r="DU46" s="27"/>
      <c r="DV46" s="5"/>
      <c r="DY46" s="27"/>
      <c r="DZ46" s="5"/>
      <c r="EC46" s="27"/>
      <c r="ED46" s="5"/>
      <c r="EG46" s="27"/>
      <c r="EH46" s="5"/>
      <c r="EK46" s="27"/>
      <c r="EL46" s="5"/>
      <c r="EO46" s="27"/>
      <c r="EP46" s="5"/>
      <c r="ES46" s="27"/>
      <c r="ET46" s="5"/>
      <c r="EW46" s="27"/>
      <c r="EX46" s="5"/>
      <c r="FA46" s="27"/>
      <c r="FB46" s="5"/>
      <c r="FE46" s="27"/>
      <c r="FF46" s="5"/>
      <c r="FI46" s="27"/>
      <c r="FJ46" s="5"/>
      <c r="FM46" s="27"/>
      <c r="FN46" s="5"/>
      <c r="FQ46" s="27"/>
      <c r="FR46" s="5"/>
      <c r="FU46" s="27"/>
      <c r="FV46" s="5"/>
      <c r="FY46" s="27"/>
      <c r="FZ46" s="5"/>
      <c r="GC46" s="27"/>
      <c r="GD46" s="5"/>
      <c r="GG46" s="27"/>
      <c r="GH46" s="5"/>
      <c r="GK46" s="27"/>
      <c r="GL46" s="5"/>
      <c r="GO46" s="27"/>
      <c r="GP46" s="5"/>
      <c r="GS46" s="27"/>
      <c r="GT46" s="5"/>
      <c r="GW46" s="27"/>
      <c r="GX46" s="5"/>
      <c r="HA46" s="27"/>
      <c r="HB46" s="5"/>
      <c r="HE46" s="27"/>
      <c r="HF46" s="5"/>
      <c r="HI46" s="27"/>
      <c r="HJ46" s="5"/>
      <c r="HM46" s="27"/>
      <c r="HN46" s="5"/>
      <c r="HQ46" s="27"/>
      <c r="HR46" s="5"/>
      <c r="HU46" s="27"/>
      <c r="HV46" s="5"/>
      <c r="HY46" s="27"/>
      <c r="HZ46" s="5"/>
      <c r="IC46" s="27"/>
      <c r="ID46" s="5"/>
      <c r="IG46" s="27"/>
      <c r="IH46" s="5"/>
      <c r="IK46" s="27"/>
    </row>
    <row r="47" spans="1:245">
      <c r="A47" s="28" t="s">
        <v>52</v>
      </c>
      <c r="B47" s="29">
        <v>303.45</v>
      </c>
      <c r="C47" s="29">
        <v>10.120000000000001</v>
      </c>
      <c r="D47" s="29">
        <v>1.0120000000000001E-2</v>
      </c>
      <c r="E47" s="50">
        <v>1.3425131647937792E-2</v>
      </c>
      <c r="H47" s="5"/>
      <c r="L47" s="5"/>
      <c r="P47" s="5"/>
      <c r="T47" s="5"/>
      <c r="X47" s="5"/>
      <c r="AB47" s="5"/>
      <c r="AF47" s="5"/>
      <c r="AJ47" s="5"/>
      <c r="AN47" s="5"/>
      <c r="AR47" s="5"/>
      <c r="AV47" s="5"/>
      <c r="AZ47" s="5"/>
      <c r="BD47" s="5"/>
      <c r="BH47" s="5"/>
      <c r="BL47" s="5"/>
      <c r="BP47" s="5"/>
      <c r="BT47" s="5"/>
      <c r="BX47" s="5"/>
      <c r="CB47" s="5"/>
      <c r="CF47" s="5"/>
      <c r="CJ47" s="5"/>
      <c r="CN47" s="5"/>
      <c r="CR47" s="5"/>
      <c r="CV47" s="5"/>
      <c r="CZ47" s="5"/>
      <c r="DD47" s="5"/>
      <c r="DH47" s="5"/>
      <c r="DL47" s="5"/>
      <c r="DP47" s="5"/>
      <c r="DT47" s="5"/>
      <c r="DX47" s="5"/>
      <c r="EB47" s="5"/>
      <c r="EF47" s="5"/>
      <c r="EJ47" s="5"/>
      <c r="EN47" s="5"/>
      <c r="ER47" s="5"/>
      <c r="EV47" s="5"/>
      <c r="EZ47" s="5"/>
      <c r="FD47" s="5"/>
      <c r="FH47" s="5"/>
      <c r="FL47" s="5"/>
      <c r="FP47" s="5"/>
      <c r="FT47" s="5"/>
      <c r="FX47" s="5"/>
      <c r="GB47" s="5"/>
      <c r="GF47" s="5"/>
      <c r="GJ47" s="5"/>
      <c r="GN47" s="5"/>
      <c r="GR47" s="5"/>
      <c r="GV47" s="5"/>
      <c r="GZ47" s="5"/>
      <c r="HD47" s="5"/>
      <c r="HH47" s="5"/>
      <c r="HL47" s="5"/>
      <c r="HP47" s="5"/>
      <c r="HT47" s="5"/>
      <c r="HX47" s="5"/>
      <c r="IB47" s="5"/>
      <c r="IF47" s="5"/>
    </row>
    <row r="48" spans="1:245" s="26" customFormat="1">
      <c r="A48" s="19" t="s">
        <v>53</v>
      </c>
      <c r="B48" s="20">
        <v>22230.320304991259</v>
      </c>
      <c r="C48" s="20">
        <v>741</v>
      </c>
      <c r="D48" s="20">
        <v>0.74099999999999999</v>
      </c>
      <c r="E48" s="47">
        <v>0.98350626683253339</v>
      </c>
    </row>
    <row r="49" spans="1:245">
      <c r="A49" s="10" t="s">
        <v>85</v>
      </c>
      <c r="B49" s="18"/>
      <c r="C49" s="18"/>
      <c r="D49" s="18"/>
      <c r="E49" s="48"/>
    </row>
    <row r="50" spans="1:245">
      <c r="A50" s="5" t="s">
        <v>84</v>
      </c>
      <c r="B50" s="16">
        <v>35.31</v>
      </c>
      <c r="C50" s="16">
        <v>1.18</v>
      </c>
      <c r="D50" s="16">
        <v>1.1799999999999998E-3</v>
      </c>
      <c r="E50" s="46">
        <v>1.5621730054001764E-3</v>
      </c>
    </row>
    <row r="51" spans="1:245">
      <c r="A51" s="5" t="s">
        <v>83</v>
      </c>
      <c r="B51" s="16">
        <v>337.5</v>
      </c>
      <c r="C51" s="16">
        <v>11.25</v>
      </c>
      <c r="D51" s="16">
        <v>1.125E-2</v>
      </c>
      <c r="E51" s="46">
        <v>1.4931560162066256E-2</v>
      </c>
    </row>
    <row r="52" spans="1:245">
      <c r="A52" s="23" t="s">
        <v>82</v>
      </c>
      <c r="B52" s="24">
        <v>372.81</v>
      </c>
      <c r="C52" s="24">
        <v>12.43</v>
      </c>
      <c r="D52" s="24">
        <v>1.243E-2</v>
      </c>
      <c r="E52" s="49">
        <v>1.6493733167466433E-2</v>
      </c>
      <c r="F52" s="5"/>
      <c r="I52" s="27"/>
      <c r="J52" s="5"/>
      <c r="M52" s="27"/>
      <c r="N52" s="5"/>
      <c r="Q52" s="27"/>
      <c r="R52" s="5"/>
      <c r="U52" s="27"/>
      <c r="V52" s="5"/>
      <c r="Y52" s="27"/>
      <c r="Z52" s="5"/>
      <c r="AC52" s="27"/>
      <c r="AD52" s="5"/>
      <c r="AG52" s="27"/>
      <c r="AH52" s="5"/>
      <c r="AK52" s="27"/>
      <c r="AL52" s="5"/>
      <c r="AO52" s="27"/>
      <c r="AP52" s="5"/>
      <c r="AS52" s="27"/>
      <c r="AT52" s="5"/>
      <c r="AW52" s="27"/>
      <c r="AX52" s="5"/>
      <c r="BA52" s="27"/>
      <c r="BB52" s="5"/>
      <c r="BE52" s="27"/>
      <c r="BF52" s="5"/>
      <c r="BI52" s="27"/>
      <c r="BJ52" s="5"/>
      <c r="BM52" s="27"/>
      <c r="BN52" s="5"/>
      <c r="BQ52" s="27"/>
      <c r="BR52" s="5"/>
      <c r="BU52" s="27"/>
      <c r="BV52" s="5"/>
      <c r="BY52" s="27"/>
      <c r="BZ52" s="5"/>
      <c r="CC52" s="27"/>
      <c r="CD52" s="5"/>
      <c r="CG52" s="27"/>
      <c r="CH52" s="5"/>
      <c r="CK52" s="27"/>
      <c r="CL52" s="5"/>
      <c r="CO52" s="27"/>
      <c r="CP52" s="5"/>
      <c r="CS52" s="27"/>
      <c r="CT52" s="5"/>
      <c r="CW52" s="27"/>
      <c r="CX52" s="5"/>
      <c r="DA52" s="27"/>
      <c r="DB52" s="5"/>
      <c r="DE52" s="27"/>
      <c r="DF52" s="5"/>
      <c r="DI52" s="27"/>
      <c r="DJ52" s="5"/>
      <c r="DM52" s="27"/>
      <c r="DN52" s="5"/>
      <c r="DQ52" s="27"/>
      <c r="DR52" s="5"/>
      <c r="DU52" s="27"/>
      <c r="DV52" s="5"/>
      <c r="DY52" s="27"/>
      <c r="DZ52" s="5"/>
      <c r="EC52" s="27"/>
      <c r="ED52" s="5"/>
      <c r="EG52" s="27"/>
      <c r="EH52" s="5"/>
      <c r="EK52" s="27"/>
      <c r="EL52" s="5"/>
      <c r="EO52" s="27"/>
      <c r="EP52" s="5"/>
      <c r="ES52" s="27"/>
      <c r="ET52" s="5"/>
      <c r="EW52" s="27"/>
      <c r="EX52" s="5"/>
      <c r="FA52" s="27"/>
      <c r="FB52" s="5"/>
      <c r="FE52" s="27"/>
      <c r="FF52" s="5"/>
      <c r="FI52" s="27"/>
      <c r="FJ52" s="5"/>
      <c r="FM52" s="27"/>
      <c r="FN52" s="5"/>
      <c r="FQ52" s="27"/>
      <c r="FR52" s="5"/>
      <c r="FU52" s="27"/>
      <c r="FV52" s="5"/>
      <c r="FY52" s="27"/>
      <c r="FZ52" s="5"/>
      <c r="GC52" s="27"/>
      <c r="GD52" s="5"/>
      <c r="GG52" s="27"/>
      <c r="GH52" s="5"/>
      <c r="GK52" s="27"/>
      <c r="GL52" s="5"/>
      <c r="GO52" s="27"/>
      <c r="GP52" s="5"/>
      <c r="GS52" s="27"/>
      <c r="GT52" s="5"/>
      <c r="GW52" s="27"/>
      <c r="GX52" s="5"/>
      <c r="HA52" s="27"/>
      <c r="HB52" s="5"/>
      <c r="HE52" s="27"/>
      <c r="HF52" s="5"/>
      <c r="HI52" s="27"/>
      <c r="HJ52" s="5"/>
      <c r="HM52" s="27"/>
      <c r="HN52" s="5"/>
      <c r="HQ52" s="27"/>
      <c r="HR52" s="5"/>
      <c r="HU52" s="27"/>
      <c r="HV52" s="5"/>
      <c r="HY52" s="27"/>
      <c r="HZ52" s="5"/>
      <c r="IC52" s="27"/>
      <c r="ID52" s="5"/>
      <c r="IG52" s="27"/>
      <c r="IH52" s="5"/>
      <c r="IK52" s="27"/>
    </row>
    <row r="53" spans="1:245" s="26" customFormat="1" ht="13.5" thickBot="1">
      <c r="A53" s="31" t="s">
        <v>81</v>
      </c>
      <c r="B53" s="32">
        <v>22603.13030499126</v>
      </c>
      <c r="C53" s="32">
        <v>753.43</v>
      </c>
      <c r="D53" s="32">
        <v>0.75342999999999993</v>
      </c>
      <c r="E53" s="51">
        <v>0.99999999999999978</v>
      </c>
    </row>
    <row r="54" spans="1:245">
      <c r="A54" s="45" t="s">
        <v>58</v>
      </c>
      <c r="E54" s="71"/>
    </row>
    <row r="594" spans="2:2">
      <c r="B594" s="2" t="s">
        <v>80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4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6" width="13.140625" style="2"/>
    <col min="257" max="257" width="52.140625" style="2" customWidth="1"/>
    <col min="258" max="259" width="14.42578125" style="2" customWidth="1"/>
    <col min="260" max="260" width="9.85546875" style="2" customWidth="1"/>
    <col min="261" max="512" width="13.140625" style="2"/>
    <col min="513" max="513" width="52.140625" style="2" customWidth="1"/>
    <col min="514" max="515" width="14.42578125" style="2" customWidth="1"/>
    <col min="516" max="516" width="9.85546875" style="2" customWidth="1"/>
    <col min="517" max="768" width="13.140625" style="2"/>
    <col min="769" max="769" width="52.140625" style="2" customWidth="1"/>
    <col min="770" max="771" width="14.42578125" style="2" customWidth="1"/>
    <col min="772" max="772" width="9.85546875" style="2" customWidth="1"/>
    <col min="773" max="1024" width="13.140625" style="2"/>
    <col min="1025" max="1025" width="52.140625" style="2" customWidth="1"/>
    <col min="1026" max="1027" width="14.42578125" style="2" customWidth="1"/>
    <col min="1028" max="1028" width="9.85546875" style="2" customWidth="1"/>
    <col min="1029" max="1280" width="13.140625" style="2"/>
    <col min="1281" max="1281" width="52.140625" style="2" customWidth="1"/>
    <col min="1282" max="1283" width="14.42578125" style="2" customWidth="1"/>
    <col min="1284" max="1284" width="9.85546875" style="2" customWidth="1"/>
    <col min="1285" max="1536" width="13.140625" style="2"/>
    <col min="1537" max="1537" width="52.140625" style="2" customWidth="1"/>
    <col min="1538" max="1539" width="14.42578125" style="2" customWidth="1"/>
    <col min="1540" max="1540" width="9.85546875" style="2" customWidth="1"/>
    <col min="1541" max="1792" width="13.140625" style="2"/>
    <col min="1793" max="1793" width="52.140625" style="2" customWidth="1"/>
    <col min="1794" max="1795" width="14.42578125" style="2" customWidth="1"/>
    <col min="1796" max="1796" width="9.85546875" style="2" customWidth="1"/>
    <col min="1797" max="2048" width="13.140625" style="2"/>
    <col min="2049" max="2049" width="52.140625" style="2" customWidth="1"/>
    <col min="2050" max="2051" width="14.42578125" style="2" customWidth="1"/>
    <col min="2052" max="2052" width="9.85546875" style="2" customWidth="1"/>
    <col min="2053" max="2304" width="13.140625" style="2"/>
    <col min="2305" max="2305" width="52.140625" style="2" customWidth="1"/>
    <col min="2306" max="2307" width="14.42578125" style="2" customWidth="1"/>
    <col min="2308" max="2308" width="9.85546875" style="2" customWidth="1"/>
    <col min="2309" max="2560" width="13.140625" style="2"/>
    <col min="2561" max="2561" width="52.140625" style="2" customWidth="1"/>
    <col min="2562" max="2563" width="14.42578125" style="2" customWidth="1"/>
    <col min="2564" max="2564" width="9.85546875" style="2" customWidth="1"/>
    <col min="2565" max="2816" width="13.140625" style="2"/>
    <col min="2817" max="2817" width="52.140625" style="2" customWidth="1"/>
    <col min="2818" max="2819" width="14.42578125" style="2" customWidth="1"/>
    <col min="2820" max="2820" width="9.85546875" style="2" customWidth="1"/>
    <col min="2821" max="3072" width="13.140625" style="2"/>
    <col min="3073" max="3073" width="52.140625" style="2" customWidth="1"/>
    <col min="3074" max="3075" width="14.42578125" style="2" customWidth="1"/>
    <col min="3076" max="3076" width="9.85546875" style="2" customWidth="1"/>
    <col min="3077" max="3328" width="13.140625" style="2"/>
    <col min="3329" max="3329" width="52.140625" style="2" customWidth="1"/>
    <col min="3330" max="3331" width="14.42578125" style="2" customWidth="1"/>
    <col min="3332" max="3332" width="9.85546875" style="2" customWidth="1"/>
    <col min="3333" max="3584" width="13.140625" style="2"/>
    <col min="3585" max="3585" width="52.140625" style="2" customWidth="1"/>
    <col min="3586" max="3587" width="14.42578125" style="2" customWidth="1"/>
    <col min="3588" max="3588" width="9.85546875" style="2" customWidth="1"/>
    <col min="3589" max="3840" width="13.140625" style="2"/>
    <col min="3841" max="3841" width="52.140625" style="2" customWidth="1"/>
    <col min="3842" max="3843" width="14.42578125" style="2" customWidth="1"/>
    <col min="3844" max="3844" width="9.85546875" style="2" customWidth="1"/>
    <col min="3845" max="4096" width="13.140625" style="2"/>
    <col min="4097" max="4097" width="52.140625" style="2" customWidth="1"/>
    <col min="4098" max="4099" width="14.42578125" style="2" customWidth="1"/>
    <col min="4100" max="4100" width="9.85546875" style="2" customWidth="1"/>
    <col min="4101" max="4352" width="13.140625" style="2"/>
    <col min="4353" max="4353" width="52.140625" style="2" customWidth="1"/>
    <col min="4354" max="4355" width="14.42578125" style="2" customWidth="1"/>
    <col min="4356" max="4356" width="9.85546875" style="2" customWidth="1"/>
    <col min="4357" max="4608" width="13.140625" style="2"/>
    <col min="4609" max="4609" width="52.140625" style="2" customWidth="1"/>
    <col min="4610" max="4611" width="14.42578125" style="2" customWidth="1"/>
    <col min="4612" max="4612" width="9.85546875" style="2" customWidth="1"/>
    <col min="4613" max="4864" width="13.140625" style="2"/>
    <col min="4865" max="4865" width="52.140625" style="2" customWidth="1"/>
    <col min="4866" max="4867" width="14.42578125" style="2" customWidth="1"/>
    <col min="4868" max="4868" width="9.85546875" style="2" customWidth="1"/>
    <col min="4869" max="5120" width="13.140625" style="2"/>
    <col min="5121" max="5121" width="52.140625" style="2" customWidth="1"/>
    <col min="5122" max="5123" width="14.42578125" style="2" customWidth="1"/>
    <col min="5124" max="5124" width="9.85546875" style="2" customWidth="1"/>
    <col min="5125" max="5376" width="13.140625" style="2"/>
    <col min="5377" max="5377" width="52.140625" style="2" customWidth="1"/>
    <col min="5378" max="5379" width="14.42578125" style="2" customWidth="1"/>
    <col min="5380" max="5380" width="9.85546875" style="2" customWidth="1"/>
    <col min="5381" max="5632" width="13.140625" style="2"/>
    <col min="5633" max="5633" width="52.140625" style="2" customWidth="1"/>
    <col min="5634" max="5635" width="14.42578125" style="2" customWidth="1"/>
    <col min="5636" max="5636" width="9.85546875" style="2" customWidth="1"/>
    <col min="5637" max="5888" width="13.140625" style="2"/>
    <col min="5889" max="5889" width="52.140625" style="2" customWidth="1"/>
    <col min="5890" max="5891" width="14.42578125" style="2" customWidth="1"/>
    <col min="5892" max="5892" width="9.85546875" style="2" customWidth="1"/>
    <col min="5893" max="6144" width="13.140625" style="2"/>
    <col min="6145" max="6145" width="52.140625" style="2" customWidth="1"/>
    <col min="6146" max="6147" width="14.42578125" style="2" customWidth="1"/>
    <col min="6148" max="6148" width="9.85546875" style="2" customWidth="1"/>
    <col min="6149" max="6400" width="13.140625" style="2"/>
    <col min="6401" max="6401" width="52.140625" style="2" customWidth="1"/>
    <col min="6402" max="6403" width="14.42578125" style="2" customWidth="1"/>
    <col min="6404" max="6404" width="9.85546875" style="2" customWidth="1"/>
    <col min="6405" max="6656" width="13.140625" style="2"/>
    <col min="6657" max="6657" width="52.140625" style="2" customWidth="1"/>
    <col min="6658" max="6659" width="14.42578125" style="2" customWidth="1"/>
    <col min="6660" max="6660" width="9.85546875" style="2" customWidth="1"/>
    <col min="6661" max="6912" width="13.140625" style="2"/>
    <col min="6913" max="6913" width="52.140625" style="2" customWidth="1"/>
    <col min="6914" max="6915" width="14.42578125" style="2" customWidth="1"/>
    <col min="6916" max="6916" width="9.85546875" style="2" customWidth="1"/>
    <col min="6917" max="7168" width="13.140625" style="2"/>
    <col min="7169" max="7169" width="52.140625" style="2" customWidth="1"/>
    <col min="7170" max="7171" width="14.42578125" style="2" customWidth="1"/>
    <col min="7172" max="7172" width="9.85546875" style="2" customWidth="1"/>
    <col min="7173" max="7424" width="13.140625" style="2"/>
    <col min="7425" max="7425" width="52.140625" style="2" customWidth="1"/>
    <col min="7426" max="7427" width="14.42578125" style="2" customWidth="1"/>
    <col min="7428" max="7428" width="9.85546875" style="2" customWidth="1"/>
    <col min="7429" max="7680" width="13.140625" style="2"/>
    <col min="7681" max="7681" width="52.140625" style="2" customWidth="1"/>
    <col min="7682" max="7683" width="14.42578125" style="2" customWidth="1"/>
    <col min="7684" max="7684" width="9.85546875" style="2" customWidth="1"/>
    <col min="7685" max="7936" width="13.140625" style="2"/>
    <col min="7937" max="7937" width="52.140625" style="2" customWidth="1"/>
    <col min="7938" max="7939" width="14.42578125" style="2" customWidth="1"/>
    <col min="7940" max="7940" width="9.85546875" style="2" customWidth="1"/>
    <col min="7941" max="8192" width="13.140625" style="2"/>
    <col min="8193" max="8193" width="52.140625" style="2" customWidth="1"/>
    <col min="8194" max="8195" width="14.42578125" style="2" customWidth="1"/>
    <col min="8196" max="8196" width="9.85546875" style="2" customWidth="1"/>
    <col min="8197" max="8448" width="13.140625" style="2"/>
    <col min="8449" max="8449" width="52.140625" style="2" customWidth="1"/>
    <col min="8450" max="8451" width="14.42578125" style="2" customWidth="1"/>
    <col min="8452" max="8452" width="9.85546875" style="2" customWidth="1"/>
    <col min="8453" max="8704" width="13.140625" style="2"/>
    <col min="8705" max="8705" width="52.140625" style="2" customWidth="1"/>
    <col min="8706" max="8707" width="14.42578125" style="2" customWidth="1"/>
    <col min="8708" max="8708" width="9.85546875" style="2" customWidth="1"/>
    <col min="8709" max="8960" width="13.140625" style="2"/>
    <col min="8961" max="8961" width="52.140625" style="2" customWidth="1"/>
    <col min="8962" max="8963" width="14.42578125" style="2" customWidth="1"/>
    <col min="8964" max="8964" width="9.85546875" style="2" customWidth="1"/>
    <col min="8965" max="9216" width="13.140625" style="2"/>
    <col min="9217" max="9217" width="52.140625" style="2" customWidth="1"/>
    <col min="9218" max="9219" width="14.42578125" style="2" customWidth="1"/>
    <col min="9220" max="9220" width="9.85546875" style="2" customWidth="1"/>
    <col min="9221" max="9472" width="13.140625" style="2"/>
    <col min="9473" max="9473" width="52.140625" style="2" customWidth="1"/>
    <col min="9474" max="9475" width="14.42578125" style="2" customWidth="1"/>
    <col min="9476" max="9476" width="9.85546875" style="2" customWidth="1"/>
    <col min="9477" max="9728" width="13.140625" style="2"/>
    <col min="9729" max="9729" width="52.140625" style="2" customWidth="1"/>
    <col min="9730" max="9731" width="14.42578125" style="2" customWidth="1"/>
    <col min="9732" max="9732" width="9.85546875" style="2" customWidth="1"/>
    <col min="9733" max="9984" width="13.140625" style="2"/>
    <col min="9985" max="9985" width="52.140625" style="2" customWidth="1"/>
    <col min="9986" max="9987" width="14.42578125" style="2" customWidth="1"/>
    <col min="9988" max="9988" width="9.85546875" style="2" customWidth="1"/>
    <col min="9989" max="10240" width="13.140625" style="2"/>
    <col min="10241" max="10241" width="52.140625" style="2" customWidth="1"/>
    <col min="10242" max="10243" width="14.42578125" style="2" customWidth="1"/>
    <col min="10244" max="10244" width="9.85546875" style="2" customWidth="1"/>
    <col min="10245" max="10496" width="13.140625" style="2"/>
    <col min="10497" max="10497" width="52.140625" style="2" customWidth="1"/>
    <col min="10498" max="10499" width="14.42578125" style="2" customWidth="1"/>
    <col min="10500" max="10500" width="9.85546875" style="2" customWidth="1"/>
    <col min="10501" max="10752" width="13.140625" style="2"/>
    <col min="10753" max="10753" width="52.140625" style="2" customWidth="1"/>
    <col min="10754" max="10755" width="14.42578125" style="2" customWidth="1"/>
    <col min="10756" max="10756" width="9.85546875" style="2" customWidth="1"/>
    <col min="10757" max="11008" width="13.140625" style="2"/>
    <col min="11009" max="11009" width="52.140625" style="2" customWidth="1"/>
    <col min="11010" max="11011" width="14.42578125" style="2" customWidth="1"/>
    <col min="11012" max="11012" width="9.85546875" style="2" customWidth="1"/>
    <col min="11013" max="11264" width="13.140625" style="2"/>
    <col min="11265" max="11265" width="52.140625" style="2" customWidth="1"/>
    <col min="11266" max="11267" width="14.42578125" style="2" customWidth="1"/>
    <col min="11268" max="11268" width="9.85546875" style="2" customWidth="1"/>
    <col min="11269" max="11520" width="13.140625" style="2"/>
    <col min="11521" max="11521" width="52.140625" style="2" customWidth="1"/>
    <col min="11522" max="11523" width="14.42578125" style="2" customWidth="1"/>
    <col min="11524" max="11524" width="9.85546875" style="2" customWidth="1"/>
    <col min="11525" max="11776" width="13.140625" style="2"/>
    <col min="11777" max="11777" width="52.140625" style="2" customWidth="1"/>
    <col min="11778" max="11779" width="14.42578125" style="2" customWidth="1"/>
    <col min="11780" max="11780" width="9.85546875" style="2" customWidth="1"/>
    <col min="11781" max="12032" width="13.140625" style="2"/>
    <col min="12033" max="12033" width="52.140625" style="2" customWidth="1"/>
    <col min="12034" max="12035" width="14.42578125" style="2" customWidth="1"/>
    <col min="12036" max="12036" width="9.85546875" style="2" customWidth="1"/>
    <col min="12037" max="12288" width="13.140625" style="2"/>
    <col min="12289" max="12289" width="52.140625" style="2" customWidth="1"/>
    <col min="12290" max="12291" width="14.42578125" style="2" customWidth="1"/>
    <col min="12292" max="12292" width="9.85546875" style="2" customWidth="1"/>
    <col min="12293" max="12544" width="13.140625" style="2"/>
    <col min="12545" max="12545" width="52.140625" style="2" customWidth="1"/>
    <col min="12546" max="12547" width="14.42578125" style="2" customWidth="1"/>
    <col min="12548" max="12548" width="9.85546875" style="2" customWidth="1"/>
    <col min="12549" max="12800" width="13.140625" style="2"/>
    <col min="12801" max="12801" width="52.140625" style="2" customWidth="1"/>
    <col min="12802" max="12803" width="14.42578125" style="2" customWidth="1"/>
    <col min="12804" max="12804" width="9.85546875" style="2" customWidth="1"/>
    <col min="12805" max="13056" width="13.140625" style="2"/>
    <col min="13057" max="13057" width="52.140625" style="2" customWidth="1"/>
    <col min="13058" max="13059" width="14.42578125" style="2" customWidth="1"/>
    <col min="13060" max="13060" width="9.85546875" style="2" customWidth="1"/>
    <col min="13061" max="13312" width="13.140625" style="2"/>
    <col min="13313" max="13313" width="52.140625" style="2" customWidth="1"/>
    <col min="13314" max="13315" width="14.42578125" style="2" customWidth="1"/>
    <col min="13316" max="13316" width="9.85546875" style="2" customWidth="1"/>
    <col min="13317" max="13568" width="13.140625" style="2"/>
    <col min="13569" max="13569" width="52.140625" style="2" customWidth="1"/>
    <col min="13570" max="13571" width="14.42578125" style="2" customWidth="1"/>
    <col min="13572" max="13572" width="9.85546875" style="2" customWidth="1"/>
    <col min="13573" max="13824" width="13.140625" style="2"/>
    <col min="13825" max="13825" width="52.140625" style="2" customWidth="1"/>
    <col min="13826" max="13827" width="14.42578125" style="2" customWidth="1"/>
    <col min="13828" max="13828" width="9.85546875" style="2" customWidth="1"/>
    <col min="13829" max="14080" width="13.140625" style="2"/>
    <col min="14081" max="14081" width="52.140625" style="2" customWidth="1"/>
    <col min="14082" max="14083" width="14.42578125" style="2" customWidth="1"/>
    <col min="14084" max="14084" width="9.85546875" style="2" customWidth="1"/>
    <col min="14085" max="14336" width="13.140625" style="2"/>
    <col min="14337" max="14337" width="52.140625" style="2" customWidth="1"/>
    <col min="14338" max="14339" width="14.42578125" style="2" customWidth="1"/>
    <col min="14340" max="14340" width="9.85546875" style="2" customWidth="1"/>
    <col min="14341" max="14592" width="13.140625" style="2"/>
    <col min="14593" max="14593" width="52.140625" style="2" customWidth="1"/>
    <col min="14594" max="14595" width="14.42578125" style="2" customWidth="1"/>
    <col min="14596" max="14596" width="9.85546875" style="2" customWidth="1"/>
    <col min="14597" max="14848" width="13.140625" style="2"/>
    <col min="14849" max="14849" width="52.140625" style="2" customWidth="1"/>
    <col min="14850" max="14851" width="14.42578125" style="2" customWidth="1"/>
    <col min="14852" max="14852" width="9.85546875" style="2" customWidth="1"/>
    <col min="14853" max="15104" width="13.140625" style="2"/>
    <col min="15105" max="15105" width="52.140625" style="2" customWidth="1"/>
    <col min="15106" max="15107" width="14.42578125" style="2" customWidth="1"/>
    <col min="15108" max="15108" width="9.85546875" style="2" customWidth="1"/>
    <col min="15109" max="15360" width="13.140625" style="2"/>
    <col min="15361" max="15361" width="52.140625" style="2" customWidth="1"/>
    <col min="15362" max="15363" width="14.42578125" style="2" customWidth="1"/>
    <col min="15364" max="15364" width="9.85546875" style="2" customWidth="1"/>
    <col min="15365" max="15616" width="13.140625" style="2"/>
    <col min="15617" max="15617" width="52.140625" style="2" customWidth="1"/>
    <col min="15618" max="15619" width="14.42578125" style="2" customWidth="1"/>
    <col min="15620" max="15620" width="9.85546875" style="2" customWidth="1"/>
    <col min="15621" max="15872" width="13.140625" style="2"/>
    <col min="15873" max="15873" width="52.140625" style="2" customWidth="1"/>
    <col min="15874" max="15875" width="14.42578125" style="2" customWidth="1"/>
    <col min="15876" max="15876" width="9.85546875" style="2" customWidth="1"/>
    <col min="15877" max="16128" width="13.140625" style="2"/>
    <col min="16129" max="16129" width="52.140625" style="2" customWidth="1"/>
    <col min="16130" max="16131" width="14.42578125" style="2" customWidth="1"/>
    <col min="16132" max="16132" width="9.85546875" style="2" customWidth="1"/>
    <col min="16133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284</v>
      </c>
      <c r="B2" s="1"/>
      <c r="C2" s="1"/>
      <c r="D2" s="1"/>
    </row>
    <row r="3" spans="1:4">
      <c r="A3" s="136" t="s">
        <v>281</v>
      </c>
      <c r="B3" s="1"/>
      <c r="C3" s="1"/>
      <c r="D3" s="1"/>
    </row>
    <row r="4" spans="1:4">
      <c r="A4" s="136" t="s">
        <v>282</v>
      </c>
      <c r="B4" s="1"/>
      <c r="C4" s="1"/>
      <c r="D4" s="1"/>
    </row>
    <row r="5" spans="1:4" ht="13.5" thickBot="1">
      <c r="A5" s="3" t="s">
        <v>4</v>
      </c>
      <c r="B5" s="137">
        <v>30000</v>
      </c>
      <c r="C5" s="138" t="s">
        <v>5</v>
      </c>
    </row>
    <row r="6" spans="1:4">
      <c r="A6" s="6"/>
      <c r="B6" s="139" t="s">
        <v>6</v>
      </c>
      <c r="C6" s="56">
        <v>39934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11</v>
      </c>
      <c r="D8" s="144" t="s">
        <v>13</v>
      </c>
    </row>
    <row r="9" spans="1:4">
      <c r="A9" s="141" t="s">
        <v>14</v>
      </c>
      <c r="B9" s="145"/>
    </row>
    <row r="10" spans="1:4">
      <c r="A10" s="146" t="s">
        <v>15</v>
      </c>
      <c r="B10" s="145">
        <v>0</v>
      </c>
      <c r="C10" s="145">
        <v>0</v>
      </c>
      <c r="D10" s="147">
        <v>0</v>
      </c>
    </row>
    <row r="11" spans="1:4">
      <c r="A11" s="146" t="s">
        <v>16</v>
      </c>
      <c r="B11" s="2">
        <v>0</v>
      </c>
      <c r="C11" s="2">
        <v>0</v>
      </c>
      <c r="D11" s="147">
        <v>0</v>
      </c>
    </row>
    <row r="12" spans="1:4">
      <c r="A12" s="146" t="s">
        <v>17</v>
      </c>
      <c r="B12" s="145">
        <v>2170</v>
      </c>
      <c r="C12" s="145">
        <v>72.33</v>
      </c>
      <c r="D12" s="147">
        <v>0.19149579808664524</v>
      </c>
    </row>
    <row r="13" spans="1:4">
      <c r="A13" s="146" t="s">
        <v>18</v>
      </c>
      <c r="B13" s="145">
        <v>0</v>
      </c>
      <c r="C13" s="145">
        <v>0</v>
      </c>
      <c r="D13" s="147">
        <v>0</v>
      </c>
    </row>
    <row r="14" spans="1:4">
      <c r="A14" s="146" t="s">
        <v>19</v>
      </c>
      <c r="B14" s="145">
        <v>0</v>
      </c>
      <c r="C14" s="145">
        <v>0</v>
      </c>
      <c r="D14" s="147">
        <v>0</v>
      </c>
    </row>
    <row r="15" spans="1:4">
      <c r="A15" s="138" t="s">
        <v>20</v>
      </c>
      <c r="B15" s="145">
        <v>3700</v>
      </c>
      <c r="C15" s="145">
        <v>123.34</v>
      </c>
      <c r="D15" s="147">
        <v>0.32651357277446424</v>
      </c>
    </row>
    <row r="16" spans="1:4">
      <c r="A16" s="138" t="s">
        <v>21</v>
      </c>
      <c r="B16" s="145">
        <v>55.8</v>
      </c>
      <c r="C16" s="145">
        <v>1.86</v>
      </c>
      <c r="D16" s="147">
        <v>4.9241776650851632E-3</v>
      </c>
    </row>
    <row r="17" spans="1:4">
      <c r="A17" s="138" t="s">
        <v>22</v>
      </c>
      <c r="B17" s="145">
        <v>0</v>
      </c>
      <c r="C17" s="145">
        <v>0</v>
      </c>
      <c r="D17" s="147">
        <v>0</v>
      </c>
    </row>
    <row r="18" spans="1:4">
      <c r="A18" s="138" t="s">
        <v>23</v>
      </c>
      <c r="B18" s="145">
        <v>2776.2</v>
      </c>
      <c r="C18" s="145">
        <v>92.54</v>
      </c>
      <c r="D18" s="147">
        <v>0.24499107587472096</v>
      </c>
    </row>
    <row r="19" spans="1:4">
      <c r="A19" s="138" t="s">
        <v>24</v>
      </c>
      <c r="B19" s="145">
        <v>1041.5999999999999</v>
      </c>
      <c r="C19" s="145">
        <v>34.72</v>
      </c>
      <c r="D19" s="147">
        <v>9.1917983081589716E-2</v>
      </c>
    </row>
    <row r="20" spans="1:4">
      <c r="A20" s="138" t="s">
        <v>25</v>
      </c>
      <c r="B20" s="145">
        <v>492.18</v>
      </c>
      <c r="C20" s="145">
        <v>16.41</v>
      </c>
      <c r="D20" s="147">
        <v>4.3433364931928599E-2</v>
      </c>
    </row>
    <row r="21" spans="1:4">
      <c r="A21" s="138" t="s">
        <v>26</v>
      </c>
      <c r="B21" s="145">
        <v>100</v>
      </c>
      <c r="C21" s="145">
        <v>3.33</v>
      </c>
      <c r="D21" s="147">
        <v>8.8246911560666014E-3</v>
      </c>
    </row>
    <row r="22" spans="1:4">
      <c r="A22" s="148" t="s">
        <v>27</v>
      </c>
      <c r="B22" s="149">
        <v>10335.780000000001</v>
      </c>
      <c r="C22" s="149">
        <v>344.53</v>
      </c>
      <c r="D22" s="150">
        <v>0.91210066357050068</v>
      </c>
    </row>
    <row r="23" spans="1:4">
      <c r="A23" s="151" t="s">
        <v>28</v>
      </c>
    </row>
    <row r="24" spans="1:4">
      <c r="A24" s="146" t="s">
        <v>29</v>
      </c>
      <c r="B24" s="145">
        <v>0</v>
      </c>
      <c r="C24" s="145">
        <v>0</v>
      </c>
      <c r="D24" s="147">
        <v>0</v>
      </c>
    </row>
    <row r="25" spans="1:4">
      <c r="A25" s="146" t="s">
        <v>30</v>
      </c>
      <c r="B25" s="145">
        <v>51.68</v>
      </c>
      <c r="C25" s="145">
        <v>1.72</v>
      </c>
      <c r="D25" s="147">
        <v>4.5606003894552195E-3</v>
      </c>
    </row>
    <row r="26" spans="1:4">
      <c r="A26" s="146" t="s">
        <v>31</v>
      </c>
      <c r="B26" s="145">
        <v>0</v>
      </c>
      <c r="C26" s="145">
        <v>0</v>
      </c>
      <c r="D26" s="147">
        <v>0</v>
      </c>
    </row>
    <row r="27" spans="1:4">
      <c r="A27" s="146" t="s">
        <v>32</v>
      </c>
      <c r="B27" s="145">
        <v>0</v>
      </c>
      <c r="C27" s="145">
        <v>0</v>
      </c>
      <c r="D27" s="147">
        <v>0</v>
      </c>
    </row>
    <row r="28" spans="1:4">
      <c r="A28" s="146" t="s">
        <v>33</v>
      </c>
      <c r="B28" s="145">
        <v>0.3</v>
      </c>
      <c r="C28" s="145">
        <v>0.01</v>
      </c>
      <c r="D28" s="147">
        <v>2.6474073468199803E-5</v>
      </c>
    </row>
    <row r="29" spans="1:4">
      <c r="A29" s="146" t="s">
        <v>34</v>
      </c>
      <c r="B29" s="145">
        <v>0</v>
      </c>
      <c r="C29" s="145">
        <v>0</v>
      </c>
      <c r="D29" s="147">
        <v>0</v>
      </c>
    </row>
    <row r="30" spans="1:4">
      <c r="A30" s="146" t="s">
        <v>35</v>
      </c>
      <c r="B30" s="145">
        <v>0</v>
      </c>
      <c r="C30" s="145">
        <v>0</v>
      </c>
      <c r="D30" s="147">
        <v>0</v>
      </c>
    </row>
    <row r="31" spans="1:4">
      <c r="A31" s="146" t="s">
        <v>36</v>
      </c>
      <c r="B31" s="145">
        <v>0</v>
      </c>
      <c r="C31" s="145">
        <v>0</v>
      </c>
      <c r="D31" s="147">
        <v>0</v>
      </c>
    </row>
    <row r="32" spans="1:4">
      <c r="A32" s="152" t="s">
        <v>37</v>
      </c>
      <c r="B32" s="153">
        <v>51.98</v>
      </c>
      <c r="C32" s="153">
        <v>1.73</v>
      </c>
      <c r="D32" s="154">
        <v>4.5870744629234192E-3</v>
      </c>
    </row>
    <row r="33" spans="1:244" s="155" customFormat="1">
      <c r="A33" s="141" t="s">
        <v>38</v>
      </c>
      <c r="B33" s="2"/>
      <c r="C33" s="2"/>
      <c r="D33" s="2"/>
    </row>
    <row r="34" spans="1:244" s="155" customFormat="1">
      <c r="A34" s="146" t="s">
        <v>39</v>
      </c>
      <c r="B34" s="145">
        <v>522.52131776205965</v>
      </c>
      <c r="C34" s="145">
        <v>17.420000000000002</v>
      </c>
      <c r="D34" s="147">
        <v>4.6110892517111139E-2</v>
      </c>
    </row>
    <row r="35" spans="1:244" s="155" customFormat="1">
      <c r="A35" s="138" t="s">
        <v>40</v>
      </c>
      <c r="B35" s="145">
        <v>522.52131776205965</v>
      </c>
      <c r="C35" s="145">
        <v>17.420000000000002</v>
      </c>
      <c r="D35" s="147">
        <v>4.6110892517111139E-2</v>
      </c>
    </row>
    <row r="36" spans="1:244" s="156" customFormat="1">
      <c r="A36" s="148" t="s">
        <v>41</v>
      </c>
      <c r="B36" s="149">
        <v>10910.281317762059</v>
      </c>
      <c r="C36" s="149">
        <v>363.68</v>
      </c>
      <c r="D36" s="150">
        <v>0.96279863055053516</v>
      </c>
    </row>
    <row r="37" spans="1:244" s="155" customFormat="1">
      <c r="A37" s="141" t="s">
        <v>42</v>
      </c>
      <c r="B37" s="2"/>
      <c r="C37" s="2"/>
      <c r="D37" s="2"/>
    </row>
    <row r="38" spans="1:244" s="155" customFormat="1">
      <c r="A38" s="138" t="s">
        <v>43</v>
      </c>
      <c r="B38" s="145">
        <v>171.36</v>
      </c>
      <c r="C38" s="145">
        <v>5.71</v>
      </c>
      <c r="D38" s="147">
        <v>1.5121990765035728E-2</v>
      </c>
    </row>
    <row r="39" spans="1:244" s="155" customFormat="1">
      <c r="A39" s="138" t="s">
        <v>44</v>
      </c>
      <c r="B39" s="145">
        <v>0.99</v>
      </c>
      <c r="C39" s="145">
        <v>0.03</v>
      </c>
      <c r="D39" s="147">
        <v>8.7364442445059349E-5</v>
      </c>
    </row>
    <row r="40" spans="1:244" s="155" customFormat="1">
      <c r="A40" s="146" t="s">
        <v>45</v>
      </c>
      <c r="B40" s="145">
        <v>0</v>
      </c>
      <c r="C40" s="145">
        <v>0</v>
      </c>
      <c r="D40" s="147">
        <v>0</v>
      </c>
    </row>
    <row r="41" spans="1:244" s="155" customFormat="1">
      <c r="A41" s="152" t="s">
        <v>46</v>
      </c>
      <c r="B41" s="153">
        <v>172.35</v>
      </c>
      <c r="C41" s="153">
        <v>5.74</v>
      </c>
      <c r="D41" s="154">
        <v>1.5209355207480787E-2</v>
      </c>
      <c r="E41" s="157"/>
      <c r="F41" s="158"/>
      <c r="G41" s="158"/>
      <c r="H41" s="107"/>
      <c r="I41" s="157"/>
      <c r="J41" s="158"/>
      <c r="K41" s="158"/>
      <c r="L41" s="107"/>
      <c r="M41" s="157"/>
      <c r="N41" s="158"/>
      <c r="O41" s="158"/>
      <c r="P41" s="107"/>
      <c r="Q41" s="157"/>
      <c r="R41" s="158"/>
      <c r="S41" s="158"/>
      <c r="T41" s="107"/>
      <c r="U41" s="157"/>
      <c r="V41" s="158"/>
      <c r="W41" s="158"/>
      <c r="X41" s="107"/>
      <c r="Y41" s="157"/>
      <c r="Z41" s="158"/>
      <c r="AA41" s="158"/>
      <c r="AB41" s="107"/>
      <c r="AC41" s="157"/>
      <c r="AD41" s="158"/>
      <c r="AE41" s="158"/>
      <c r="AF41" s="107"/>
      <c r="AG41" s="157"/>
      <c r="AH41" s="158"/>
      <c r="AI41" s="158"/>
      <c r="AJ41" s="107"/>
      <c r="AK41" s="157"/>
      <c r="AL41" s="158"/>
      <c r="AM41" s="158"/>
      <c r="AN41" s="107"/>
      <c r="AO41" s="157"/>
      <c r="AP41" s="158"/>
      <c r="AQ41" s="158"/>
      <c r="AR41" s="107"/>
      <c r="AS41" s="157"/>
      <c r="AT41" s="158"/>
      <c r="AU41" s="158"/>
      <c r="AV41" s="107"/>
      <c r="AW41" s="157"/>
      <c r="AX41" s="158"/>
      <c r="AY41" s="158"/>
      <c r="AZ41" s="107"/>
      <c r="BA41" s="157"/>
      <c r="BB41" s="158"/>
      <c r="BC41" s="158"/>
      <c r="BD41" s="107"/>
      <c r="BE41" s="157"/>
      <c r="BF41" s="158"/>
      <c r="BG41" s="158"/>
      <c r="BH41" s="107"/>
      <c r="BI41" s="157"/>
      <c r="BJ41" s="158"/>
      <c r="BK41" s="158"/>
      <c r="BL41" s="107"/>
      <c r="BM41" s="157"/>
      <c r="BN41" s="158"/>
      <c r="BO41" s="158"/>
      <c r="BP41" s="107"/>
      <c r="BQ41" s="157"/>
      <c r="BR41" s="158"/>
      <c r="BS41" s="158"/>
      <c r="BT41" s="107"/>
      <c r="BU41" s="157"/>
      <c r="BV41" s="158"/>
      <c r="BW41" s="158"/>
      <c r="BX41" s="107"/>
      <c r="BY41" s="157"/>
      <c r="BZ41" s="158"/>
      <c r="CA41" s="158"/>
      <c r="CB41" s="107"/>
      <c r="CC41" s="157"/>
      <c r="CD41" s="158"/>
      <c r="CE41" s="158"/>
      <c r="CF41" s="107"/>
      <c r="CG41" s="157"/>
      <c r="CH41" s="158"/>
      <c r="CI41" s="158"/>
      <c r="CJ41" s="107"/>
      <c r="CK41" s="157"/>
      <c r="CL41" s="158"/>
      <c r="CM41" s="158"/>
      <c r="CN41" s="107"/>
      <c r="CO41" s="157"/>
      <c r="CP41" s="158"/>
      <c r="CQ41" s="158"/>
      <c r="CR41" s="107"/>
      <c r="CS41" s="157"/>
      <c r="CT41" s="158"/>
      <c r="CU41" s="158"/>
      <c r="CV41" s="107"/>
      <c r="CW41" s="157"/>
      <c r="CX41" s="158"/>
      <c r="CY41" s="158"/>
      <c r="CZ41" s="107"/>
      <c r="DA41" s="157"/>
      <c r="DB41" s="158"/>
      <c r="DC41" s="158"/>
      <c r="DD41" s="107"/>
      <c r="DE41" s="157"/>
      <c r="DF41" s="158"/>
      <c r="DG41" s="158"/>
      <c r="DH41" s="107"/>
      <c r="DI41" s="157"/>
      <c r="DJ41" s="158"/>
      <c r="DK41" s="158"/>
      <c r="DL41" s="107"/>
      <c r="DM41" s="157"/>
      <c r="DN41" s="158"/>
      <c r="DO41" s="158"/>
      <c r="DP41" s="107"/>
      <c r="DQ41" s="157"/>
      <c r="DR41" s="158"/>
      <c r="DS41" s="158"/>
      <c r="DT41" s="107"/>
      <c r="DU41" s="157"/>
      <c r="DV41" s="158"/>
      <c r="DW41" s="158"/>
      <c r="DX41" s="107"/>
      <c r="DY41" s="157"/>
      <c r="DZ41" s="158"/>
      <c r="EA41" s="158"/>
      <c r="EB41" s="107"/>
      <c r="EC41" s="157"/>
      <c r="ED41" s="158"/>
      <c r="EE41" s="158"/>
      <c r="EF41" s="107"/>
      <c r="EG41" s="157"/>
      <c r="EH41" s="158"/>
      <c r="EI41" s="158"/>
      <c r="EJ41" s="107"/>
      <c r="EK41" s="157"/>
      <c r="EL41" s="158"/>
      <c r="EM41" s="158"/>
      <c r="EN41" s="107"/>
      <c r="EO41" s="157"/>
      <c r="EP41" s="158"/>
      <c r="EQ41" s="158"/>
      <c r="ER41" s="107"/>
      <c r="ES41" s="157"/>
      <c r="ET41" s="158"/>
      <c r="EU41" s="158"/>
      <c r="EV41" s="107"/>
      <c r="EW41" s="157"/>
      <c r="EX41" s="158"/>
      <c r="EY41" s="158"/>
      <c r="EZ41" s="107"/>
      <c r="FA41" s="157"/>
      <c r="FB41" s="158"/>
      <c r="FC41" s="158"/>
      <c r="FD41" s="107"/>
      <c r="FE41" s="157"/>
      <c r="FF41" s="158"/>
      <c r="FG41" s="158"/>
      <c r="FH41" s="107"/>
      <c r="FI41" s="157"/>
      <c r="FJ41" s="158"/>
      <c r="FK41" s="158"/>
      <c r="FL41" s="107"/>
      <c r="FM41" s="157"/>
      <c r="FN41" s="158"/>
      <c r="FO41" s="158"/>
      <c r="FP41" s="107"/>
      <c r="FQ41" s="157"/>
      <c r="FR41" s="158"/>
      <c r="FS41" s="158"/>
      <c r="FT41" s="107"/>
      <c r="FU41" s="157"/>
      <c r="FV41" s="158"/>
      <c r="FW41" s="158"/>
      <c r="FX41" s="107"/>
      <c r="FY41" s="157"/>
      <c r="FZ41" s="158"/>
      <c r="GA41" s="158"/>
      <c r="GB41" s="107"/>
      <c r="GC41" s="157"/>
      <c r="GD41" s="158"/>
      <c r="GE41" s="158"/>
      <c r="GF41" s="107"/>
      <c r="GG41" s="157"/>
      <c r="GH41" s="158"/>
      <c r="GI41" s="158"/>
      <c r="GJ41" s="107"/>
      <c r="GK41" s="157"/>
      <c r="GL41" s="158"/>
      <c r="GM41" s="158"/>
      <c r="GN41" s="107"/>
      <c r="GO41" s="157"/>
      <c r="GP41" s="158"/>
      <c r="GQ41" s="158"/>
      <c r="GR41" s="107"/>
      <c r="GS41" s="157"/>
      <c r="GT41" s="158"/>
      <c r="GU41" s="158"/>
      <c r="GV41" s="107"/>
      <c r="GW41" s="157"/>
      <c r="GX41" s="158"/>
      <c r="GY41" s="158"/>
      <c r="GZ41" s="107"/>
      <c r="HA41" s="157"/>
      <c r="HB41" s="158"/>
      <c r="HC41" s="158"/>
      <c r="HD41" s="107"/>
      <c r="HE41" s="157"/>
      <c r="HF41" s="158"/>
      <c r="HG41" s="158"/>
      <c r="HH41" s="107"/>
      <c r="HI41" s="157"/>
      <c r="HJ41" s="158"/>
      <c r="HK41" s="158"/>
      <c r="HL41" s="107"/>
      <c r="HM41" s="157"/>
      <c r="HN41" s="158"/>
      <c r="HO41" s="158"/>
      <c r="HP41" s="107"/>
      <c r="HQ41" s="157"/>
      <c r="HR41" s="158"/>
      <c r="HS41" s="158"/>
      <c r="HT41" s="107"/>
      <c r="HU41" s="157"/>
      <c r="HV41" s="158"/>
      <c r="HW41" s="158"/>
      <c r="HX41" s="107"/>
      <c r="HY41" s="157"/>
      <c r="HZ41" s="158"/>
      <c r="IA41" s="158"/>
      <c r="IB41" s="107"/>
      <c r="IC41" s="157"/>
      <c r="ID41" s="158"/>
      <c r="IE41" s="158"/>
      <c r="IF41" s="107"/>
      <c r="IG41" s="157"/>
      <c r="IH41" s="158"/>
      <c r="II41" s="158"/>
      <c r="IJ41" s="107"/>
    </row>
    <row r="42" spans="1:244" s="155" customFormat="1">
      <c r="A42" s="141" t="s">
        <v>47</v>
      </c>
      <c r="B42" s="2"/>
      <c r="C42" s="2"/>
      <c r="D42" s="2"/>
    </row>
    <row r="43" spans="1:244" s="155" customFormat="1">
      <c r="A43" s="146" t="s">
        <v>48</v>
      </c>
      <c r="B43" s="145">
        <v>0.60001599999999988</v>
      </c>
      <c r="C43" s="145">
        <v>0.02</v>
      </c>
      <c r="D43" s="147">
        <v>5.2949558886984568E-5</v>
      </c>
    </row>
    <row r="44" spans="1:244" s="155" customFormat="1">
      <c r="A44" s="146" t="s">
        <v>49</v>
      </c>
      <c r="B44" s="145">
        <v>0</v>
      </c>
      <c r="C44" s="145">
        <v>0</v>
      </c>
      <c r="D44" s="147">
        <v>0</v>
      </c>
    </row>
    <row r="45" spans="1:244" s="155" customFormat="1">
      <c r="A45" s="146" t="s">
        <v>50</v>
      </c>
      <c r="B45" s="145">
        <v>0.96</v>
      </c>
      <c r="C45" s="145">
        <v>0.03</v>
      </c>
      <c r="D45" s="147">
        <v>8.4717035098239374E-5</v>
      </c>
    </row>
    <row r="46" spans="1:244" s="155" customFormat="1">
      <c r="A46" s="152" t="s">
        <v>51</v>
      </c>
      <c r="B46" s="153">
        <v>1.5600159999999998</v>
      </c>
      <c r="C46" s="153">
        <v>0.05</v>
      </c>
      <c r="D46" s="154">
        <v>1.3766659398522396E-4</v>
      </c>
      <c r="E46" s="157"/>
      <c r="F46" s="158"/>
      <c r="G46" s="158"/>
      <c r="H46" s="107"/>
      <c r="I46" s="157"/>
      <c r="J46" s="158"/>
      <c r="K46" s="158"/>
      <c r="L46" s="107"/>
      <c r="M46" s="157"/>
      <c r="N46" s="158"/>
      <c r="O46" s="158"/>
      <c r="P46" s="107"/>
      <c r="Q46" s="157"/>
      <c r="R46" s="158"/>
      <c r="S46" s="158"/>
      <c r="T46" s="107"/>
      <c r="U46" s="157"/>
      <c r="V46" s="158"/>
      <c r="W46" s="158"/>
      <c r="X46" s="107"/>
      <c r="Y46" s="157"/>
      <c r="Z46" s="158"/>
      <c r="AA46" s="158"/>
      <c r="AB46" s="107"/>
      <c r="AC46" s="157"/>
      <c r="AD46" s="158"/>
      <c r="AE46" s="158"/>
      <c r="AF46" s="107"/>
      <c r="AG46" s="157"/>
      <c r="AH46" s="158"/>
      <c r="AI46" s="158"/>
      <c r="AJ46" s="107"/>
      <c r="AK46" s="157"/>
      <c r="AL46" s="158"/>
      <c r="AM46" s="158"/>
      <c r="AN46" s="107"/>
      <c r="AO46" s="157"/>
      <c r="AP46" s="158"/>
      <c r="AQ46" s="158"/>
      <c r="AR46" s="107"/>
      <c r="AS46" s="157"/>
      <c r="AT46" s="158"/>
      <c r="AU46" s="158"/>
      <c r="AV46" s="107"/>
      <c r="AW46" s="157"/>
      <c r="AX46" s="158"/>
      <c r="AY46" s="158"/>
      <c r="AZ46" s="107"/>
      <c r="BA46" s="157"/>
      <c r="BB46" s="158"/>
      <c r="BC46" s="158"/>
      <c r="BD46" s="107"/>
      <c r="BE46" s="157"/>
      <c r="BF46" s="158"/>
      <c r="BG46" s="158"/>
      <c r="BH46" s="107"/>
      <c r="BI46" s="157"/>
      <c r="BJ46" s="158"/>
      <c r="BK46" s="158"/>
      <c r="BL46" s="107"/>
      <c r="BM46" s="157"/>
      <c r="BN46" s="158"/>
      <c r="BO46" s="158"/>
      <c r="BP46" s="107"/>
      <c r="BQ46" s="157"/>
      <c r="BR46" s="158"/>
      <c r="BS46" s="158"/>
      <c r="BT46" s="107"/>
      <c r="BU46" s="157"/>
      <c r="BV46" s="158"/>
      <c r="BW46" s="158"/>
      <c r="BX46" s="107"/>
      <c r="BY46" s="157"/>
      <c r="BZ46" s="158"/>
      <c r="CA46" s="158"/>
      <c r="CB46" s="107"/>
      <c r="CC46" s="157"/>
      <c r="CD46" s="158"/>
      <c r="CE46" s="158"/>
      <c r="CF46" s="107"/>
      <c r="CG46" s="157"/>
      <c r="CH46" s="158"/>
      <c r="CI46" s="158"/>
      <c r="CJ46" s="107"/>
      <c r="CK46" s="157"/>
      <c r="CL46" s="158"/>
      <c r="CM46" s="158"/>
      <c r="CN46" s="107"/>
      <c r="CO46" s="157"/>
      <c r="CP46" s="158"/>
      <c r="CQ46" s="158"/>
      <c r="CR46" s="107"/>
      <c r="CS46" s="157"/>
      <c r="CT46" s="158"/>
      <c r="CU46" s="158"/>
      <c r="CV46" s="107"/>
      <c r="CW46" s="157"/>
      <c r="CX46" s="158"/>
      <c r="CY46" s="158"/>
      <c r="CZ46" s="107"/>
      <c r="DA46" s="157"/>
      <c r="DB46" s="158"/>
      <c r="DC46" s="158"/>
      <c r="DD46" s="107"/>
      <c r="DE46" s="157"/>
      <c r="DF46" s="158"/>
      <c r="DG46" s="158"/>
      <c r="DH46" s="107"/>
      <c r="DI46" s="157"/>
      <c r="DJ46" s="158"/>
      <c r="DK46" s="158"/>
      <c r="DL46" s="107"/>
      <c r="DM46" s="157"/>
      <c r="DN46" s="158"/>
      <c r="DO46" s="158"/>
      <c r="DP46" s="107"/>
      <c r="DQ46" s="157"/>
      <c r="DR46" s="158"/>
      <c r="DS46" s="158"/>
      <c r="DT46" s="107"/>
      <c r="DU46" s="157"/>
      <c r="DV46" s="158"/>
      <c r="DW46" s="158"/>
      <c r="DX46" s="107"/>
      <c r="DY46" s="157"/>
      <c r="DZ46" s="158"/>
      <c r="EA46" s="158"/>
      <c r="EB46" s="107"/>
      <c r="EC46" s="157"/>
      <c r="ED46" s="158"/>
      <c r="EE46" s="158"/>
      <c r="EF46" s="107"/>
      <c r="EG46" s="157"/>
      <c r="EH46" s="158"/>
      <c r="EI46" s="158"/>
      <c r="EJ46" s="107"/>
      <c r="EK46" s="157"/>
      <c r="EL46" s="158"/>
      <c r="EM46" s="158"/>
      <c r="EN46" s="107"/>
      <c r="EO46" s="157"/>
      <c r="EP46" s="158"/>
      <c r="EQ46" s="158"/>
      <c r="ER46" s="107"/>
      <c r="ES46" s="157"/>
      <c r="ET46" s="158"/>
      <c r="EU46" s="158"/>
      <c r="EV46" s="107"/>
      <c r="EW46" s="157"/>
      <c r="EX46" s="158"/>
      <c r="EY46" s="158"/>
      <c r="EZ46" s="107"/>
      <c r="FA46" s="157"/>
      <c r="FB46" s="158"/>
      <c r="FC46" s="158"/>
      <c r="FD46" s="107"/>
      <c r="FE46" s="157"/>
      <c r="FF46" s="158"/>
      <c r="FG46" s="158"/>
      <c r="FH46" s="107"/>
      <c r="FI46" s="157"/>
      <c r="FJ46" s="158"/>
      <c r="FK46" s="158"/>
      <c r="FL46" s="107"/>
      <c r="FM46" s="157"/>
      <c r="FN46" s="158"/>
      <c r="FO46" s="158"/>
      <c r="FP46" s="107"/>
      <c r="FQ46" s="157"/>
      <c r="FR46" s="158"/>
      <c r="FS46" s="158"/>
      <c r="FT46" s="107"/>
      <c r="FU46" s="157"/>
      <c r="FV46" s="158"/>
      <c r="FW46" s="158"/>
      <c r="FX46" s="107"/>
      <c r="FY46" s="157"/>
      <c r="FZ46" s="158"/>
      <c r="GA46" s="158"/>
      <c r="GB46" s="107"/>
      <c r="GC46" s="157"/>
      <c r="GD46" s="158"/>
      <c r="GE46" s="158"/>
      <c r="GF46" s="107"/>
      <c r="GG46" s="157"/>
      <c r="GH46" s="158"/>
      <c r="GI46" s="158"/>
      <c r="GJ46" s="107"/>
      <c r="GK46" s="157"/>
      <c r="GL46" s="158"/>
      <c r="GM46" s="158"/>
      <c r="GN46" s="107"/>
      <c r="GO46" s="157"/>
      <c r="GP46" s="158"/>
      <c r="GQ46" s="158"/>
      <c r="GR46" s="107"/>
      <c r="GS46" s="157"/>
      <c r="GT46" s="158"/>
      <c r="GU46" s="158"/>
      <c r="GV46" s="107"/>
      <c r="GW46" s="157"/>
      <c r="GX46" s="158"/>
      <c r="GY46" s="158"/>
      <c r="GZ46" s="107"/>
      <c r="HA46" s="157"/>
      <c r="HB46" s="158"/>
      <c r="HC46" s="158"/>
      <c r="HD46" s="107"/>
      <c r="HE46" s="157"/>
      <c r="HF46" s="158"/>
      <c r="HG46" s="158"/>
      <c r="HH46" s="107"/>
      <c r="HI46" s="157"/>
      <c r="HJ46" s="158"/>
      <c r="HK46" s="158"/>
      <c r="HL46" s="107"/>
      <c r="HM46" s="157"/>
      <c r="HN46" s="158"/>
      <c r="HO46" s="158"/>
      <c r="HP46" s="107"/>
      <c r="HQ46" s="157"/>
      <c r="HR46" s="158"/>
      <c r="HS46" s="158"/>
      <c r="HT46" s="107"/>
      <c r="HU46" s="157"/>
      <c r="HV46" s="158"/>
      <c r="HW46" s="158"/>
      <c r="HX46" s="107"/>
      <c r="HY46" s="157"/>
      <c r="HZ46" s="158"/>
      <c r="IA46" s="158"/>
      <c r="IB46" s="107"/>
      <c r="IC46" s="157"/>
      <c r="ID46" s="158"/>
      <c r="IE46" s="158"/>
      <c r="IF46" s="107"/>
      <c r="IG46" s="157"/>
      <c r="IH46" s="158"/>
      <c r="II46" s="158"/>
      <c r="IJ46" s="107"/>
    </row>
    <row r="47" spans="1:244" s="155" customFormat="1">
      <c r="A47" s="159" t="s">
        <v>52</v>
      </c>
      <c r="B47" s="160">
        <v>173.91001599999998</v>
      </c>
      <c r="C47" s="160">
        <v>5.79</v>
      </c>
      <c r="D47" s="161">
        <v>1.534702180146601E-2</v>
      </c>
      <c r="E47" s="158"/>
      <c r="F47" s="158"/>
      <c r="G47" s="157"/>
      <c r="H47" s="158"/>
      <c r="I47" s="158"/>
      <c r="J47" s="158"/>
      <c r="K47" s="157"/>
      <c r="L47" s="158"/>
      <c r="M47" s="158"/>
      <c r="N47" s="158"/>
      <c r="O47" s="157"/>
      <c r="P47" s="158"/>
      <c r="Q47" s="158"/>
      <c r="R47" s="158"/>
      <c r="S47" s="157"/>
      <c r="T47" s="158"/>
      <c r="U47" s="158"/>
      <c r="V47" s="158"/>
      <c r="W47" s="157"/>
      <c r="X47" s="158"/>
      <c r="Y47" s="158"/>
      <c r="Z47" s="158"/>
      <c r="AA47" s="157"/>
      <c r="AB47" s="158"/>
      <c r="AC47" s="158"/>
      <c r="AD47" s="158"/>
      <c r="AE47" s="157"/>
      <c r="AF47" s="158"/>
      <c r="AG47" s="158"/>
      <c r="AH47" s="158"/>
      <c r="AI47" s="157"/>
      <c r="AJ47" s="158"/>
      <c r="AK47" s="158"/>
      <c r="AL47" s="158"/>
      <c r="AM47" s="157"/>
      <c r="AN47" s="158"/>
      <c r="AO47" s="158"/>
      <c r="AP47" s="158"/>
      <c r="AQ47" s="157"/>
      <c r="AR47" s="158"/>
      <c r="AS47" s="158"/>
      <c r="AT47" s="158"/>
      <c r="AU47" s="157"/>
      <c r="AV47" s="158"/>
      <c r="AW47" s="158"/>
      <c r="AX47" s="158"/>
      <c r="AY47" s="157"/>
      <c r="AZ47" s="158"/>
      <c r="BA47" s="158"/>
      <c r="BB47" s="158"/>
      <c r="BC47" s="157"/>
      <c r="BD47" s="158"/>
      <c r="BE47" s="158"/>
      <c r="BF47" s="158"/>
      <c r="BG47" s="157"/>
      <c r="BH47" s="158"/>
      <c r="BI47" s="158"/>
      <c r="BJ47" s="158"/>
      <c r="BK47" s="157"/>
      <c r="BL47" s="158"/>
      <c r="BM47" s="158"/>
      <c r="BN47" s="158"/>
      <c r="BO47" s="157"/>
      <c r="BP47" s="158"/>
      <c r="BQ47" s="158"/>
      <c r="BR47" s="158"/>
      <c r="BS47" s="157"/>
      <c r="BT47" s="158"/>
      <c r="BU47" s="158"/>
      <c r="BV47" s="158"/>
      <c r="BW47" s="157"/>
      <c r="BX47" s="158"/>
      <c r="BY47" s="158"/>
      <c r="BZ47" s="158"/>
      <c r="CA47" s="157"/>
      <c r="CB47" s="158"/>
      <c r="CC47" s="158"/>
      <c r="CD47" s="158"/>
      <c r="CE47" s="157"/>
      <c r="CF47" s="158"/>
      <c r="CG47" s="158"/>
      <c r="CH47" s="158"/>
      <c r="CI47" s="157"/>
      <c r="CJ47" s="158"/>
      <c r="CK47" s="158"/>
      <c r="CL47" s="158"/>
      <c r="CM47" s="157"/>
      <c r="CN47" s="158"/>
      <c r="CO47" s="158"/>
      <c r="CP47" s="158"/>
      <c r="CQ47" s="157"/>
      <c r="CR47" s="158"/>
      <c r="CS47" s="158"/>
      <c r="CT47" s="158"/>
      <c r="CU47" s="157"/>
      <c r="CV47" s="158"/>
      <c r="CW47" s="158"/>
      <c r="CX47" s="158"/>
      <c r="CY47" s="157"/>
      <c r="CZ47" s="158"/>
      <c r="DA47" s="158"/>
      <c r="DB47" s="158"/>
      <c r="DC47" s="157"/>
      <c r="DD47" s="158"/>
      <c r="DE47" s="158"/>
      <c r="DF47" s="158"/>
      <c r="DG47" s="157"/>
      <c r="DH47" s="158"/>
      <c r="DI47" s="158"/>
      <c r="DJ47" s="158"/>
      <c r="DK47" s="157"/>
      <c r="DL47" s="158"/>
      <c r="DM47" s="158"/>
      <c r="DN47" s="158"/>
      <c r="DO47" s="157"/>
      <c r="DP47" s="158"/>
      <c r="DQ47" s="158"/>
      <c r="DR47" s="158"/>
      <c r="DS47" s="157"/>
      <c r="DT47" s="158"/>
      <c r="DU47" s="158"/>
      <c r="DV47" s="158"/>
      <c r="DW47" s="157"/>
      <c r="DX47" s="158"/>
      <c r="DY47" s="158"/>
      <c r="DZ47" s="158"/>
      <c r="EA47" s="157"/>
      <c r="EB47" s="158"/>
      <c r="EC47" s="158"/>
      <c r="ED47" s="158"/>
      <c r="EE47" s="157"/>
      <c r="EF47" s="158"/>
      <c r="EG47" s="158"/>
      <c r="EH47" s="158"/>
      <c r="EI47" s="157"/>
      <c r="EJ47" s="158"/>
      <c r="EK47" s="158"/>
      <c r="EL47" s="158"/>
      <c r="EM47" s="157"/>
      <c r="EN47" s="158"/>
      <c r="EO47" s="158"/>
      <c r="EP47" s="158"/>
      <c r="EQ47" s="157"/>
      <c r="ER47" s="158"/>
      <c r="ES47" s="158"/>
      <c r="ET47" s="158"/>
      <c r="EU47" s="157"/>
      <c r="EV47" s="158"/>
      <c r="EW47" s="158"/>
      <c r="EX47" s="158"/>
      <c r="EY47" s="157"/>
      <c r="EZ47" s="158"/>
      <c r="FA47" s="158"/>
      <c r="FB47" s="158"/>
      <c r="FC47" s="157"/>
      <c r="FD47" s="158"/>
      <c r="FE47" s="158"/>
      <c r="FF47" s="158"/>
      <c r="FG47" s="157"/>
      <c r="FH47" s="158"/>
      <c r="FI47" s="158"/>
      <c r="FJ47" s="158"/>
      <c r="FK47" s="157"/>
      <c r="FL47" s="158"/>
      <c r="FM47" s="158"/>
      <c r="FN47" s="158"/>
      <c r="FO47" s="157"/>
      <c r="FP47" s="158"/>
      <c r="FQ47" s="158"/>
      <c r="FR47" s="158"/>
      <c r="FS47" s="157"/>
      <c r="FT47" s="158"/>
      <c r="FU47" s="158"/>
      <c r="FV47" s="158"/>
      <c r="FW47" s="157"/>
      <c r="FX47" s="158"/>
      <c r="FY47" s="158"/>
      <c r="FZ47" s="158"/>
      <c r="GA47" s="157"/>
      <c r="GB47" s="158"/>
      <c r="GC47" s="158"/>
      <c r="GD47" s="158"/>
      <c r="GE47" s="157"/>
      <c r="GF47" s="158"/>
      <c r="GG47" s="158"/>
      <c r="GH47" s="158"/>
      <c r="GI47" s="157"/>
      <c r="GJ47" s="158"/>
      <c r="GK47" s="158"/>
      <c r="GL47" s="158"/>
      <c r="GM47" s="157"/>
      <c r="GN47" s="158"/>
      <c r="GO47" s="158"/>
      <c r="GP47" s="158"/>
      <c r="GQ47" s="157"/>
      <c r="GR47" s="158"/>
      <c r="GS47" s="158"/>
      <c r="GT47" s="158"/>
      <c r="GU47" s="157"/>
      <c r="GV47" s="158"/>
      <c r="GW47" s="158"/>
      <c r="GX47" s="158"/>
      <c r="GY47" s="157"/>
      <c r="GZ47" s="158"/>
      <c r="HA47" s="158"/>
      <c r="HB47" s="158"/>
      <c r="HC47" s="157"/>
      <c r="HD47" s="158"/>
      <c r="HE47" s="158"/>
      <c r="HF47" s="158"/>
      <c r="HG47" s="157"/>
      <c r="HH47" s="158"/>
      <c r="HI47" s="158"/>
      <c r="HJ47" s="158"/>
      <c r="HK47" s="157"/>
      <c r="HL47" s="158"/>
      <c r="HM47" s="158"/>
      <c r="HN47" s="158"/>
      <c r="HO47" s="157"/>
      <c r="HP47" s="158"/>
      <c r="HQ47" s="158"/>
      <c r="HR47" s="158"/>
      <c r="HS47" s="157"/>
      <c r="HT47" s="158"/>
      <c r="HU47" s="158"/>
      <c r="HV47" s="158"/>
      <c r="HW47" s="157"/>
      <c r="HX47" s="158"/>
      <c r="HY47" s="158"/>
      <c r="HZ47" s="158"/>
      <c r="IA47" s="157"/>
      <c r="IB47" s="158"/>
      <c r="IC47" s="158"/>
      <c r="ID47" s="158"/>
      <c r="IE47" s="157"/>
      <c r="IF47" s="158"/>
      <c r="IG47" s="158"/>
      <c r="IH47" s="158"/>
    </row>
    <row r="48" spans="1:244" s="156" customFormat="1">
      <c r="A48" s="148" t="s">
        <v>53</v>
      </c>
      <c r="B48" s="149">
        <v>11084.191333762059</v>
      </c>
      <c r="C48" s="149">
        <v>369.47</v>
      </c>
      <c r="D48" s="150">
        <v>0.97814565235200113</v>
      </c>
    </row>
    <row r="49" spans="1:244" s="155" customFormat="1">
      <c r="A49" s="141" t="s">
        <v>85</v>
      </c>
      <c r="B49" s="2"/>
      <c r="C49" s="2"/>
      <c r="D49" s="2"/>
    </row>
    <row r="50" spans="1:244" s="155" customFormat="1">
      <c r="A50" s="138" t="s">
        <v>84</v>
      </c>
      <c r="B50" s="145">
        <v>7.65</v>
      </c>
      <c r="C50" s="145">
        <v>0.26</v>
      </c>
      <c r="D50" s="147">
        <v>6.7508887343909504E-4</v>
      </c>
    </row>
    <row r="51" spans="1:244" s="155" customFormat="1">
      <c r="A51" s="138" t="s">
        <v>83</v>
      </c>
      <c r="B51" s="145">
        <v>240</v>
      </c>
      <c r="C51" s="145">
        <v>8</v>
      </c>
      <c r="D51" s="147">
        <v>2.1179258774559843E-2</v>
      </c>
    </row>
    <row r="52" spans="1:244" s="155" customFormat="1">
      <c r="A52" s="152" t="s">
        <v>82</v>
      </c>
      <c r="B52" s="153">
        <v>247.65</v>
      </c>
      <c r="C52" s="153">
        <v>8.26</v>
      </c>
      <c r="D52" s="154">
        <v>2.1854347647998939E-2</v>
      </c>
      <c r="E52" s="157"/>
      <c r="F52" s="158"/>
      <c r="G52" s="158"/>
      <c r="H52" s="107"/>
      <c r="I52" s="157"/>
      <c r="J52" s="158"/>
      <c r="K52" s="158"/>
      <c r="L52" s="107"/>
      <c r="M52" s="157"/>
      <c r="N52" s="158"/>
      <c r="O52" s="158"/>
      <c r="P52" s="107"/>
      <c r="Q52" s="157"/>
      <c r="R52" s="158"/>
      <c r="S52" s="158"/>
      <c r="T52" s="107"/>
      <c r="U52" s="157"/>
      <c r="V52" s="158"/>
      <c r="W52" s="158"/>
      <c r="X52" s="107"/>
      <c r="Y52" s="157"/>
      <c r="Z52" s="158"/>
      <c r="AA52" s="158"/>
      <c r="AB52" s="107"/>
      <c r="AC52" s="157"/>
      <c r="AD52" s="158"/>
      <c r="AE52" s="158"/>
      <c r="AF52" s="107"/>
      <c r="AG52" s="157"/>
      <c r="AH52" s="158"/>
      <c r="AI52" s="158"/>
      <c r="AJ52" s="107"/>
      <c r="AK52" s="157"/>
      <c r="AL52" s="158"/>
      <c r="AM52" s="158"/>
      <c r="AN52" s="107"/>
      <c r="AO52" s="157"/>
      <c r="AP52" s="158"/>
      <c r="AQ52" s="158"/>
      <c r="AR52" s="107"/>
      <c r="AS52" s="157"/>
      <c r="AT52" s="158"/>
      <c r="AU52" s="158"/>
      <c r="AV52" s="107"/>
      <c r="AW52" s="157"/>
      <c r="AX52" s="158"/>
      <c r="AY52" s="158"/>
      <c r="AZ52" s="107"/>
      <c r="BA52" s="157"/>
      <c r="BB52" s="158"/>
      <c r="BC52" s="158"/>
      <c r="BD52" s="107"/>
      <c r="BE52" s="157"/>
      <c r="BF52" s="158"/>
      <c r="BG52" s="158"/>
      <c r="BH52" s="107"/>
      <c r="BI52" s="157"/>
      <c r="BJ52" s="158"/>
      <c r="BK52" s="158"/>
      <c r="BL52" s="107"/>
      <c r="BM52" s="157"/>
      <c r="BN52" s="158"/>
      <c r="BO52" s="158"/>
      <c r="BP52" s="107"/>
      <c r="BQ52" s="157"/>
      <c r="BR52" s="158"/>
      <c r="BS52" s="158"/>
      <c r="BT52" s="107"/>
      <c r="BU52" s="157"/>
      <c r="BV52" s="158"/>
      <c r="BW52" s="158"/>
      <c r="BX52" s="107"/>
      <c r="BY52" s="157"/>
      <c r="BZ52" s="158"/>
      <c r="CA52" s="158"/>
      <c r="CB52" s="107"/>
      <c r="CC52" s="157"/>
      <c r="CD52" s="158"/>
      <c r="CE52" s="158"/>
      <c r="CF52" s="107"/>
      <c r="CG52" s="157"/>
      <c r="CH52" s="158"/>
      <c r="CI52" s="158"/>
      <c r="CJ52" s="107"/>
      <c r="CK52" s="157"/>
      <c r="CL52" s="158"/>
      <c r="CM52" s="158"/>
      <c r="CN52" s="107"/>
      <c r="CO52" s="157"/>
      <c r="CP52" s="158"/>
      <c r="CQ52" s="158"/>
      <c r="CR52" s="107"/>
      <c r="CS52" s="157"/>
      <c r="CT52" s="158"/>
      <c r="CU52" s="158"/>
      <c r="CV52" s="107"/>
      <c r="CW52" s="157"/>
      <c r="CX52" s="158"/>
      <c r="CY52" s="158"/>
      <c r="CZ52" s="107"/>
      <c r="DA52" s="157"/>
      <c r="DB52" s="158"/>
      <c r="DC52" s="158"/>
      <c r="DD52" s="107"/>
      <c r="DE52" s="157"/>
      <c r="DF52" s="158"/>
      <c r="DG52" s="158"/>
      <c r="DH52" s="107"/>
      <c r="DI52" s="157"/>
      <c r="DJ52" s="158"/>
      <c r="DK52" s="158"/>
      <c r="DL52" s="107"/>
      <c r="DM52" s="157"/>
      <c r="DN52" s="158"/>
      <c r="DO52" s="158"/>
      <c r="DP52" s="107"/>
      <c r="DQ52" s="157"/>
      <c r="DR52" s="158"/>
      <c r="DS52" s="158"/>
      <c r="DT52" s="107"/>
      <c r="DU52" s="157"/>
      <c r="DV52" s="158"/>
      <c r="DW52" s="158"/>
      <c r="DX52" s="107"/>
      <c r="DY52" s="157"/>
      <c r="DZ52" s="158"/>
      <c r="EA52" s="158"/>
      <c r="EB52" s="107"/>
      <c r="EC52" s="157"/>
      <c r="ED52" s="158"/>
      <c r="EE52" s="158"/>
      <c r="EF52" s="107"/>
      <c r="EG52" s="157"/>
      <c r="EH52" s="158"/>
      <c r="EI52" s="158"/>
      <c r="EJ52" s="107"/>
      <c r="EK52" s="157"/>
      <c r="EL52" s="158"/>
      <c r="EM52" s="158"/>
      <c r="EN52" s="107"/>
      <c r="EO52" s="157"/>
      <c r="EP52" s="158"/>
      <c r="EQ52" s="158"/>
      <c r="ER52" s="107"/>
      <c r="ES52" s="157"/>
      <c r="ET52" s="158"/>
      <c r="EU52" s="158"/>
      <c r="EV52" s="107"/>
      <c r="EW52" s="157"/>
      <c r="EX52" s="158"/>
      <c r="EY52" s="158"/>
      <c r="EZ52" s="107"/>
      <c r="FA52" s="157"/>
      <c r="FB52" s="158"/>
      <c r="FC52" s="158"/>
      <c r="FD52" s="107"/>
      <c r="FE52" s="157"/>
      <c r="FF52" s="158"/>
      <c r="FG52" s="158"/>
      <c r="FH52" s="107"/>
      <c r="FI52" s="157"/>
      <c r="FJ52" s="158"/>
      <c r="FK52" s="158"/>
      <c r="FL52" s="107"/>
      <c r="FM52" s="157"/>
      <c r="FN52" s="158"/>
      <c r="FO52" s="158"/>
      <c r="FP52" s="107"/>
      <c r="FQ52" s="157"/>
      <c r="FR52" s="158"/>
      <c r="FS52" s="158"/>
      <c r="FT52" s="107"/>
      <c r="FU52" s="157"/>
      <c r="FV52" s="158"/>
      <c r="FW52" s="158"/>
      <c r="FX52" s="107"/>
      <c r="FY52" s="157"/>
      <c r="FZ52" s="158"/>
      <c r="GA52" s="158"/>
      <c r="GB52" s="107"/>
      <c r="GC52" s="157"/>
      <c r="GD52" s="158"/>
      <c r="GE52" s="158"/>
      <c r="GF52" s="107"/>
      <c r="GG52" s="157"/>
      <c r="GH52" s="158"/>
      <c r="GI52" s="158"/>
      <c r="GJ52" s="107"/>
      <c r="GK52" s="157"/>
      <c r="GL52" s="158"/>
      <c r="GM52" s="158"/>
      <c r="GN52" s="107"/>
      <c r="GO52" s="157"/>
      <c r="GP52" s="158"/>
      <c r="GQ52" s="158"/>
      <c r="GR52" s="107"/>
      <c r="GS52" s="157"/>
      <c r="GT52" s="158"/>
      <c r="GU52" s="158"/>
      <c r="GV52" s="107"/>
      <c r="GW52" s="157"/>
      <c r="GX52" s="158"/>
      <c r="GY52" s="158"/>
      <c r="GZ52" s="107"/>
      <c r="HA52" s="157"/>
      <c r="HB52" s="158"/>
      <c r="HC52" s="158"/>
      <c r="HD52" s="107"/>
      <c r="HE52" s="157"/>
      <c r="HF52" s="158"/>
      <c r="HG52" s="158"/>
      <c r="HH52" s="107"/>
      <c r="HI52" s="157"/>
      <c r="HJ52" s="158"/>
      <c r="HK52" s="158"/>
      <c r="HL52" s="107"/>
      <c r="HM52" s="157"/>
      <c r="HN52" s="158"/>
      <c r="HO52" s="158"/>
      <c r="HP52" s="107"/>
      <c r="HQ52" s="157"/>
      <c r="HR52" s="158"/>
      <c r="HS52" s="158"/>
      <c r="HT52" s="107"/>
      <c r="HU52" s="157"/>
      <c r="HV52" s="158"/>
      <c r="HW52" s="158"/>
      <c r="HX52" s="107"/>
      <c r="HY52" s="157"/>
      <c r="HZ52" s="158"/>
      <c r="IA52" s="158"/>
      <c r="IB52" s="107"/>
      <c r="IC52" s="157"/>
      <c r="ID52" s="158"/>
      <c r="IE52" s="158"/>
      <c r="IF52" s="107"/>
      <c r="IG52" s="157"/>
      <c r="IH52" s="158"/>
      <c r="II52" s="158"/>
      <c r="IJ52" s="107"/>
    </row>
    <row r="53" spans="1:244" s="26" customFormat="1" ht="13.5" thickBot="1">
      <c r="A53" s="162" t="s">
        <v>81</v>
      </c>
      <c r="B53" s="163">
        <v>11331.841333762059</v>
      </c>
      <c r="C53" s="163">
        <v>377.73</v>
      </c>
      <c r="D53" s="164">
        <v>1</v>
      </c>
    </row>
    <row r="54" spans="1:244">
      <c r="A54" s="165" t="s">
        <v>283</v>
      </c>
      <c r="D54" s="7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4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4" width="13.140625" style="2"/>
    <col min="255" max="255" width="52.140625" style="2" customWidth="1"/>
    <col min="256" max="257" width="14.42578125" style="2" customWidth="1"/>
    <col min="258" max="258" width="9.85546875" style="2" customWidth="1"/>
    <col min="259" max="510" width="13.140625" style="2"/>
    <col min="511" max="511" width="52.140625" style="2" customWidth="1"/>
    <col min="512" max="513" width="14.42578125" style="2" customWidth="1"/>
    <col min="514" max="514" width="9.85546875" style="2" customWidth="1"/>
    <col min="515" max="766" width="13.140625" style="2"/>
    <col min="767" max="767" width="52.140625" style="2" customWidth="1"/>
    <col min="768" max="769" width="14.42578125" style="2" customWidth="1"/>
    <col min="770" max="770" width="9.85546875" style="2" customWidth="1"/>
    <col min="771" max="1022" width="13.140625" style="2"/>
    <col min="1023" max="1023" width="52.140625" style="2" customWidth="1"/>
    <col min="1024" max="1025" width="14.42578125" style="2" customWidth="1"/>
    <col min="1026" max="1026" width="9.85546875" style="2" customWidth="1"/>
    <col min="1027" max="1278" width="13.140625" style="2"/>
    <col min="1279" max="1279" width="52.140625" style="2" customWidth="1"/>
    <col min="1280" max="1281" width="14.42578125" style="2" customWidth="1"/>
    <col min="1282" max="1282" width="9.85546875" style="2" customWidth="1"/>
    <col min="1283" max="1534" width="13.140625" style="2"/>
    <col min="1535" max="1535" width="52.140625" style="2" customWidth="1"/>
    <col min="1536" max="1537" width="14.42578125" style="2" customWidth="1"/>
    <col min="1538" max="1538" width="9.85546875" style="2" customWidth="1"/>
    <col min="1539" max="1790" width="13.140625" style="2"/>
    <col min="1791" max="1791" width="52.140625" style="2" customWidth="1"/>
    <col min="1792" max="1793" width="14.42578125" style="2" customWidth="1"/>
    <col min="1794" max="1794" width="9.85546875" style="2" customWidth="1"/>
    <col min="1795" max="2046" width="13.140625" style="2"/>
    <col min="2047" max="2047" width="52.140625" style="2" customWidth="1"/>
    <col min="2048" max="2049" width="14.42578125" style="2" customWidth="1"/>
    <col min="2050" max="2050" width="9.85546875" style="2" customWidth="1"/>
    <col min="2051" max="2302" width="13.140625" style="2"/>
    <col min="2303" max="2303" width="52.140625" style="2" customWidth="1"/>
    <col min="2304" max="2305" width="14.42578125" style="2" customWidth="1"/>
    <col min="2306" max="2306" width="9.85546875" style="2" customWidth="1"/>
    <col min="2307" max="2558" width="13.140625" style="2"/>
    <col min="2559" max="2559" width="52.140625" style="2" customWidth="1"/>
    <col min="2560" max="2561" width="14.42578125" style="2" customWidth="1"/>
    <col min="2562" max="2562" width="9.85546875" style="2" customWidth="1"/>
    <col min="2563" max="2814" width="13.140625" style="2"/>
    <col min="2815" max="2815" width="52.140625" style="2" customWidth="1"/>
    <col min="2816" max="2817" width="14.42578125" style="2" customWidth="1"/>
    <col min="2818" max="2818" width="9.85546875" style="2" customWidth="1"/>
    <col min="2819" max="3070" width="13.140625" style="2"/>
    <col min="3071" max="3071" width="52.140625" style="2" customWidth="1"/>
    <col min="3072" max="3073" width="14.42578125" style="2" customWidth="1"/>
    <col min="3074" max="3074" width="9.85546875" style="2" customWidth="1"/>
    <col min="3075" max="3326" width="13.140625" style="2"/>
    <col min="3327" max="3327" width="52.140625" style="2" customWidth="1"/>
    <col min="3328" max="3329" width="14.42578125" style="2" customWidth="1"/>
    <col min="3330" max="3330" width="9.85546875" style="2" customWidth="1"/>
    <col min="3331" max="3582" width="13.140625" style="2"/>
    <col min="3583" max="3583" width="52.140625" style="2" customWidth="1"/>
    <col min="3584" max="3585" width="14.42578125" style="2" customWidth="1"/>
    <col min="3586" max="3586" width="9.85546875" style="2" customWidth="1"/>
    <col min="3587" max="3838" width="13.140625" style="2"/>
    <col min="3839" max="3839" width="52.140625" style="2" customWidth="1"/>
    <col min="3840" max="3841" width="14.42578125" style="2" customWidth="1"/>
    <col min="3842" max="3842" width="9.85546875" style="2" customWidth="1"/>
    <col min="3843" max="4094" width="13.140625" style="2"/>
    <col min="4095" max="4095" width="52.140625" style="2" customWidth="1"/>
    <col min="4096" max="4097" width="14.42578125" style="2" customWidth="1"/>
    <col min="4098" max="4098" width="9.85546875" style="2" customWidth="1"/>
    <col min="4099" max="4350" width="13.140625" style="2"/>
    <col min="4351" max="4351" width="52.140625" style="2" customWidth="1"/>
    <col min="4352" max="4353" width="14.42578125" style="2" customWidth="1"/>
    <col min="4354" max="4354" width="9.85546875" style="2" customWidth="1"/>
    <col min="4355" max="4606" width="13.140625" style="2"/>
    <col min="4607" max="4607" width="52.140625" style="2" customWidth="1"/>
    <col min="4608" max="4609" width="14.42578125" style="2" customWidth="1"/>
    <col min="4610" max="4610" width="9.85546875" style="2" customWidth="1"/>
    <col min="4611" max="4862" width="13.140625" style="2"/>
    <col min="4863" max="4863" width="52.140625" style="2" customWidth="1"/>
    <col min="4864" max="4865" width="14.42578125" style="2" customWidth="1"/>
    <col min="4866" max="4866" width="9.85546875" style="2" customWidth="1"/>
    <col min="4867" max="5118" width="13.140625" style="2"/>
    <col min="5119" max="5119" width="52.140625" style="2" customWidth="1"/>
    <col min="5120" max="5121" width="14.42578125" style="2" customWidth="1"/>
    <col min="5122" max="5122" width="9.85546875" style="2" customWidth="1"/>
    <col min="5123" max="5374" width="13.140625" style="2"/>
    <col min="5375" max="5375" width="52.140625" style="2" customWidth="1"/>
    <col min="5376" max="5377" width="14.42578125" style="2" customWidth="1"/>
    <col min="5378" max="5378" width="9.85546875" style="2" customWidth="1"/>
    <col min="5379" max="5630" width="13.140625" style="2"/>
    <col min="5631" max="5631" width="52.140625" style="2" customWidth="1"/>
    <col min="5632" max="5633" width="14.42578125" style="2" customWidth="1"/>
    <col min="5634" max="5634" width="9.85546875" style="2" customWidth="1"/>
    <col min="5635" max="5886" width="13.140625" style="2"/>
    <col min="5887" max="5887" width="52.140625" style="2" customWidth="1"/>
    <col min="5888" max="5889" width="14.42578125" style="2" customWidth="1"/>
    <col min="5890" max="5890" width="9.85546875" style="2" customWidth="1"/>
    <col min="5891" max="6142" width="13.140625" style="2"/>
    <col min="6143" max="6143" width="52.140625" style="2" customWidth="1"/>
    <col min="6144" max="6145" width="14.42578125" style="2" customWidth="1"/>
    <col min="6146" max="6146" width="9.85546875" style="2" customWidth="1"/>
    <col min="6147" max="6398" width="13.140625" style="2"/>
    <col min="6399" max="6399" width="52.140625" style="2" customWidth="1"/>
    <col min="6400" max="6401" width="14.42578125" style="2" customWidth="1"/>
    <col min="6402" max="6402" width="9.85546875" style="2" customWidth="1"/>
    <col min="6403" max="6654" width="13.140625" style="2"/>
    <col min="6655" max="6655" width="52.140625" style="2" customWidth="1"/>
    <col min="6656" max="6657" width="14.42578125" style="2" customWidth="1"/>
    <col min="6658" max="6658" width="9.85546875" style="2" customWidth="1"/>
    <col min="6659" max="6910" width="13.140625" style="2"/>
    <col min="6911" max="6911" width="52.140625" style="2" customWidth="1"/>
    <col min="6912" max="6913" width="14.42578125" style="2" customWidth="1"/>
    <col min="6914" max="6914" width="9.85546875" style="2" customWidth="1"/>
    <col min="6915" max="7166" width="13.140625" style="2"/>
    <col min="7167" max="7167" width="52.140625" style="2" customWidth="1"/>
    <col min="7168" max="7169" width="14.42578125" style="2" customWidth="1"/>
    <col min="7170" max="7170" width="9.85546875" style="2" customWidth="1"/>
    <col min="7171" max="7422" width="13.140625" style="2"/>
    <col min="7423" max="7423" width="52.140625" style="2" customWidth="1"/>
    <col min="7424" max="7425" width="14.42578125" style="2" customWidth="1"/>
    <col min="7426" max="7426" width="9.85546875" style="2" customWidth="1"/>
    <col min="7427" max="7678" width="13.140625" style="2"/>
    <col min="7679" max="7679" width="52.140625" style="2" customWidth="1"/>
    <col min="7680" max="7681" width="14.42578125" style="2" customWidth="1"/>
    <col min="7682" max="7682" width="9.85546875" style="2" customWidth="1"/>
    <col min="7683" max="7934" width="13.140625" style="2"/>
    <col min="7935" max="7935" width="52.140625" style="2" customWidth="1"/>
    <col min="7936" max="7937" width="14.42578125" style="2" customWidth="1"/>
    <col min="7938" max="7938" width="9.85546875" style="2" customWidth="1"/>
    <col min="7939" max="8190" width="13.140625" style="2"/>
    <col min="8191" max="8191" width="52.140625" style="2" customWidth="1"/>
    <col min="8192" max="8193" width="14.42578125" style="2" customWidth="1"/>
    <col min="8194" max="8194" width="9.85546875" style="2" customWidth="1"/>
    <col min="8195" max="8446" width="13.140625" style="2"/>
    <col min="8447" max="8447" width="52.140625" style="2" customWidth="1"/>
    <col min="8448" max="8449" width="14.42578125" style="2" customWidth="1"/>
    <col min="8450" max="8450" width="9.85546875" style="2" customWidth="1"/>
    <col min="8451" max="8702" width="13.140625" style="2"/>
    <col min="8703" max="8703" width="52.140625" style="2" customWidth="1"/>
    <col min="8704" max="8705" width="14.42578125" style="2" customWidth="1"/>
    <col min="8706" max="8706" width="9.85546875" style="2" customWidth="1"/>
    <col min="8707" max="8958" width="13.140625" style="2"/>
    <col min="8959" max="8959" width="52.140625" style="2" customWidth="1"/>
    <col min="8960" max="8961" width="14.42578125" style="2" customWidth="1"/>
    <col min="8962" max="8962" width="9.85546875" style="2" customWidth="1"/>
    <col min="8963" max="9214" width="13.140625" style="2"/>
    <col min="9215" max="9215" width="52.140625" style="2" customWidth="1"/>
    <col min="9216" max="9217" width="14.42578125" style="2" customWidth="1"/>
    <col min="9218" max="9218" width="9.85546875" style="2" customWidth="1"/>
    <col min="9219" max="9470" width="13.140625" style="2"/>
    <col min="9471" max="9471" width="52.140625" style="2" customWidth="1"/>
    <col min="9472" max="9473" width="14.42578125" style="2" customWidth="1"/>
    <col min="9474" max="9474" width="9.85546875" style="2" customWidth="1"/>
    <col min="9475" max="9726" width="13.140625" style="2"/>
    <col min="9727" max="9727" width="52.140625" style="2" customWidth="1"/>
    <col min="9728" max="9729" width="14.42578125" style="2" customWidth="1"/>
    <col min="9730" max="9730" width="9.85546875" style="2" customWidth="1"/>
    <col min="9731" max="9982" width="13.140625" style="2"/>
    <col min="9983" max="9983" width="52.140625" style="2" customWidth="1"/>
    <col min="9984" max="9985" width="14.42578125" style="2" customWidth="1"/>
    <col min="9986" max="9986" width="9.85546875" style="2" customWidth="1"/>
    <col min="9987" max="10238" width="13.140625" style="2"/>
    <col min="10239" max="10239" width="52.140625" style="2" customWidth="1"/>
    <col min="10240" max="10241" width="14.42578125" style="2" customWidth="1"/>
    <col min="10242" max="10242" width="9.85546875" style="2" customWidth="1"/>
    <col min="10243" max="10494" width="13.140625" style="2"/>
    <col min="10495" max="10495" width="52.140625" style="2" customWidth="1"/>
    <col min="10496" max="10497" width="14.42578125" style="2" customWidth="1"/>
    <col min="10498" max="10498" width="9.85546875" style="2" customWidth="1"/>
    <col min="10499" max="10750" width="13.140625" style="2"/>
    <col min="10751" max="10751" width="52.140625" style="2" customWidth="1"/>
    <col min="10752" max="10753" width="14.42578125" style="2" customWidth="1"/>
    <col min="10754" max="10754" width="9.85546875" style="2" customWidth="1"/>
    <col min="10755" max="11006" width="13.140625" style="2"/>
    <col min="11007" max="11007" width="52.140625" style="2" customWidth="1"/>
    <col min="11008" max="11009" width="14.42578125" style="2" customWidth="1"/>
    <col min="11010" max="11010" width="9.85546875" style="2" customWidth="1"/>
    <col min="11011" max="11262" width="13.140625" style="2"/>
    <col min="11263" max="11263" width="52.140625" style="2" customWidth="1"/>
    <col min="11264" max="11265" width="14.42578125" style="2" customWidth="1"/>
    <col min="11266" max="11266" width="9.85546875" style="2" customWidth="1"/>
    <col min="11267" max="11518" width="13.140625" style="2"/>
    <col min="11519" max="11519" width="52.140625" style="2" customWidth="1"/>
    <col min="11520" max="11521" width="14.42578125" style="2" customWidth="1"/>
    <col min="11522" max="11522" width="9.85546875" style="2" customWidth="1"/>
    <col min="11523" max="11774" width="13.140625" style="2"/>
    <col min="11775" max="11775" width="52.140625" style="2" customWidth="1"/>
    <col min="11776" max="11777" width="14.42578125" style="2" customWidth="1"/>
    <col min="11778" max="11778" width="9.85546875" style="2" customWidth="1"/>
    <col min="11779" max="12030" width="13.140625" style="2"/>
    <col min="12031" max="12031" width="52.140625" style="2" customWidth="1"/>
    <col min="12032" max="12033" width="14.42578125" style="2" customWidth="1"/>
    <col min="12034" max="12034" width="9.85546875" style="2" customWidth="1"/>
    <col min="12035" max="12286" width="13.140625" style="2"/>
    <col min="12287" max="12287" width="52.140625" style="2" customWidth="1"/>
    <col min="12288" max="12289" width="14.42578125" style="2" customWidth="1"/>
    <col min="12290" max="12290" width="9.85546875" style="2" customWidth="1"/>
    <col min="12291" max="12542" width="13.140625" style="2"/>
    <col min="12543" max="12543" width="52.140625" style="2" customWidth="1"/>
    <col min="12544" max="12545" width="14.42578125" style="2" customWidth="1"/>
    <col min="12546" max="12546" width="9.85546875" style="2" customWidth="1"/>
    <col min="12547" max="12798" width="13.140625" style="2"/>
    <col min="12799" max="12799" width="52.140625" style="2" customWidth="1"/>
    <col min="12800" max="12801" width="14.42578125" style="2" customWidth="1"/>
    <col min="12802" max="12802" width="9.85546875" style="2" customWidth="1"/>
    <col min="12803" max="13054" width="13.140625" style="2"/>
    <col min="13055" max="13055" width="52.140625" style="2" customWidth="1"/>
    <col min="13056" max="13057" width="14.42578125" style="2" customWidth="1"/>
    <col min="13058" max="13058" width="9.85546875" style="2" customWidth="1"/>
    <col min="13059" max="13310" width="13.140625" style="2"/>
    <col min="13311" max="13311" width="52.140625" style="2" customWidth="1"/>
    <col min="13312" max="13313" width="14.42578125" style="2" customWidth="1"/>
    <col min="13314" max="13314" width="9.85546875" style="2" customWidth="1"/>
    <col min="13315" max="13566" width="13.140625" style="2"/>
    <col min="13567" max="13567" width="52.140625" style="2" customWidth="1"/>
    <col min="13568" max="13569" width="14.42578125" style="2" customWidth="1"/>
    <col min="13570" max="13570" width="9.85546875" style="2" customWidth="1"/>
    <col min="13571" max="13822" width="13.140625" style="2"/>
    <col min="13823" max="13823" width="52.140625" style="2" customWidth="1"/>
    <col min="13824" max="13825" width="14.42578125" style="2" customWidth="1"/>
    <col min="13826" max="13826" width="9.85546875" style="2" customWidth="1"/>
    <col min="13827" max="14078" width="13.140625" style="2"/>
    <col min="14079" max="14079" width="52.140625" style="2" customWidth="1"/>
    <col min="14080" max="14081" width="14.42578125" style="2" customWidth="1"/>
    <col min="14082" max="14082" width="9.85546875" style="2" customWidth="1"/>
    <col min="14083" max="14334" width="13.140625" style="2"/>
    <col min="14335" max="14335" width="52.140625" style="2" customWidth="1"/>
    <col min="14336" max="14337" width="14.42578125" style="2" customWidth="1"/>
    <col min="14338" max="14338" width="9.85546875" style="2" customWidth="1"/>
    <col min="14339" max="14590" width="13.140625" style="2"/>
    <col min="14591" max="14591" width="52.140625" style="2" customWidth="1"/>
    <col min="14592" max="14593" width="14.42578125" style="2" customWidth="1"/>
    <col min="14594" max="14594" width="9.85546875" style="2" customWidth="1"/>
    <col min="14595" max="14846" width="13.140625" style="2"/>
    <col min="14847" max="14847" width="52.140625" style="2" customWidth="1"/>
    <col min="14848" max="14849" width="14.42578125" style="2" customWidth="1"/>
    <col min="14850" max="14850" width="9.85546875" style="2" customWidth="1"/>
    <col min="14851" max="15102" width="13.140625" style="2"/>
    <col min="15103" max="15103" width="52.140625" style="2" customWidth="1"/>
    <col min="15104" max="15105" width="14.42578125" style="2" customWidth="1"/>
    <col min="15106" max="15106" width="9.85546875" style="2" customWidth="1"/>
    <col min="15107" max="15358" width="13.140625" style="2"/>
    <col min="15359" max="15359" width="52.140625" style="2" customWidth="1"/>
    <col min="15360" max="15361" width="14.42578125" style="2" customWidth="1"/>
    <col min="15362" max="15362" width="9.85546875" style="2" customWidth="1"/>
    <col min="15363" max="15614" width="13.140625" style="2"/>
    <col min="15615" max="15615" width="52.140625" style="2" customWidth="1"/>
    <col min="15616" max="15617" width="14.42578125" style="2" customWidth="1"/>
    <col min="15618" max="15618" width="9.85546875" style="2" customWidth="1"/>
    <col min="15619" max="15870" width="13.140625" style="2"/>
    <col min="15871" max="15871" width="52.140625" style="2" customWidth="1"/>
    <col min="15872" max="15873" width="14.42578125" style="2" customWidth="1"/>
    <col min="15874" max="15874" width="9.85546875" style="2" customWidth="1"/>
    <col min="15875" max="16126" width="13.140625" style="2"/>
    <col min="16127" max="16127" width="52.140625" style="2" customWidth="1"/>
    <col min="16128" max="16129" width="14.42578125" style="2" customWidth="1"/>
    <col min="16130" max="16130" width="9.85546875" style="2" customWidth="1"/>
    <col min="16131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284</v>
      </c>
      <c r="B2" s="1"/>
      <c r="C2" s="1"/>
      <c r="D2" s="1"/>
    </row>
    <row r="3" spans="1:4">
      <c r="A3" s="136" t="s">
        <v>285</v>
      </c>
      <c r="B3" s="1"/>
      <c r="C3" s="1"/>
      <c r="D3" s="1"/>
    </row>
    <row r="4" spans="1:4">
      <c r="A4" s="136" t="s">
        <v>282</v>
      </c>
      <c r="B4" s="1"/>
      <c r="C4" s="1"/>
      <c r="D4" s="1"/>
    </row>
    <row r="5" spans="1:4" ht="13.5" thickBot="1">
      <c r="A5" s="3" t="s">
        <v>4</v>
      </c>
      <c r="B5" s="137">
        <v>30000</v>
      </c>
      <c r="C5" s="138" t="s">
        <v>5</v>
      </c>
    </row>
    <row r="6" spans="1:4">
      <c r="A6" s="6"/>
      <c r="B6" s="139" t="s">
        <v>6</v>
      </c>
      <c r="C6" s="56" t="s">
        <v>286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11</v>
      </c>
      <c r="D8" s="144" t="s">
        <v>13</v>
      </c>
    </row>
    <row r="9" spans="1:4">
      <c r="A9" s="141" t="s">
        <v>14</v>
      </c>
      <c r="B9" s="145"/>
    </row>
    <row r="10" spans="1:4">
      <c r="A10" s="146" t="s">
        <v>15</v>
      </c>
      <c r="B10" s="145">
        <v>0</v>
      </c>
      <c r="C10" s="145">
        <v>0</v>
      </c>
      <c r="D10" s="147">
        <v>0</v>
      </c>
    </row>
    <row r="11" spans="1:4">
      <c r="A11" s="146" t="s">
        <v>16</v>
      </c>
      <c r="B11" s="2">
        <v>0</v>
      </c>
      <c r="C11" s="2">
        <v>0</v>
      </c>
      <c r="D11" s="147">
        <v>0</v>
      </c>
    </row>
    <row r="12" spans="1:4">
      <c r="A12" s="146" t="s">
        <v>17</v>
      </c>
      <c r="B12" s="145">
        <v>2170</v>
      </c>
      <c r="C12" s="145">
        <v>72.33</v>
      </c>
      <c r="D12" s="147">
        <v>0.19203555284722265</v>
      </c>
    </row>
    <row r="13" spans="1:4">
      <c r="A13" s="146" t="s">
        <v>18</v>
      </c>
      <c r="B13" s="145">
        <v>0</v>
      </c>
      <c r="C13" s="145">
        <v>0</v>
      </c>
      <c r="D13" s="147">
        <v>0</v>
      </c>
    </row>
    <row r="14" spans="1:4">
      <c r="A14" s="146" t="s">
        <v>19</v>
      </c>
      <c r="B14" s="145">
        <v>0</v>
      </c>
      <c r="C14" s="145">
        <v>0</v>
      </c>
      <c r="D14" s="147">
        <v>0</v>
      </c>
    </row>
    <row r="15" spans="1:4">
      <c r="A15" s="138" t="s">
        <v>20</v>
      </c>
      <c r="B15" s="145">
        <v>3700</v>
      </c>
      <c r="C15" s="145">
        <v>123.34</v>
      </c>
      <c r="D15" s="147">
        <v>0.32743389195148559</v>
      </c>
    </row>
    <row r="16" spans="1:4">
      <c r="A16" s="138" t="s">
        <v>21</v>
      </c>
      <c r="B16" s="145">
        <v>61.2</v>
      </c>
      <c r="C16" s="145">
        <v>2.04</v>
      </c>
      <c r="D16" s="147">
        <v>5.4159335641705188E-3</v>
      </c>
    </row>
    <row r="17" spans="1:4">
      <c r="A17" s="138" t="s">
        <v>22</v>
      </c>
      <c r="B17" s="145">
        <v>0</v>
      </c>
      <c r="C17" s="145">
        <v>0</v>
      </c>
      <c r="D17" s="147">
        <v>0</v>
      </c>
    </row>
    <row r="18" spans="1:4">
      <c r="A18" s="138" t="s">
        <v>23</v>
      </c>
      <c r="B18" s="145">
        <v>2776.2</v>
      </c>
      <c r="C18" s="145">
        <v>92.539999999999992</v>
      </c>
      <c r="D18" s="147">
        <v>0.24568161373938224</v>
      </c>
    </row>
    <row r="19" spans="1:4">
      <c r="A19" s="138" t="s">
        <v>24</v>
      </c>
      <c r="B19" s="145">
        <v>1041.5999999999999</v>
      </c>
      <c r="C19" s="145">
        <v>34.719999999999992</v>
      </c>
      <c r="D19" s="147">
        <v>9.2177065366666866E-2</v>
      </c>
    </row>
    <row r="20" spans="1:4">
      <c r="A20" s="138" t="s">
        <v>25</v>
      </c>
      <c r="B20" s="145">
        <v>492.45</v>
      </c>
      <c r="C20" s="145">
        <v>16.420000000000002</v>
      </c>
      <c r="D20" s="147">
        <v>4.3579681105813263E-2</v>
      </c>
    </row>
    <row r="21" spans="1:4">
      <c r="A21" s="138" t="s">
        <v>26</v>
      </c>
      <c r="B21" s="145">
        <v>100</v>
      </c>
      <c r="C21" s="145">
        <v>3.33</v>
      </c>
      <c r="D21" s="147">
        <v>8.8495646473374483E-3</v>
      </c>
    </row>
    <row r="22" spans="1:4">
      <c r="A22" s="148" t="s">
        <v>27</v>
      </c>
      <c r="B22" s="149">
        <v>10341.450000000001</v>
      </c>
      <c r="C22" s="149">
        <v>344.71999999999997</v>
      </c>
      <c r="D22" s="150">
        <v>0.91517330322207846</v>
      </c>
    </row>
    <row r="23" spans="1:4">
      <c r="A23" s="151" t="s">
        <v>28</v>
      </c>
    </row>
    <row r="24" spans="1:4">
      <c r="A24" s="146" t="s">
        <v>29</v>
      </c>
      <c r="B24" s="145">
        <v>0</v>
      </c>
      <c r="C24" s="145">
        <v>0</v>
      </c>
      <c r="D24" s="147">
        <v>0</v>
      </c>
    </row>
    <row r="25" spans="1:4">
      <c r="A25" s="146" t="s">
        <v>30</v>
      </c>
      <c r="B25" s="145">
        <v>51.71</v>
      </c>
      <c r="C25" s="145">
        <v>1.72</v>
      </c>
      <c r="D25" s="147">
        <v>4.5761098791381946E-3</v>
      </c>
    </row>
    <row r="26" spans="1:4">
      <c r="A26" s="146" t="s">
        <v>31</v>
      </c>
      <c r="B26" s="145">
        <v>0</v>
      </c>
      <c r="C26" s="145">
        <v>0</v>
      </c>
      <c r="D26" s="147">
        <v>0</v>
      </c>
    </row>
    <row r="27" spans="1:4">
      <c r="A27" s="146" t="s">
        <v>32</v>
      </c>
      <c r="B27" s="145">
        <v>0</v>
      </c>
      <c r="C27" s="145">
        <v>0</v>
      </c>
      <c r="D27" s="147">
        <v>0</v>
      </c>
    </row>
    <row r="28" spans="1:4">
      <c r="A28" s="146" t="s">
        <v>33</v>
      </c>
      <c r="B28" s="145">
        <v>0.3</v>
      </c>
      <c r="C28" s="145">
        <v>0.01</v>
      </c>
      <c r="D28" s="147">
        <v>2.6548693942012347E-5</v>
      </c>
    </row>
    <row r="29" spans="1:4">
      <c r="A29" s="146" t="s">
        <v>34</v>
      </c>
      <c r="B29" s="145">
        <v>0</v>
      </c>
      <c r="C29" s="145">
        <v>0</v>
      </c>
      <c r="D29" s="147">
        <v>0</v>
      </c>
    </row>
    <row r="30" spans="1:4">
      <c r="A30" s="146" t="s">
        <v>35</v>
      </c>
      <c r="B30" s="145">
        <v>0</v>
      </c>
      <c r="C30" s="145">
        <v>0</v>
      </c>
      <c r="D30" s="147">
        <v>0</v>
      </c>
    </row>
    <row r="31" spans="1:4">
      <c r="A31" s="146" t="s">
        <v>36</v>
      </c>
      <c r="B31" s="145">
        <v>0</v>
      </c>
      <c r="C31" s="145">
        <v>0</v>
      </c>
      <c r="D31" s="147">
        <v>0</v>
      </c>
    </row>
    <row r="32" spans="1:4">
      <c r="A32" s="152" t="s">
        <v>37</v>
      </c>
      <c r="B32" s="153">
        <v>52.01</v>
      </c>
      <c r="C32" s="153">
        <v>1.73</v>
      </c>
      <c r="D32" s="154">
        <v>4.6026585730802073E-3</v>
      </c>
    </row>
    <row r="33" spans="1:244" s="155" customFormat="1">
      <c r="A33" s="141" t="s">
        <v>38</v>
      </c>
      <c r="B33" s="2"/>
      <c r="C33" s="2"/>
      <c r="D33" s="2"/>
    </row>
    <row r="34" spans="1:244" s="155" customFormat="1">
      <c r="A34" s="146" t="s">
        <v>39</v>
      </c>
      <c r="B34" s="145">
        <v>519.97088582213655</v>
      </c>
      <c r="C34" s="145">
        <v>17.34</v>
      </c>
      <c r="D34" s="147">
        <v>4.6015159688163165E-2</v>
      </c>
    </row>
    <row r="35" spans="1:244" s="155" customFormat="1">
      <c r="A35" s="138" t="s">
        <v>40</v>
      </c>
      <c r="B35" s="145">
        <v>519.97088582213655</v>
      </c>
      <c r="C35" s="145">
        <v>17.34</v>
      </c>
      <c r="D35" s="147">
        <v>4.6015159688163165E-2</v>
      </c>
    </row>
    <row r="36" spans="1:244" s="156" customFormat="1">
      <c r="A36" s="148" t="s">
        <v>41</v>
      </c>
      <c r="B36" s="149">
        <v>10913.430885822137</v>
      </c>
      <c r="C36" s="149">
        <v>363.78999999999996</v>
      </c>
      <c r="D36" s="150">
        <v>0.9657911214833218</v>
      </c>
    </row>
    <row r="37" spans="1:244" s="155" customFormat="1">
      <c r="A37" s="141" t="s">
        <v>42</v>
      </c>
      <c r="B37" s="2"/>
      <c r="C37" s="2"/>
      <c r="D37" s="2"/>
    </row>
    <row r="38" spans="1:244" s="155" customFormat="1">
      <c r="A38" s="138" t="s">
        <v>43</v>
      </c>
      <c r="B38" s="145">
        <v>166.35999999999999</v>
      </c>
      <c r="C38" s="145">
        <v>5.55</v>
      </c>
      <c r="D38" s="147">
        <v>1.4722135747310579E-2</v>
      </c>
    </row>
    <row r="39" spans="1:244" s="155" customFormat="1">
      <c r="A39" s="138" t="s">
        <v>44</v>
      </c>
      <c r="B39" s="145">
        <v>0.99</v>
      </c>
      <c r="C39" s="145">
        <v>0.03</v>
      </c>
      <c r="D39" s="147">
        <v>8.7610690008640743E-5</v>
      </c>
    </row>
    <row r="40" spans="1:244" s="155" customFormat="1">
      <c r="A40" s="146" t="s">
        <v>45</v>
      </c>
      <c r="B40" s="145">
        <v>0</v>
      </c>
      <c r="C40" s="145">
        <v>0</v>
      </c>
      <c r="D40" s="147">
        <v>0</v>
      </c>
    </row>
    <row r="41" spans="1:244" s="155" customFormat="1">
      <c r="A41" s="152" t="s">
        <v>46</v>
      </c>
      <c r="B41" s="153">
        <v>167.35</v>
      </c>
      <c r="C41" s="153">
        <v>5.58</v>
      </c>
      <c r="D41" s="154">
        <v>1.4809746437319219E-2</v>
      </c>
      <c r="E41" s="157"/>
      <c r="F41" s="158"/>
      <c r="G41" s="158"/>
      <c r="H41" s="107"/>
      <c r="I41" s="157"/>
      <c r="J41" s="158"/>
      <c r="K41" s="158"/>
      <c r="L41" s="107"/>
      <c r="M41" s="157"/>
      <c r="N41" s="158"/>
      <c r="O41" s="158"/>
      <c r="P41" s="107"/>
      <c r="Q41" s="157"/>
      <c r="R41" s="158"/>
      <c r="S41" s="158"/>
      <c r="T41" s="107"/>
      <c r="U41" s="157"/>
      <c r="V41" s="158"/>
      <c r="W41" s="158"/>
      <c r="X41" s="107"/>
      <c r="Y41" s="157"/>
      <c r="Z41" s="158"/>
      <c r="AA41" s="158"/>
      <c r="AB41" s="107"/>
      <c r="AC41" s="157"/>
      <c r="AD41" s="158"/>
      <c r="AE41" s="158"/>
      <c r="AF41" s="107"/>
      <c r="AG41" s="157"/>
      <c r="AH41" s="158"/>
      <c r="AI41" s="158"/>
      <c r="AJ41" s="107"/>
      <c r="AK41" s="157"/>
      <c r="AL41" s="158"/>
      <c r="AM41" s="158"/>
      <c r="AN41" s="107"/>
      <c r="AO41" s="157"/>
      <c r="AP41" s="158"/>
      <c r="AQ41" s="158"/>
      <c r="AR41" s="107"/>
      <c r="AS41" s="157"/>
      <c r="AT41" s="158"/>
      <c r="AU41" s="158"/>
      <c r="AV41" s="107"/>
      <c r="AW41" s="157"/>
      <c r="AX41" s="158"/>
      <c r="AY41" s="158"/>
      <c r="AZ41" s="107"/>
      <c r="BA41" s="157"/>
      <c r="BB41" s="158"/>
      <c r="BC41" s="158"/>
      <c r="BD41" s="107"/>
      <c r="BE41" s="157"/>
      <c r="BF41" s="158"/>
      <c r="BG41" s="158"/>
      <c r="BH41" s="107"/>
      <c r="BI41" s="157"/>
      <c r="BJ41" s="158"/>
      <c r="BK41" s="158"/>
      <c r="BL41" s="107"/>
      <c r="BM41" s="157"/>
      <c r="BN41" s="158"/>
      <c r="BO41" s="158"/>
      <c r="BP41" s="107"/>
      <c r="BQ41" s="157"/>
      <c r="BR41" s="158"/>
      <c r="BS41" s="158"/>
      <c r="BT41" s="107"/>
      <c r="BU41" s="157"/>
      <c r="BV41" s="158"/>
      <c r="BW41" s="158"/>
      <c r="BX41" s="107"/>
      <c r="BY41" s="157"/>
      <c r="BZ41" s="158"/>
      <c r="CA41" s="158"/>
      <c r="CB41" s="107"/>
      <c r="CC41" s="157"/>
      <c r="CD41" s="158"/>
      <c r="CE41" s="158"/>
      <c r="CF41" s="107"/>
      <c r="CG41" s="157"/>
      <c r="CH41" s="158"/>
      <c r="CI41" s="158"/>
      <c r="CJ41" s="107"/>
      <c r="CK41" s="157"/>
      <c r="CL41" s="158"/>
      <c r="CM41" s="158"/>
      <c r="CN41" s="107"/>
      <c r="CO41" s="157"/>
      <c r="CP41" s="158"/>
      <c r="CQ41" s="158"/>
      <c r="CR41" s="107"/>
      <c r="CS41" s="157"/>
      <c r="CT41" s="158"/>
      <c r="CU41" s="158"/>
      <c r="CV41" s="107"/>
      <c r="CW41" s="157"/>
      <c r="CX41" s="158"/>
      <c r="CY41" s="158"/>
      <c r="CZ41" s="107"/>
      <c r="DA41" s="157"/>
      <c r="DB41" s="158"/>
      <c r="DC41" s="158"/>
      <c r="DD41" s="107"/>
      <c r="DE41" s="157"/>
      <c r="DF41" s="158"/>
      <c r="DG41" s="158"/>
      <c r="DH41" s="107"/>
      <c r="DI41" s="157"/>
      <c r="DJ41" s="158"/>
      <c r="DK41" s="158"/>
      <c r="DL41" s="107"/>
      <c r="DM41" s="157"/>
      <c r="DN41" s="158"/>
      <c r="DO41" s="158"/>
      <c r="DP41" s="107"/>
      <c r="DQ41" s="157"/>
      <c r="DR41" s="158"/>
      <c r="DS41" s="158"/>
      <c r="DT41" s="107"/>
      <c r="DU41" s="157"/>
      <c r="DV41" s="158"/>
      <c r="DW41" s="158"/>
      <c r="DX41" s="107"/>
      <c r="DY41" s="157"/>
      <c r="DZ41" s="158"/>
      <c r="EA41" s="158"/>
      <c r="EB41" s="107"/>
      <c r="EC41" s="157"/>
      <c r="ED41" s="158"/>
      <c r="EE41" s="158"/>
      <c r="EF41" s="107"/>
      <c r="EG41" s="157"/>
      <c r="EH41" s="158"/>
      <c r="EI41" s="158"/>
      <c r="EJ41" s="107"/>
      <c r="EK41" s="157"/>
      <c r="EL41" s="158"/>
      <c r="EM41" s="158"/>
      <c r="EN41" s="107"/>
      <c r="EO41" s="157"/>
      <c r="EP41" s="158"/>
      <c r="EQ41" s="158"/>
      <c r="ER41" s="107"/>
      <c r="ES41" s="157"/>
      <c r="ET41" s="158"/>
      <c r="EU41" s="158"/>
      <c r="EV41" s="107"/>
      <c r="EW41" s="157"/>
      <c r="EX41" s="158"/>
      <c r="EY41" s="158"/>
      <c r="EZ41" s="107"/>
      <c r="FA41" s="157"/>
      <c r="FB41" s="158"/>
      <c r="FC41" s="158"/>
      <c r="FD41" s="107"/>
      <c r="FE41" s="157"/>
      <c r="FF41" s="158"/>
      <c r="FG41" s="158"/>
      <c r="FH41" s="107"/>
      <c r="FI41" s="157"/>
      <c r="FJ41" s="158"/>
      <c r="FK41" s="158"/>
      <c r="FL41" s="107"/>
      <c r="FM41" s="157"/>
      <c r="FN41" s="158"/>
      <c r="FO41" s="158"/>
      <c r="FP41" s="107"/>
      <c r="FQ41" s="157"/>
      <c r="FR41" s="158"/>
      <c r="FS41" s="158"/>
      <c r="FT41" s="107"/>
      <c r="FU41" s="157"/>
      <c r="FV41" s="158"/>
      <c r="FW41" s="158"/>
      <c r="FX41" s="107"/>
      <c r="FY41" s="157"/>
      <c r="FZ41" s="158"/>
      <c r="GA41" s="158"/>
      <c r="GB41" s="107"/>
      <c r="GC41" s="157"/>
      <c r="GD41" s="158"/>
      <c r="GE41" s="158"/>
      <c r="GF41" s="107"/>
      <c r="GG41" s="157"/>
      <c r="GH41" s="158"/>
      <c r="GI41" s="158"/>
      <c r="GJ41" s="107"/>
      <c r="GK41" s="157"/>
      <c r="GL41" s="158"/>
      <c r="GM41" s="158"/>
      <c r="GN41" s="107"/>
      <c r="GO41" s="157"/>
      <c r="GP41" s="158"/>
      <c r="GQ41" s="158"/>
      <c r="GR41" s="107"/>
      <c r="GS41" s="157"/>
      <c r="GT41" s="158"/>
      <c r="GU41" s="158"/>
      <c r="GV41" s="107"/>
      <c r="GW41" s="157"/>
      <c r="GX41" s="158"/>
      <c r="GY41" s="158"/>
      <c r="GZ41" s="107"/>
      <c r="HA41" s="157"/>
      <c r="HB41" s="158"/>
      <c r="HC41" s="158"/>
      <c r="HD41" s="107"/>
      <c r="HE41" s="157"/>
      <c r="HF41" s="158"/>
      <c r="HG41" s="158"/>
      <c r="HH41" s="107"/>
      <c r="HI41" s="157"/>
      <c r="HJ41" s="158"/>
      <c r="HK41" s="158"/>
      <c r="HL41" s="107"/>
      <c r="HM41" s="157"/>
      <c r="HN41" s="158"/>
      <c r="HO41" s="158"/>
      <c r="HP41" s="107"/>
      <c r="HQ41" s="157"/>
      <c r="HR41" s="158"/>
      <c r="HS41" s="158"/>
      <c r="HT41" s="107"/>
      <c r="HU41" s="157"/>
      <c r="HV41" s="158"/>
      <c r="HW41" s="158"/>
      <c r="HX41" s="107"/>
      <c r="HY41" s="157"/>
      <c r="HZ41" s="158"/>
      <c r="IA41" s="158"/>
      <c r="IB41" s="107"/>
      <c r="IC41" s="157"/>
      <c r="ID41" s="158"/>
      <c r="IE41" s="158"/>
      <c r="IF41" s="107"/>
      <c r="IG41" s="157"/>
      <c r="IH41" s="158"/>
      <c r="II41" s="158"/>
      <c r="IJ41" s="107"/>
    </row>
    <row r="42" spans="1:244" s="155" customFormat="1">
      <c r="A42" s="141" t="s">
        <v>47</v>
      </c>
      <c r="B42" s="2"/>
      <c r="C42" s="2"/>
      <c r="D42" s="2"/>
    </row>
    <row r="43" spans="1:244" s="155" customFormat="1">
      <c r="A43" s="146" t="s">
        <v>48</v>
      </c>
      <c r="B43" s="145">
        <v>0.60001599999999988</v>
      </c>
      <c r="C43" s="145">
        <v>0.02</v>
      </c>
      <c r="D43" s="147">
        <v>5.3098803814368255E-5</v>
      </c>
    </row>
    <row r="44" spans="1:244" s="155" customFormat="1">
      <c r="A44" s="146" t="s">
        <v>49</v>
      </c>
      <c r="B44" s="145">
        <v>0</v>
      </c>
      <c r="C44" s="145">
        <v>0</v>
      </c>
      <c r="D44" s="147">
        <v>0</v>
      </c>
    </row>
    <row r="45" spans="1:244" s="155" customFormat="1">
      <c r="A45" s="146" t="s">
        <v>50</v>
      </c>
      <c r="B45" s="145">
        <v>0.96</v>
      </c>
      <c r="C45" s="145">
        <v>0.03</v>
      </c>
      <c r="D45" s="147">
        <v>8.4955820614439508E-5</v>
      </c>
    </row>
    <row r="46" spans="1:244" s="155" customFormat="1">
      <c r="A46" s="152" t="s">
        <v>51</v>
      </c>
      <c r="B46" s="153">
        <v>1.5600159999999998</v>
      </c>
      <c r="C46" s="153">
        <v>0.05</v>
      </c>
      <c r="D46" s="154">
        <v>1.3805462442880776E-4</v>
      </c>
      <c r="E46" s="157"/>
      <c r="F46" s="158"/>
      <c r="G46" s="158"/>
      <c r="H46" s="107"/>
      <c r="I46" s="157"/>
      <c r="J46" s="158"/>
      <c r="K46" s="158"/>
      <c r="L46" s="107"/>
      <c r="M46" s="157"/>
      <c r="N46" s="158"/>
      <c r="O46" s="158"/>
      <c r="P46" s="107"/>
      <c r="Q46" s="157"/>
      <c r="R46" s="158"/>
      <c r="S46" s="158"/>
      <c r="T46" s="107"/>
      <c r="U46" s="157"/>
      <c r="V46" s="158"/>
      <c r="W46" s="158"/>
      <c r="X46" s="107"/>
      <c r="Y46" s="157"/>
      <c r="Z46" s="158"/>
      <c r="AA46" s="158"/>
      <c r="AB46" s="107"/>
      <c r="AC46" s="157"/>
      <c r="AD46" s="158"/>
      <c r="AE46" s="158"/>
      <c r="AF46" s="107"/>
      <c r="AG46" s="157"/>
      <c r="AH46" s="158"/>
      <c r="AI46" s="158"/>
      <c r="AJ46" s="107"/>
      <c r="AK46" s="157"/>
      <c r="AL46" s="158"/>
      <c r="AM46" s="158"/>
      <c r="AN46" s="107"/>
      <c r="AO46" s="157"/>
      <c r="AP46" s="158"/>
      <c r="AQ46" s="158"/>
      <c r="AR46" s="107"/>
      <c r="AS46" s="157"/>
      <c r="AT46" s="158"/>
      <c r="AU46" s="158"/>
      <c r="AV46" s="107"/>
      <c r="AW46" s="157"/>
      <c r="AX46" s="158"/>
      <c r="AY46" s="158"/>
      <c r="AZ46" s="107"/>
      <c r="BA46" s="157"/>
      <c r="BB46" s="158"/>
      <c r="BC46" s="158"/>
      <c r="BD46" s="107"/>
      <c r="BE46" s="157"/>
      <c r="BF46" s="158"/>
      <c r="BG46" s="158"/>
      <c r="BH46" s="107"/>
      <c r="BI46" s="157"/>
      <c r="BJ46" s="158"/>
      <c r="BK46" s="158"/>
      <c r="BL46" s="107"/>
      <c r="BM46" s="157"/>
      <c r="BN46" s="158"/>
      <c r="BO46" s="158"/>
      <c r="BP46" s="107"/>
      <c r="BQ46" s="157"/>
      <c r="BR46" s="158"/>
      <c r="BS46" s="158"/>
      <c r="BT46" s="107"/>
      <c r="BU46" s="157"/>
      <c r="BV46" s="158"/>
      <c r="BW46" s="158"/>
      <c r="BX46" s="107"/>
      <c r="BY46" s="157"/>
      <c r="BZ46" s="158"/>
      <c r="CA46" s="158"/>
      <c r="CB46" s="107"/>
      <c r="CC46" s="157"/>
      <c r="CD46" s="158"/>
      <c r="CE46" s="158"/>
      <c r="CF46" s="107"/>
      <c r="CG46" s="157"/>
      <c r="CH46" s="158"/>
      <c r="CI46" s="158"/>
      <c r="CJ46" s="107"/>
      <c r="CK46" s="157"/>
      <c r="CL46" s="158"/>
      <c r="CM46" s="158"/>
      <c r="CN46" s="107"/>
      <c r="CO46" s="157"/>
      <c r="CP46" s="158"/>
      <c r="CQ46" s="158"/>
      <c r="CR46" s="107"/>
      <c r="CS46" s="157"/>
      <c r="CT46" s="158"/>
      <c r="CU46" s="158"/>
      <c r="CV46" s="107"/>
      <c r="CW46" s="157"/>
      <c r="CX46" s="158"/>
      <c r="CY46" s="158"/>
      <c r="CZ46" s="107"/>
      <c r="DA46" s="157"/>
      <c r="DB46" s="158"/>
      <c r="DC46" s="158"/>
      <c r="DD46" s="107"/>
      <c r="DE46" s="157"/>
      <c r="DF46" s="158"/>
      <c r="DG46" s="158"/>
      <c r="DH46" s="107"/>
      <c r="DI46" s="157"/>
      <c r="DJ46" s="158"/>
      <c r="DK46" s="158"/>
      <c r="DL46" s="107"/>
      <c r="DM46" s="157"/>
      <c r="DN46" s="158"/>
      <c r="DO46" s="158"/>
      <c r="DP46" s="107"/>
      <c r="DQ46" s="157"/>
      <c r="DR46" s="158"/>
      <c r="DS46" s="158"/>
      <c r="DT46" s="107"/>
      <c r="DU46" s="157"/>
      <c r="DV46" s="158"/>
      <c r="DW46" s="158"/>
      <c r="DX46" s="107"/>
      <c r="DY46" s="157"/>
      <c r="DZ46" s="158"/>
      <c r="EA46" s="158"/>
      <c r="EB46" s="107"/>
      <c r="EC46" s="157"/>
      <c r="ED46" s="158"/>
      <c r="EE46" s="158"/>
      <c r="EF46" s="107"/>
      <c r="EG46" s="157"/>
      <c r="EH46" s="158"/>
      <c r="EI46" s="158"/>
      <c r="EJ46" s="107"/>
      <c r="EK46" s="157"/>
      <c r="EL46" s="158"/>
      <c r="EM46" s="158"/>
      <c r="EN46" s="107"/>
      <c r="EO46" s="157"/>
      <c r="EP46" s="158"/>
      <c r="EQ46" s="158"/>
      <c r="ER46" s="107"/>
      <c r="ES46" s="157"/>
      <c r="ET46" s="158"/>
      <c r="EU46" s="158"/>
      <c r="EV46" s="107"/>
      <c r="EW46" s="157"/>
      <c r="EX46" s="158"/>
      <c r="EY46" s="158"/>
      <c r="EZ46" s="107"/>
      <c r="FA46" s="157"/>
      <c r="FB46" s="158"/>
      <c r="FC46" s="158"/>
      <c r="FD46" s="107"/>
      <c r="FE46" s="157"/>
      <c r="FF46" s="158"/>
      <c r="FG46" s="158"/>
      <c r="FH46" s="107"/>
      <c r="FI46" s="157"/>
      <c r="FJ46" s="158"/>
      <c r="FK46" s="158"/>
      <c r="FL46" s="107"/>
      <c r="FM46" s="157"/>
      <c r="FN46" s="158"/>
      <c r="FO46" s="158"/>
      <c r="FP46" s="107"/>
      <c r="FQ46" s="157"/>
      <c r="FR46" s="158"/>
      <c r="FS46" s="158"/>
      <c r="FT46" s="107"/>
      <c r="FU46" s="157"/>
      <c r="FV46" s="158"/>
      <c r="FW46" s="158"/>
      <c r="FX46" s="107"/>
      <c r="FY46" s="157"/>
      <c r="FZ46" s="158"/>
      <c r="GA46" s="158"/>
      <c r="GB46" s="107"/>
      <c r="GC46" s="157"/>
      <c r="GD46" s="158"/>
      <c r="GE46" s="158"/>
      <c r="GF46" s="107"/>
      <c r="GG46" s="157"/>
      <c r="GH46" s="158"/>
      <c r="GI46" s="158"/>
      <c r="GJ46" s="107"/>
      <c r="GK46" s="157"/>
      <c r="GL46" s="158"/>
      <c r="GM46" s="158"/>
      <c r="GN46" s="107"/>
      <c r="GO46" s="157"/>
      <c r="GP46" s="158"/>
      <c r="GQ46" s="158"/>
      <c r="GR46" s="107"/>
      <c r="GS46" s="157"/>
      <c r="GT46" s="158"/>
      <c r="GU46" s="158"/>
      <c r="GV46" s="107"/>
      <c r="GW46" s="157"/>
      <c r="GX46" s="158"/>
      <c r="GY46" s="158"/>
      <c r="GZ46" s="107"/>
      <c r="HA46" s="157"/>
      <c r="HB46" s="158"/>
      <c r="HC46" s="158"/>
      <c r="HD46" s="107"/>
      <c r="HE46" s="157"/>
      <c r="HF46" s="158"/>
      <c r="HG46" s="158"/>
      <c r="HH46" s="107"/>
      <c r="HI46" s="157"/>
      <c r="HJ46" s="158"/>
      <c r="HK46" s="158"/>
      <c r="HL46" s="107"/>
      <c r="HM46" s="157"/>
      <c r="HN46" s="158"/>
      <c r="HO46" s="158"/>
      <c r="HP46" s="107"/>
      <c r="HQ46" s="157"/>
      <c r="HR46" s="158"/>
      <c r="HS46" s="158"/>
      <c r="HT46" s="107"/>
      <c r="HU46" s="157"/>
      <c r="HV46" s="158"/>
      <c r="HW46" s="158"/>
      <c r="HX46" s="107"/>
      <c r="HY46" s="157"/>
      <c r="HZ46" s="158"/>
      <c r="IA46" s="158"/>
      <c r="IB46" s="107"/>
      <c r="IC46" s="157"/>
      <c r="ID46" s="158"/>
      <c r="IE46" s="158"/>
      <c r="IF46" s="107"/>
      <c r="IG46" s="157"/>
      <c r="IH46" s="158"/>
      <c r="II46" s="158"/>
      <c r="IJ46" s="107"/>
    </row>
    <row r="47" spans="1:244" s="155" customFormat="1">
      <c r="A47" s="159" t="s">
        <v>52</v>
      </c>
      <c r="B47" s="160">
        <v>168.91001599999998</v>
      </c>
      <c r="C47" s="160">
        <v>5.63</v>
      </c>
      <c r="D47" s="161">
        <v>1.4947801061748027E-2</v>
      </c>
      <c r="E47" s="158"/>
      <c r="F47" s="158"/>
      <c r="G47" s="157"/>
      <c r="H47" s="158"/>
      <c r="I47" s="158"/>
      <c r="J47" s="158"/>
      <c r="K47" s="157"/>
      <c r="L47" s="158"/>
      <c r="M47" s="158"/>
      <c r="N47" s="158"/>
      <c r="O47" s="157"/>
      <c r="P47" s="158"/>
      <c r="Q47" s="158"/>
      <c r="R47" s="158"/>
      <c r="S47" s="157"/>
      <c r="T47" s="158"/>
      <c r="U47" s="158"/>
      <c r="V47" s="158"/>
      <c r="W47" s="157"/>
      <c r="X47" s="158"/>
      <c r="Y47" s="158"/>
      <c r="Z47" s="158"/>
      <c r="AA47" s="157"/>
      <c r="AB47" s="158"/>
      <c r="AC47" s="158"/>
      <c r="AD47" s="158"/>
      <c r="AE47" s="157"/>
      <c r="AF47" s="158"/>
      <c r="AG47" s="158"/>
      <c r="AH47" s="158"/>
      <c r="AI47" s="157"/>
      <c r="AJ47" s="158"/>
      <c r="AK47" s="158"/>
      <c r="AL47" s="158"/>
      <c r="AM47" s="157"/>
      <c r="AN47" s="158"/>
      <c r="AO47" s="158"/>
      <c r="AP47" s="158"/>
      <c r="AQ47" s="157"/>
      <c r="AR47" s="158"/>
      <c r="AS47" s="158"/>
      <c r="AT47" s="158"/>
      <c r="AU47" s="157"/>
      <c r="AV47" s="158"/>
      <c r="AW47" s="158"/>
      <c r="AX47" s="158"/>
      <c r="AY47" s="157"/>
      <c r="AZ47" s="158"/>
      <c r="BA47" s="158"/>
      <c r="BB47" s="158"/>
      <c r="BC47" s="157"/>
      <c r="BD47" s="158"/>
      <c r="BE47" s="158"/>
      <c r="BF47" s="158"/>
      <c r="BG47" s="157"/>
      <c r="BH47" s="158"/>
      <c r="BI47" s="158"/>
      <c r="BJ47" s="158"/>
      <c r="BK47" s="157"/>
      <c r="BL47" s="158"/>
      <c r="BM47" s="158"/>
      <c r="BN47" s="158"/>
      <c r="BO47" s="157"/>
      <c r="BP47" s="158"/>
      <c r="BQ47" s="158"/>
      <c r="BR47" s="158"/>
      <c r="BS47" s="157"/>
      <c r="BT47" s="158"/>
      <c r="BU47" s="158"/>
      <c r="BV47" s="158"/>
      <c r="BW47" s="157"/>
      <c r="BX47" s="158"/>
      <c r="BY47" s="158"/>
      <c r="BZ47" s="158"/>
      <c r="CA47" s="157"/>
      <c r="CB47" s="158"/>
      <c r="CC47" s="158"/>
      <c r="CD47" s="158"/>
      <c r="CE47" s="157"/>
      <c r="CF47" s="158"/>
      <c r="CG47" s="158"/>
      <c r="CH47" s="158"/>
      <c r="CI47" s="157"/>
      <c r="CJ47" s="158"/>
      <c r="CK47" s="158"/>
      <c r="CL47" s="158"/>
      <c r="CM47" s="157"/>
      <c r="CN47" s="158"/>
      <c r="CO47" s="158"/>
      <c r="CP47" s="158"/>
      <c r="CQ47" s="157"/>
      <c r="CR47" s="158"/>
      <c r="CS47" s="158"/>
      <c r="CT47" s="158"/>
      <c r="CU47" s="157"/>
      <c r="CV47" s="158"/>
      <c r="CW47" s="158"/>
      <c r="CX47" s="158"/>
      <c r="CY47" s="157"/>
      <c r="CZ47" s="158"/>
      <c r="DA47" s="158"/>
      <c r="DB47" s="158"/>
      <c r="DC47" s="157"/>
      <c r="DD47" s="158"/>
      <c r="DE47" s="158"/>
      <c r="DF47" s="158"/>
      <c r="DG47" s="157"/>
      <c r="DH47" s="158"/>
      <c r="DI47" s="158"/>
      <c r="DJ47" s="158"/>
      <c r="DK47" s="157"/>
      <c r="DL47" s="158"/>
      <c r="DM47" s="158"/>
      <c r="DN47" s="158"/>
      <c r="DO47" s="157"/>
      <c r="DP47" s="158"/>
      <c r="DQ47" s="158"/>
      <c r="DR47" s="158"/>
      <c r="DS47" s="157"/>
      <c r="DT47" s="158"/>
      <c r="DU47" s="158"/>
      <c r="DV47" s="158"/>
      <c r="DW47" s="157"/>
      <c r="DX47" s="158"/>
      <c r="DY47" s="158"/>
      <c r="DZ47" s="158"/>
      <c r="EA47" s="157"/>
      <c r="EB47" s="158"/>
      <c r="EC47" s="158"/>
      <c r="ED47" s="158"/>
      <c r="EE47" s="157"/>
      <c r="EF47" s="158"/>
      <c r="EG47" s="158"/>
      <c r="EH47" s="158"/>
      <c r="EI47" s="157"/>
      <c r="EJ47" s="158"/>
      <c r="EK47" s="158"/>
      <c r="EL47" s="158"/>
      <c r="EM47" s="157"/>
      <c r="EN47" s="158"/>
      <c r="EO47" s="158"/>
      <c r="EP47" s="158"/>
      <c r="EQ47" s="157"/>
      <c r="ER47" s="158"/>
      <c r="ES47" s="158"/>
      <c r="ET47" s="158"/>
      <c r="EU47" s="157"/>
      <c r="EV47" s="158"/>
      <c r="EW47" s="158"/>
      <c r="EX47" s="158"/>
      <c r="EY47" s="157"/>
      <c r="EZ47" s="158"/>
      <c r="FA47" s="158"/>
      <c r="FB47" s="158"/>
      <c r="FC47" s="157"/>
      <c r="FD47" s="158"/>
      <c r="FE47" s="158"/>
      <c r="FF47" s="158"/>
      <c r="FG47" s="157"/>
      <c r="FH47" s="158"/>
      <c r="FI47" s="158"/>
      <c r="FJ47" s="158"/>
      <c r="FK47" s="157"/>
      <c r="FL47" s="158"/>
      <c r="FM47" s="158"/>
      <c r="FN47" s="158"/>
      <c r="FO47" s="157"/>
      <c r="FP47" s="158"/>
      <c r="FQ47" s="158"/>
      <c r="FR47" s="158"/>
      <c r="FS47" s="157"/>
      <c r="FT47" s="158"/>
      <c r="FU47" s="158"/>
      <c r="FV47" s="158"/>
      <c r="FW47" s="157"/>
      <c r="FX47" s="158"/>
      <c r="FY47" s="158"/>
      <c r="FZ47" s="158"/>
      <c r="GA47" s="157"/>
      <c r="GB47" s="158"/>
      <c r="GC47" s="158"/>
      <c r="GD47" s="158"/>
      <c r="GE47" s="157"/>
      <c r="GF47" s="158"/>
      <c r="GG47" s="158"/>
      <c r="GH47" s="158"/>
      <c r="GI47" s="157"/>
      <c r="GJ47" s="158"/>
      <c r="GK47" s="158"/>
      <c r="GL47" s="158"/>
      <c r="GM47" s="157"/>
      <c r="GN47" s="158"/>
      <c r="GO47" s="158"/>
      <c r="GP47" s="158"/>
      <c r="GQ47" s="157"/>
      <c r="GR47" s="158"/>
      <c r="GS47" s="158"/>
      <c r="GT47" s="158"/>
      <c r="GU47" s="157"/>
      <c r="GV47" s="158"/>
      <c r="GW47" s="158"/>
      <c r="GX47" s="158"/>
      <c r="GY47" s="157"/>
      <c r="GZ47" s="158"/>
      <c r="HA47" s="158"/>
      <c r="HB47" s="158"/>
      <c r="HC47" s="157"/>
      <c r="HD47" s="158"/>
      <c r="HE47" s="158"/>
      <c r="HF47" s="158"/>
      <c r="HG47" s="157"/>
      <c r="HH47" s="158"/>
      <c r="HI47" s="158"/>
      <c r="HJ47" s="158"/>
      <c r="HK47" s="157"/>
      <c r="HL47" s="158"/>
      <c r="HM47" s="158"/>
      <c r="HN47" s="158"/>
      <c r="HO47" s="157"/>
      <c r="HP47" s="158"/>
      <c r="HQ47" s="158"/>
      <c r="HR47" s="158"/>
      <c r="HS47" s="157"/>
      <c r="HT47" s="158"/>
      <c r="HU47" s="158"/>
      <c r="HV47" s="158"/>
      <c r="HW47" s="157"/>
      <c r="HX47" s="158"/>
      <c r="HY47" s="158"/>
      <c r="HZ47" s="158"/>
      <c r="IA47" s="157"/>
      <c r="IB47" s="158"/>
      <c r="IC47" s="158"/>
      <c r="ID47" s="158"/>
      <c r="IE47" s="157"/>
      <c r="IF47" s="158"/>
      <c r="IG47" s="158"/>
      <c r="IH47" s="158"/>
    </row>
    <row r="48" spans="1:244" s="156" customFormat="1">
      <c r="A48" s="148" t="s">
        <v>53</v>
      </c>
      <c r="B48" s="149">
        <v>11082.340901822137</v>
      </c>
      <c r="C48" s="149">
        <v>369.41999999999996</v>
      </c>
      <c r="D48" s="150">
        <v>0.98073892254506978</v>
      </c>
    </row>
    <row r="49" spans="1:244" s="155" customFormat="1">
      <c r="A49" s="141" t="s">
        <v>85</v>
      </c>
      <c r="B49" s="2"/>
      <c r="C49" s="2"/>
      <c r="D49" s="2"/>
    </row>
    <row r="50" spans="1:244" s="155" customFormat="1">
      <c r="A50" s="138" t="s">
        <v>84</v>
      </c>
      <c r="B50" s="145">
        <v>7.65</v>
      </c>
      <c r="C50" s="145">
        <v>0.26</v>
      </c>
      <c r="D50" s="147">
        <v>6.7699169552131486E-4</v>
      </c>
    </row>
    <row r="51" spans="1:244" s="155" customFormat="1">
      <c r="A51" s="138" t="s">
        <v>83</v>
      </c>
      <c r="B51" s="145">
        <v>210</v>
      </c>
      <c r="C51" s="145">
        <v>7</v>
      </c>
      <c r="D51" s="147">
        <v>1.8584085759408644E-2</v>
      </c>
    </row>
    <row r="52" spans="1:244" s="155" customFormat="1">
      <c r="A52" s="152" t="s">
        <v>82</v>
      </c>
      <c r="B52" s="153">
        <v>217.65</v>
      </c>
      <c r="C52" s="153">
        <v>7.26</v>
      </c>
      <c r="D52" s="154">
        <v>1.926107745492996E-2</v>
      </c>
      <c r="E52" s="157"/>
      <c r="F52" s="158"/>
      <c r="G52" s="158"/>
      <c r="H52" s="107"/>
      <c r="I52" s="157"/>
      <c r="J52" s="158"/>
      <c r="K52" s="158"/>
      <c r="L52" s="107"/>
      <c r="M52" s="157"/>
      <c r="N52" s="158"/>
      <c r="O52" s="158"/>
      <c r="P52" s="107"/>
      <c r="Q52" s="157"/>
      <c r="R52" s="158"/>
      <c r="S52" s="158"/>
      <c r="T52" s="107"/>
      <c r="U52" s="157"/>
      <c r="V52" s="158"/>
      <c r="W52" s="158"/>
      <c r="X52" s="107"/>
      <c r="Y52" s="157"/>
      <c r="Z52" s="158"/>
      <c r="AA52" s="158"/>
      <c r="AB52" s="107"/>
      <c r="AC52" s="157"/>
      <c r="AD52" s="158"/>
      <c r="AE52" s="158"/>
      <c r="AF52" s="107"/>
      <c r="AG52" s="157"/>
      <c r="AH52" s="158"/>
      <c r="AI52" s="158"/>
      <c r="AJ52" s="107"/>
      <c r="AK52" s="157"/>
      <c r="AL52" s="158"/>
      <c r="AM52" s="158"/>
      <c r="AN52" s="107"/>
      <c r="AO52" s="157"/>
      <c r="AP52" s="158"/>
      <c r="AQ52" s="158"/>
      <c r="AR52" s="107"/>
      <c r="AS52" s="157"/>
      <c r="AT52" s="158"/>
      <c r="AU52" s="158"/>
      <c r="AV52" s="107"/>
      <c r="AW52" s="157"/>
      <c r="AX52" s="158"/>
      <c r="AY52" s="158"/>
      <c r="AZ52" s="107"/>
      <c r="BA52" s="157"/>
      <c r="BB52" s="158"/>
      <c r="BC52" s="158"/>
      <c r="BD52" s="107"/>
      <c r="BE52" s="157"/>
      <c r="BF52" s="158"/>
      <c r="BG52" s="158"/>
      <c r="BH52" s="107"/>
      <c r="BI52" s="157"/>
      <c r="BJ52" s="158"/>
      <c r="BK52" s="158"/>
      <c r="BL52" s="107"/>
      <c r="BM52" s="157"/>
      <c r="BN52" s="158"/>
      <c r="BO52" s="158"/>
      <c r="BP52" s="107"/>
      <c r="BQ52" s="157"/>
      <c r="BR52" s="158"/>
      <c r="BS52" s="158"/>
      <c r="BT52" s="107"/>
      <c r="BU52" s="157"/>
      <c r="BV52" s="158"/>
      <c r="BW52" s="158"/>
      <c r="BX52" s="107"/>
      <c r="BY52" s="157"/>
      <c r="BZ52" s="158"/>
      <c r="CA52" s="158"/>
      <c r="CB52" s="107"/>
      <c r="CC52" s="157"/>
      <c r="CD52" s="158"/>
      <c r="CE52" s="158"/>
      <c r="CF52" s="107"/>
      <c r="CG52" s="157"/>
      <c r="CH52" s="158"/>
      <c r="CI52" s="158"/>
      <c r="CJ52" s="107"/>
      <c r="CK52" s="157"/>
      <c r="CL52" s="158"/>
      <c r="CM52" s="158"/>
      <c r="CN52" s="107"/>
      <c r="CO52" s="157"/>
      <c r="CP52" s="158"/>
      <c r="CQ52" s="158"/>
      <c r="CR52" s="107"/>
      <c r="CS52" s="157"/>
      <c r="CT52" s="158"/>
      <c r="CU52" s="158"/>
      <c r="CV52" s="107"/>
      <c r="CW52" s="157"/>
      <c r="CX52" s="158"/>
      <c r="CY52" s="158"/>
      <c r="CZ52" s="107"/>
      <c r="DA52" s="157"/>
      <c r="DB52" s="158"/>
      <c r="DC52" s="158"/>
      <c r="DD52" s="107"/>
      <c r="DE52" s="157"/>
      <c r="DF52" s="158"/>
      <c r="DG52" s="158"/>
      <c r="DH52" s="107"/>
      <c r="DI52" s="157"/>
      <c r="DJ52" s="158"/>
      <c r="DK52" s="158"/>
      <c r="DL52" s="107"/>
      <c r="DM52" s="157"/>
      <c r="DN52" s="158"/>
      <c r="DO52" s="158"/>
      <c r="DP52" s="107"/>
      <c r="DQ52" s="157"/>
      <c r="DR52" s="158"/>
      <c r="DS52" s="158"/>
      <c r="DT52" s="107"/>
      <c r="DU52" s="157"/>
      <c r="DV52" s="158"/>
      <c r="DW52" s="158"/>
      <c r="DX52" s="107"/>
      <c r="DY52" s="157"/>
      <c r="DZ52" s="158"/>
      <c r="EA52" s="158"/>
      <c r="EB52" s="107"/>
      <c r="EC52" s="157"/>
      <c r="ED52" s="158"/>
      <c r="EE52" s="158"/>
      <c r="EF52" s="107"/>
      <c r="EG52" s="157"/>
      <c r="EH52" s="158"/>
      <c r="EI52" s="158"/>
      <c r="EJ52" s="107"/>
      <c r="EK52" s="157"/>
      <c r="EL52" s="158"/>
      <c r="EM52" s="158"/>
      <c r="EN52" s="107"/>
      <c r="EO52" s="157"/>
      <c r="EP52" s="158"/>
      <c r="EQ52" s="158"/>
      <c r="ER52" s="107"/>
      <c r="ES52" s="157"/>
      <c r="ET52" s="158"/>
      <c r="EU52" s="158"/>
      <c r="EV52" s="107"/>
      <c r="EW52" s="157"/>
      <c r="EX52" s="158"/>
      <c r="EY52" s="158"/>
      <c r="EZ52" s="107"/>
      <c r="FA52" s="157"/>
      <c r="FB52" s="158"/>
      <c r="FC52" s="158"/>
      <c r="FD52" s="107"/>
      <c r="FE52" s="157"/>
      <c r="FF52" s="158"/>
      <c r="FG52" s="158"/>
      <c r="FH52" s="107"/>
      <c r="FI52" s="157"/>
      <c r="FJ52" s="158"/>
      <c r="FK52" s="158"/>
      <c r="FL52" s="107"/>
      <c r="FM52" s="157"/>
      <c r="FN52" s="158"/>
      <c r="FO52" s="158"/>
      <c r="FP52" s="107"/>
      <c r="FQ52" s="157"/>
      <c r="FR52" s="158"/>
      <c r="FS52" s="158"/>
      <c r="FT52" s="107"/>
      <c r="FU52" s="157"/>
      <c r="FV52" s="158"/>
      <c r="FW52" s="158"/>
      <c r="FX52" s="107"/>
      <c r="FY52" s="157"/>
      <c r="FZ52" s="158"/>
      <c r="GA52" s="158"/>
      <c r="GB52" s="107"/>
      <c r="GC52" s="157"/>
      <c r="GD52" s="158"/>
      <c r="GE52" s="158"/>
      <c r="GF52" s="107"/>
      <c r="GG52" s="157"/>
      <c r="GH52" s="158"/>
      <c r="GI52" s="158"/>
      <c r="GJ52" s="107"/>
      <c r="GK52" s="157"/>
      <c r="GL52" s="158"/>
      <c r="GM52" s="158"/>
      <c r="GN52" s="107"/>
      <c r="GO52" s="157"/>
      <c r="GP52" s="158"/>
      <c r="GQ52" s="158"/>
      <c r="GR52" s="107"/>
      <c r="GS52" s="157"/>
      <c r="GT52" s="158"/>
      <c r="GU52" s="158"/>
      <c r="GV52" s="107"/>
      <c r="GW52" s="157"/>
      <c r="GX52" s="158"/>
      <c r="GY52" s="158"/>
      <c r="GZ52" s="107"/>
      <c r="HA52" s="157"/>
      <c r="HB52" s="158"/>
      <c r="HC52" s="158"/>
      <c r="HD52" s="107"/>
      <c r="HE52" s="157"/>
      <c r="HF52" s="158"/>
      <c r="HG52" s="158"/>
      <c r="HH52" s="107"/>
      <c r="HI52" s="157"/>
      <c r="HJ52" s="158"/>
      <c r="HK52" s="158"/>
      <c r="HL52" s="107"/>
      <c r="HM52" s="157"/>
      <c r="HN52" s="158"/>
      <c r="HO52" s="158"/>
      <c r="HP52" s="107"/>
      <c r="HQ52" s="157"/>
      <c r="HR52" s="158"/>
      <c r="HS52" s="158"/>
      <c r="HT52" s="107"/>
      <c r="HU52" s="157"/>
      <c r="HV52" s="158"/>
      <c r="HW52" s="158"/>
      <c r="HX52" s="107"/>
      <c r="HY52" s="157"/>
      <c r="HZ52" s="158"/>
      <c r="IA52" s="158"/>
      <c r="IB52" s="107"/>
      <c r="IC52" s="157"/>
      <c r="ID52" s="158"/>
      <c r="IE52" s="158"/>
      <c r="IF52" s="107"/>
      <c r="IG52" s="157"/>
      <c r="IH52" s="158"/>
      <c r="II52" s="158"/>
      <c r="IJ52" s="107"/>
    </row>
    <row r="53" spans="1:244" s="26" customFormat="1" ht="13.5" thickBot="1">
      <c r="A53" s="162" t="s">
        <v>81</v>
      </c>
      <c r="B53" s="163">
        <v>11299.990901822137</v>
      </c>
      <c r="C53" s="163">
        <v>376.67999999999995</v>
      </c>
      <c r="D53" s="164">
        <v>0.99999999999999978</v>
      </c>
    </row>
    <row r="54" spans="1:244">
      <c r="A54" s="165" t="s">
        <v>58</v>
      </c>
      <c r="D54" s="7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6" width="13.140625" style="2"/>
    <col min="257" max="257" width="52.140625" style="2" customWidth="1"/>
    <col min="258" max="259" width="14.42578125" style="2" customWidth="1"/>
    <col min="260" max="260" width="9.85546875" style="2" customWidth="1"/>
    <col min="261" max="512" width="13.140625" style="2"/>
    <col min="513" max="513" width="52.140625" style="2" customWidth="1"/>
    <col min="514" max="515" width="14.42578125" style="2" customWidth="1"/>
    <col min="516" max="516" width="9.85546875" style="2" customWidth="1"/>
    <col min="517" max="768" width="13.140625" style="2"/>
    <col min="769" max="769" width="52.140625" style="2" customWidth="1"/>
    <col min="770" max="771" width="14.42578125" style="2" customWidth="1"/>
    <col min="772" max="772" width="9.85546875" style="2" customWidth="1"/>
    <col min="773" max="1024" width="13.140625" style="2"/>
    <col min="1025" max="1025" width="52.140625" style="2" customWidth="1"/>
    <col min="1026" max="1027" width="14.42578125" style="2" customWidth="1"/>
    <col min="1028" max="1028" width="9.85546875" style="2" customWidth="1"/>
    <col min="1029" max="1280" width="13.140625" style="2"/>
    <col min="1281" max="1281" width="52.140625" style="2" customWidth="1"/>
    <col min="1282" max="1283" width="14.42578125" style="2" customWidth="1"/>
    <col min="1284" max="1284" width="9.85546875" style="2" customWidth="1"/>
    <col min="1285" max="1536" width="13.140625" style="2"/>
    <col min="1537" max="1537" width="52.140625" style="2" customWidth="1"/>
    <col min="1538" max="1539" width="14.42578125" style="2" customWidth="1"/>
    <col min="1540" max="1540" width="9.85546875" style="2" customWidth="1"/>
    <col min="1541" max="1792" width="13.140625" style="2"/>
    <col min="1793" max="1793" width="52.140625" style="2" customWidth="1"/>
    <col min="1794" max="1795" width="14.42578125" style="2" customWidth="1"/>
    <col min="1796" max="1796" width="9.85546875" style="2" customWidth="1"/>
    <col min="1797" max="2048" width="13.140625" style="2"/>
    <col min="2049" max="2049" width="52.140625" style="2" customWidth="1"/>
    <col min="2050" max="2051" width="14.42578125" style="2" customWidth="1"/>
    <col min="2052" max="2052" width="9.85546875" style="2" customWidth="1"/>
    <col min="2053" max="2304" width="13.140625" style="2"/>
    <col min="2305" max="2305" width="52.140625" style="2" customWidth="1"/>
    <col min="2306" max="2307" width="14.42578125" style="2" customWidth="1"/>
    <col min="2308" max="2308" width="9.85546875" style="2" customWidth="1"/>
    <col min="2309" max="2560" width="13.140625" style="2"/>
    <col min="2561" max="2561" width="52.140625" style="2" customWidth="1"/>
    <col min="2562" max="2563" width="14.42578125" style="2" customWidth="1"/>
    <col min="2564" max="2564" width="9.85546875" style="2" customWidth="1"/>
    <col min="2565" max="2816" width="13.140625" style="2"/>
    <col min="2817" max="2817" width="52.140625" style="2" customWidth="1"/>
    <col min="2818" max="2819" width="14.42578125" style="2" customWidth="1"/>
    <col min="2820" max="2820" width="9.85546875" style="2" customWidth="1"/>
    <col min="2821" max="3072" width="13.140625" style="2"/>
    <col min="3073" max="3073" width="52.140625" style="2" customWidth="1"/>
    <col min="3074" max="3075" width="14.42578125" style="2" customWidth="1"/>
    <col min="3076" max="3076" width="9.85546875" style="2" customWidth="1"/>
    <col min="3077" max="3328" width="13.140625" style="2"/>
    <col min="3329" max="3329" width="52.140625" style="2" customWidth="1"/>
    <col min="3330" max="3331" width="14.42578125" style="2" customWidth="1"/>
    <col min="3332" max="3332" width="9.85546875" style="2" customWidth="1"/>
    <col min="3333" max="3584" width="13.140625" style="2"/>
    <col min="3585" max="3585" width="52.140625" style="2" customWidth="1"/>
    <col min="3586" max="3587" width="14.42578125" style="2" customWidth="1"/>
    <col min="3588" max="3588" width="9.85546875" style="2" customWidth="1"/>
    <col min="3589" max="3840" width="13.140625" style="2"/>
    <col min="3841" max="3841" width="52.140625" style="2" customWidth="1"/>
    <col min="3842" max="3843" width="14.42578125" style="2" customWidth="1"/>
    <col min="3844" max="3844" width="9.85546875" style="2" customWidth="1"/>
    <col min="3845" max="4096" width="13.140625" style="2"/>
    <col min="4097" max="4097" width="52.140625" style="2" customWidth="1"/>
    <col min="4098" max="4099" width="14.42578125" style="2" customWidth="1"/>
    <col min="4100" max="4100" width="9.85546875" style="2" customWidth="1"/>
    <col min="4101" max="4352" width="13.140625" style="2"/>
    <col min="4353" max="4353" width="52.140625" style="2" customWidth="1"/>
    <col min="4354" max="4355" width="14.42578125" style="2" customWidth="1"/>
    <col min="4356" max="4356" width="9.85546875" style="2" customWidth="1"/>
    <col min="4357" max="4608" width="13.140625" style="2"/>
    <col min="4609" max="4609" width="52.140625" style="2" customWidth="1"/>
    <col min="4610" max="4611" width="14.42578125" style="2" customWidth="1"/>
    <col min="4612" max="4612" width="9.85546875" style="2" customWidth="1"/>
    <col min="4613" max="4864" width="13.140625" style="2"/>
    <col min="4865" max="4865" width="52.140625" style="2" customWidth="1"/>
    <col min="4866" max="4867" width="14.42578125" style="2" customWidth="1"/>
    <col min="4868" max="4868" width="9.85546875" style="2" customWidth="1"/>
    <col min="4869" max="5120" width="13.140625" style="2"/>
    <col min="5121" max="5121" width="52.140625" style="2" customWidth="1"/>
    <col min="5122" max="5123" width="14.42578125" style="2" customWidth="1"/>
    <col min="5124" max="5124" width="9.85546875" style="2" customWidth="1"/>
    <col min="5125" max="5376" width="13.140625" style="2"/>
    <col min="5377" max="5377" width="52.140625" style="2" customWidth="1"/>
    <col min="5378" max="5379" width="14.42578125" style="2" customWidth="1"/>
    <col min="5380" max="5380" width="9.85546875" style="2" customWidth="1"/>
    <col min="5381" max="5632" width="13.140625" style="2"/>
    <col min="5633" max="5633" width="52.140625" style="2" customWidth="1"/>
    <col min="5634" max="5635" width="14.42578125" style="2" customWidth="1"/>
    <col min="5636" max="5636" width="9.85546875" style="2" customWidth="1"/>
    <col min="5637" max="5888" width="13.140625" style="2"/>
    <col min="5889" max="5889" width="52.140625" style="2" customWidth="1"/>
    <col min="5890" max="5891" width="14.42578125" style="2" customWidth="1"/>
    <col min="5892" max="5892" width="9.85546875" style="2" customWidth="1"/>
    <col min="5893" max="6144" width="13.140625" style="2"/>
    <col min="6145" max="6145" width="52.140625" style="2" customWidth="1"/>
    <col min="6146" max="6147" width="14.42578125" style="2" customWidth="1"/>
    <col min="6148" max="6148" width="9.85546875" style="2" customWidth="1"/>
    <col min="6149" max="6400" width="13.140625" style="2"/>
    <col min="6401" max="6401" width="52.140625" style="2" customWidth="1"/>
    <col min="6402" max="6403" width="14.42578125" style="2" customWidth="1"/>
    <col min="6404" max="6404" width="9.85546875" style="2" customWidth="1"/>
    <col min="6405" max="6656" width="13.140625" style="2"/>
    <col min="6657" max="6657" width="52.140625" style="2" customWidth="1"/>
    <col min="6658" max="6659" width="14.42578125" style="2" customWidth="1"/>
    <col min="6660" max="6660" width="9.85546875" style="2" customWidth="1"/>
    <col min="6661" max="6912" width="13.140625" style="2"/>
    <col min="6913" max="6913" width="52.140625" style="2" customWidth="1"/>
    <col min="6914" max="6915" width="14.42578125" style="2" customWidth="1"/>
    <col min="6916" max="6916" width="9.85546875" style="2" customWidth="1"/>
    <col min="6917" max="7168" width="13.140625" style="2"/>
    <col min="7169" max="7169" width="52.140625" style="2" customWidth="1"/>
    <col min="7170" max="7171" width="14.42578125" style="2" customWidth="1"/>
    <col min="7172" max="7172" width="9.85546875" style="2" customWidth="1"/>
    <col min="7173" max="7424" width="13.140625" style="2"/>
    <col min="7425" max="7425" width="52.140625" style="2" customWidth="1"/>
    <col min="7426" max="7427" width="14.42578125" style="2" customWidth="1"/>
    <col min="7428" max="7428" width="9.85546875" style="2" customWidth="1"/>
    <col min="7429" max="7680" width="13.140625" style="2"/>
    <col min="7681" max="7681" width="52.140625" style="2" customWidth="1"/>
    <col min="7682" max="7683" width="14.42578125" style="2" customWidth="1"/>
    <col min="7684" max="7684" width="9.85546875" style="2" customWidth="1"/>
    <col min="7685" max="7936" width="13.140625" style="2"/>
    <col min="7937" max="7937" width="52.140625" style="2" customWidth="1"/>
    <col min="7938" max="7939" width="14.42578125" style="2" customWidth="1"/>
    <col min="7940" max="7940" width="9.85546875" style="2" customWidth="1"/>
    <col min="7941" max="8192" width="13.140625" style="2"/>
    <col min="8193" max="8193" width="52.140625" style="2" customWidth="1"/>
    <col min="8194" max="8195" width="14.42578125" style="2" customWidth="1"/>
    <col min="8196" max="8196" width="9.85546875" style="2" customWidth="1"/>
    <col min="8197" max="8448" width="13.140625" style="2"/>
    <col min="8449" max="8449" width="52.140625" style="2" customWidth="1"/>
    <col min="8450" max="8451" width="14.42578125" style="2" customWidth="1"/>
    <col min="8452" max="8452" width="9.85546875" style="2" customWidth="1"/>
    <col min="8453" max="8704" width="13.140625" style="2"/>
    <col min="8705" max="8705" width="52.140625" style="2" customWidth="1"/>
    <col min="8706" max="8707" width="14.42578125" style="2" customWidth="1"/>
    <col min="8708" max="8708" width="9.85546875" style="2" customWidth="1"/>
    <col min="8709" max="8960" width="13.140625" style="2"/>
    <col min="8961" max="8961" width="52.140625" style="2" customWidth="1"/>
    <col min="8962" max="8963" width="14.42578125" style="2" customWidth="1"/>
    <col min="8964" max="8964" width="9.85546875" style="2" customWidth="1"/>
    <col min="8965" max="9216" width="13.140625" style="2"/>
    <col min="9217" max="9217" width="52.140625" style="2" customWidth="1"/>
    <col min="9218" max="9219" width="14.42578125" style="2" customWidth="1"/>
    <col min="9220" max="9220" width="9.85546875" style="2" customWidth="1"/>
    <col min="9221" max="9472" width="13.140625" style="2"/>
    <col min="9473" max="9473" width="52.140625" style="2" customWidth="1"/>
    <col min="9474" max="9475" width="14.42578125" style="2" customWidth="1"/>
    <col min="9476" max="9476" width="9.85546875" style="2" customWidth="1"/>
    <col min="9477" max="9728" width="13.140625" style="2"/>
    <col min="9729" max="9729" width="52.140625" style="2" customWidth="1"/>
    <col min="9730" max="9731" width="14.42578125" style="2" customWidth="1"/>
    <col min="9732" max="9732" width="9.85546875" style="2" customWidth="1"/>
    <col min="9733" max="9984" width="13.140625" style="2"/>
    <col min="9985" max="9985" width="52.140625" style="2" customWidth="1"/>
    <col min="9986" max="9987" width="14.42578125" style="2" customWidth="1"/>
    <col min="9988" max="9988" width="9.85546875" style="2" customWidth="1"/>
    <col min="9989" max="10240" width="13.140625" style="2"/>
    <col min="10241" max="10241" width="52.140625" style="2" customWidth="1"/>
    <col min="10242" max="10243" width="14.42578125" style="2" customWidth="1"/>
    <col min="10244" max="10244" width="9.85546875" style="2" customWidth="1"/>
    <col min="10245" max="10496" width="13.140625" style="2"/>
    <col min="10497" max="10497" width="52.140625" style="2" customWidth="1"/>
    <col min="10498" max="10499" width="14.42578125" style="2" customWidth="1"/>
    <col min="10500" max="10500" width="9.85546875" style="2" customWidth="1"/>
    <col min="10501" max="10752" width="13.140625" style="2"/>
    <col min="10753" max="10753" width="52.140625" style="2" customWidth="1"/>
    <col min="10754" max="10755" width="14.42578125" style="2" customWidth="1"/>
    <col min="10756" max="10756" width="9.85546875" style="2" customWidth="1"/>
    <col min="10757" max="11008" width="13.140625" style="2"/>
    <col min="11009" max="11009" width="52.140625" style="2" customWidth="1"/>
    <col min="11010" max="11011" width="14.42578125" style="2" customWidth="1"/>
    <col min="11012" max="11012" width="9.85546875" style="2" customWidth="1"/>
    <col min="11013" max="11264" width="13.140625" style="2"/>
    <col min="11265" max="11265" width="52.140625" style="2" customWidth="1"/>
    <col min="11266" max="11267" width="14.42578125" style="2" customWidth="1"/>
    <col min="11268" max="11268" width="9.85546875" style="2" customWidth="1"/>
    <col min="11269" max="11520" width="13.140625" style="2"/>
    <col min="11521" max="11521" width="52.140625" style="2" customWidth="1"/>
    <col min="11522" max="11523" width="14.42578125" style="2" customWidth="1"/>
    <col min="11524" max="11524" width="9.85546875" style="2" customWidth="1"/>
    <col min="11525" max="11776" width="13.140625" style="2"/>
    <col min="11777" max="11777" width="52.140625" style="2" customWidth="1"/>
    <col min="11778" max="11779" width="14.42578125" style="2" customWidth="1"/>
    <col min="11780" max="11780" width="9.85546875" style="2" customWidth="1"/>
    <col min="11781" max="12032" width="13.140625" style="2"/>
    <col min="12033" max="12033" width="52.140625" style="2" customWidth="1"/>
    <col min="12034" max="12035" width="14.42578125" style="2" customWidth="1"/>
    <col min="12036" max="12036" width="9.85546875" style="2" customWidth="1"/>
    <col min="12037" max="12288" width="13.140625" style="2"/>
    <col min="12289" max="12289" width="52.140625" style="2" customWidth="1"/>
    <col min="12290" max="12291" width="14.42578125" style="2" customWidth="1"/>
    <col min="12292" max="12292" width="9.85546875" style="2" customWidth="1"/>
    <col min="12293" max="12544" width="13.140625" style="2"/>
    <col min="12545" max="12545" width="52.140625" style="2" customWidth="1"/>
    <col min="12546" max="12547" width="14.42578125" style="2" customWidth="1"/>
    <col min="12548" max="12548" width="9.85546875" style="2" customWidth="1"/>
    <col min="12549" max="12800" width="13.140625" style="2"/>
    <col min="12801" max="12801" width="52.140625" style="2" customWidth="1"/>
    <col min="12802" max="12803" width="14.42578125" style="2" customWidth="1"/>
    <col min="12804" max="12804" width="9.85546875" style="2" customWidth="1"/>
    <col min="12805" max="13056" width="13.140625" style="2"/>
    <col min="13057" max="13057" width="52.140625" style="2" customWidth="1"/>
    <col min="13058" max="13059" width="14.42578125" style="2" customWidth="1"/>
    <col min="13060" max="13060" width="9.85546875" style="2" customWidth="1"/>
    <col min="13061" max="13312" width="13.140625" style="2"/>
    <col min="13313" max="13313" width="52.140625" style="2" customWidth="1"/>
    <col min="13314" max="13315" width="14.42578125" style="2" customWidth="1"/>
    <col min="13316" max="13316" width="9.85546875" style="2" customWidth="1"/>
    <col min="13317" max="13568" width="13.140625" style="2"/>
    <col min="13569" max="13569" width="52.140625" style="2" customWidth="1"/>
    <col min="13570" max="13571" width="14.42578125" style="2" customWidth="1"/>
    <col min="13572" max="13572" width="9.85546875" style="2" customWidth="1"/>
    <col min="13573" max="13824" width="13.140625" style="2"/>
    <col min="13825" max="13825" width="52.140625" style="2" customWidth="1"/>
    <col min="13826" max="13827" width="14.42578125" style="2" customWidth="1"/>
    <col min="13828" max="13828" width="9.85546875" style="2" customWidth="1"/>
    <col min="13829" max="14080" width="13.140625" style="2"/>
    <col min="14081" max="14081" width="52.140625" style="2" customWidth="1"/>
    <col min="14082" max="14083" width="14.42578125" style="2" customWidth="1"/>
    <col min="14084" max="14084" width="9.85546875" style="2" customWidth="1"/>
    <col min="14085" max="14336" width="13.140625" style="2"/>
    <col min="14337" max="14337" width="52.140625" style="2" customWidth="1"/>
    <col min="14338" max="14339" width="14.42578125" style="2" customWidth="1"/>
    <col min="14340" max="14340" width="9.85546875" style="2" customWidth="1"/>
    <col min="14341" max="14592" width="13.140625" style="2"/>
    <col min="14593" max="14593" width="52.140625" style="2" customWidth="1"/>
    <col min="14594" max="14595" width="14.42578125" style="2" customWidth="1"/>
    <col min="14596" max="14596" width="9.85546875" style="2" customWidth="1"/>
    <col min="14597" max="14848" width="13.140625" style="2"/>
    <col min="14849" max="14849" width="52.140625" style="2" customWidth="1"/>
    <col min="14850" max="14851" width="14.42578125" style="2" customWidth="1"/>
    <col min="14852" max="14852" width="9.85546875" style="2" customWidth="1"/>
    <col min="14853" max="15104" width="13.140625" style="2"/>
    <col min="15105" max="15105" width="52.140625" style="2" customWidth="1"/>
    <col min="15106" max="15107" width="14.42578125" style="2" customWidth="1"/>
    <col min="15108" max="15108" width="9.85546875" style="2" customWidth="1"/>
    <col min="15109" max="15360" width="13.140625" style="2"/>
    <col min="15361" max="15361" width="52.140625" style="2" customWidth="1"/>
    <col min="15362" max="15363" width="14.42578125" style="2" customWidth="1"/>
    <col min="15364" max="15364" width="9.85546875" style="2" customWidth="1"/>
    <col min="15365" max="15616" width="13.140625" style="2"/>
    <col min="15617" max="15617" width="52.140625" style="2" customWidth="1"/>
    <col min="15618" max="15619" width="14.42578125" style="2" customWidth="1"/>
    <col min="15620" max="15620" width="9.85546875" style="2" customWidth="1"/>
    <col min="15621" max="15872" width="13.140625" style="2"/>
    <col min="15873" max="15873" width="52.140625" style="2" customWidth="1"/>
    <col min="15874" max="15875" width="14.42578125" style="2" customWidth="1"/>
    <col min="15876" max="15876" width="9.85546875" style="2" customWidth="1"/>
    <col min="15877" max="16128" width="13.140625" style="2"/>
    <col min="16129" max="16129" width="52.140625" style="2" customWidth="1"/>
    <col min="16130" max="16131" width="14.42578125" style="2" customWidth="1"/>
    <col min="16132" max="16132" width="9.85546875" style="2" customWidth="1"/>
    <col min="16133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284</v>
      </c>
      <c r="B2" s="1"/>
      <c r="C2" s="1"/>
      <c r="D2" s="1"/>
    </row>
    <row r="3" spans="1:4">
      <c r="A3" s="136" t="s">
        <v>285</v>
      </c>
      <c r="B3" s="1"/>
      <c r="C3" s="1"/>
      <c r="D3" s="1"/>
    </row>
    <row r="4" spans="1:4">
      <c r="A4" s="136" t="s">
        <v>282</v>
      </c>
      <c r="B4" s="1"/>
      <c r="C4" s="1"/>
      <c r="D4" s="1"/>
    </row>
    <row r="5" spans="1:4" ht="13.5" thickBot="1">
      <c r="A5" s="3" t="s">
        <v>4</v>
      </c>
      <c r="B5" s="137">
        <v>30000</v>
      </c>
      <c r="C5" s="138" t="s">
        <v>5</v>
      </c>
    </row>
    <row r="6" spans="1:4">
      <c r="A6" s="6"/>
      <c r="B6" s="139" t="s">
        <v>6</v>
      </c>
      <c r="C6" s="56">
        <v>40664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11</v>
      </c>
      <c r="D8" s="144" t="s">
        <v>13</v>
      </c>
    </row>
    <row r="9" spans="1:4">
      <c r="A9" s="141" t="s">
        <v>14</v>
      </c>
      <c r="B9" s="145"/>
    </row>
    <row r="10" spans="1:4">
      <c r="A10" s="146" t="s">
        <v>15</v>
      </c>
      <c r="B10" s="16">
        <v>0</v>
      </c>
      <c r="C10" s="16">
        <v>0</v>
      </c>
      <c r="D10" s="16">
        <v>0</v>
      </c>
    </row>
    <row r="11" spans="1:4">
      <c r="A11" s="146" t="s">
        <v>16</v>
      </c>
      <c r="B11" s="18">
        <v>0</v>
      </c>
      <c r="C11" s="18">
        <v>0</v>
      </c>
      <c r="D11" s="16">
        <v>0</v>
      </c>
    </row>
    <row r="12" spans="1:4">
      <c r="A12" s="146" t="s">
        <v>17</v>
      </c>
      <c r="B12" s="16">
        <v>2253</v>
      </c>
      <c r="C12" s="16">
        <v>75.099999999999994</v>
      </c>
      <c r="D12" s="16">
        <v>0.19699525068892149</v>
      </c>
    </row>
    <row r="13" spans="1:4">
      <c r="A13" s="146" t="s">
        <v>18</v>
      </c>
      <c r="B13" s="16">
        <v>0</v>
      </c>
      <c r="C13" s="16">
        <v>0</v>
      </c>
      <c r="D13" s="16">
        <v>0</v>
      </c>
    </row>
    <row r="14" spans="1:4">
      <c r="A14" s="146" t="s">
        <v>19</v>
      </c>
      <c r="B14" s="16">
        <v>0</v>
      </c>
      <c r="C14" s="16">
        <v>0</v>
      </c>
      <c r="D14" s="16">
        <v>0</v>
      </c>
    </row>
    <row r="15" spans="1:4">
      <c r="A15" s="138" t="s">
        <v>20</v>
      </c>
      <c r="B15" s="16">
        <v>4050</v>
      </c>
      <c r="C15" s="16">
        <v>135</v>
      </c>
      <c r="D15" s="16">
        <v>0.35411929218381361</v>
      </c>
    </row>
    <row r="16" spans="1:4">
      <c r="A16" s="138" t="s">
        <v>21</v>
      </c>
      <c r="B16" s="16">
        <v>65.400000000000006</v>
      </c>
      <c r="C16" s="16">
        <v>2.1800000000000002</v>
      </c>
      <c r="D16" s="16">
        <v>5.7183707923015832E-3</v>
      </c>
    </row>
    <row r="17" spans="1:4">
      <c r="A17" s="138" t="s">
        <v>22</v>
      </c>
      <c r="B17" s="16">
        <v>0</v>
      </c>
      <c r="C17" s="16">
        <v>0</v>
      </c>
      <c r="D17" s="16">
        <v>0</v>
      </c>
    </row>
    <row r="18" spans="1:4">
      <c r="A18" s="138" t="s">
        <v>23</v>
      </c>
      <c r="B18" s="16">
        <v>2769.7</v>
      </c>
      <c r="C18" s="16">
        <v>92.32</v>
      </c>
      <c r="D18" s="16">
        <v>0.24217387742259469</v>
      </c>
    </row>
    <row r="19" spans="1:4">
      <c r="A19" s="138" t="s">
        <v>24</v>
      </c>
      <c r="B19" s="16">
        <v>905.3</v>
      </c>
      <c r="C19" s="16">
        <v>30.18</v>
      </c>
      <c r="D19" s="16">
        <v>7.9156591410865784E-2</v>
      </c>
    </row>
    <row r="20" spans="1:4">
      <c r="A20" s="138" t="s">
        <v>25</v>
      </c>
      <c r="B20" s="16">
        <v>507.67</v>
      </c>
      <c r="C20" s="16">
        <v>16.920000000000002</v>
      </c>
      <c r="D20" s="16">
        <v>4.4389071867396705E-2</v>
      </c>
    </row>
    <row r="21" spans="1:4">
      <c r="A21" s="138" t="s">
        <v>26</v>
      </c>
      <c r="B21" s="16">
        <v>110</v>
      </c>
      <c r="C21" s="16">
        <v>3.67</v>
      </c>
      <c r="D21" s="16">
        <v>9.6180548494369123E-3</v>
      </c>
    </row>
    <row r="22" spans="1:4">
      <c r="A22" s="148" t="s">
        <v>27</v>
      </c>
      <c r="B22" s="20">
        <v>10661.07</v>
      </c>
      <c r="C22" s="20">
        <v>355.37</v>
      </c>
      <c r="D22" s="20">
        <v>0.93217050921533062</v>
      </c>
    </row>
    <row r="23" spans="1:4">
      <c r="A23" s="151" t="s">
        <v>28</v>
      </c>
      <c r="B23" s="18">
        <v>0</v>
      </c>
      <c r="C23" s="18">
        <v>0</v>
      </c>
      <c r="D23" s="18"/>
    </row>
    <row r="24" spans="1:4">
      <c r="A24" s="146" t="s">
        <v>29</v>
      </c>
      <c r="B24" s="16">
        <v>0</v>
      </c>
      <c r="C24" s="16">
        <v>0</v>
      </c>
      <c r="D24" s="16">
        <v>0</v>
      </c>
    </row>
    <row r="25" spans="1:4">
      <c r="A25" s="146" t="s">
        <v>30</v>
      </c>
      <c r="B25" s="16">
        <v>53.31</v>
      </c>
      <c r="C25" s="16">
        <v>1.78</v>
      </c>
      <c r="D25" s="16">
        <v>4.6612591274861987E-3</v>
      </c>
    </row>
    <row r="26" spans="1:4">
      <c r="A26" s="146" t="s">
        <v>31</v>
      </c>
      <c r="B26" s="16">
        <v>0</v>
      </c>
      <c r="C26" s="16">
        <v>0</v>
      </c>
      <c r="D26" s="16">
        <v>0</v>
      </c>
    </row>
    <row r="27" spans="1:4">
      <c r="A27" s="146" t="s">
        <v>32</v>
      </c>
      <c r="B27" s="16">
        <v>0</v>
      </c>
      <c r="C27" s="16">
        <v>0</v>
      </c>
      <c r="D27" s="16">
        <v>0</v>
      </c>
    </row>
    <row r="28" spans="1:4">
      <c r="A28" s="146" t="s">
        <v>33</v>
      </c>
      <c r="B28" s="16">
        <v>0</v>
      </c>
      <c r="C28" s="16">
        <v>0</v>
      </c>
      <c r="D28" s="16">
        <v>0</v>
      </c>
    </row>
    <row r="29" spans="1:4">
      <c r="A29" s="146" t="s">
        <v>34</v>
      </c>
      <c r="B29" s="16">
        <v>0</v>
      </c>
      <c r="C29" s="16">
        <v>0</v>
      </c>
      <c r="D29" s="16">
        <v>0</v>
      </c>
    </row>
    <row r="30" spans="1:4">
      <c r="A30" s="146" t="s">
        <v>35</v>
      </c>
      <c r="B30" s="16">
        <v>0</v>
      </c>
      <c r="C30" s="16">
        <v>0</v>
      </c>
      <c r="D30" s="16">
        <v>0</v>
      </c>
    </row>
    <row r="31" spans="1:4">
      <c r="A31" s="146" t="s">
        <v>36</v>
      </c>
      <c r="B31" s="16">
        <v>0</v>
      </c>
      <c r="C31" s="16">
        <v>0</v>
      </c>
      <c r="D31" s="16">
        <v>0</v>
      </c>
    </row>
    <row r="32" spans="1:4">
      <c r="A32" s="152" t="s">
        <v>37</v>
      </c>
      <c r="B32" s="24">
        <v>53.31</v>
      </c>
      <c r="C32" s="24">
        <v>1.78</v>
      </c>
      <c r="D32" s="24">
        <v>4.6612591274861987E-3</v>
      </c>
    </row>
    <row r="33" spans="1:239" s="155" customFormat="1">
      <c r="A33" s="141" t="s">
        <v>38</v>
      </c>
      <c r="B33" s="18">
        <v>0</v>
      </c>
      <c r="C33" s="18">
        <v>0</v>
      </c>
      <c r="D33" s="18"/>
    </row>
    <row r="34" spans="1:239" s="155" customFormat="1">
      <c r="A34" s="146" t="s">
        <v>39</v>
      </c>
      <c r="B34" s="16">
        <v>543.77392833838792</v>
      </c>
      <c r="C34" s="16">
        <v>18.13</v>
      </c>
      <c r="D34" s="16">
        <v>4.7545886076839926E-2</v>
      </c>
    </row>
    <row r="35" spans="1:239" s="155" customFormat="1">
      <c r="A35" s="138" t="s">
        <v>40</v>
      </c>
      <c r="B35" s="16">
        <v>543.77392833838792</v>
      </c>
      <c r="C35" s="16">
        <v>18.13</v>
      </c>
      <c r="D35" s="16">
        <v>4.7545886076839926E-2</v>
      </c>
    </row>
    <row r="36" spans="1:239" s="156" customFormat="1">
      <c r="A36" s="148" t="s">
        <v>41</v>
      </c>
      <c r="B36" s="20">
        <v>11258.153928338385</v>
      </c>
      <c r="C36" s="20">
        <v>375.28</v>
      </c>
      <c r="D36" s="20">
        <v>0.98437765441965663</v>
      </c>
    </row>
    <row r="37" spans="1:239" s="155" customFormat="1">
      <c r="A37" s="141" t="s">
        <v>42</v>
      </c>
      <c r="B37" s="18">
        <v>0</v>
      </c>
      <c r="C37" s="18">
        <v>0</v>
      </c>
      <c r="D37" s="18"/>
    </row>
    <row r="38" spans="1:239" s="155" customFormat="1">
      <c r="A38" s="138" t="s">
        <v>43</v>
      </c>
      <c r="B38" s="16">
        <v>175.7</v>
      </c>
      <c r="C38" s="16">
        <v>5.86</v>
      </c>
      <c r="D38" s="16">
        <v>1.5362656700418777E-2</v>
      </c>
    </row>
    <row r="39" spans="1:239" s="155" customFormat="1">
      <c r="A39" s="138" t="s">
        <v>44</v>
      </c>
      <c r="B39" s="16">
        <v>1.36</v>
      </c>
      <c r="C39" s="16">
        <v>0.05</v>
      </c>
      <c r="D39" s="16">
        <v>1.1891413268394729E-4</v>
      </c>
    </row>
    <row r="40" spans="1:239" s="155" customFormat="1">
      <c r="A40" s="146" t="s">
        <v>45</v>
      </c>
      <c r="B40" s="16">
        <v>0</v>
      </c>
      <c r="C40" s="16">
        <v>0</v>
      </c>
      <c r="D40" s="16">
        <v>0</v>
      </c>
    </row>
    <row r="41" spans="1:239" s="155" customFormat="1">
      <c r="A41" s="152" t="s">
        <v>46</v>
      </c>
      <c r="B41" s="24">
        <v>177.06</v>
      </c>
      <c r="C41" s="24">
        <v>5.91</v>
      </c>
      <c r="D41" s="24">
        <v>1.5481570833102726E-2</v>
      </c>
      <c r="E41" s="158"/>
      <c r="F41" s="158"/>
      <c r="G41" s="27"/>
      <c r="H41" s="157"/>
      <c r="I41" s="158"/>
      <c r="J41" s="158"/>
      <c r="K41" s="27"/>
      <c r="L41" s="157"/>
      <c r="M41" s="158"/>
      <c r="N41" s="158"/>
      <c r="O41" s="27"/>
      <c r="P41" s="157"/>
      <c r="Q41" s="158"/>
      <c r="R41" s="158"/>
      <c r="S41" s="27"/>
      <c r="T41" s="157"/>
      <c r="U41" s="158"/>
      <c r="V41" s="158"/>
      <c r="W41" s="27"/>
      <c r="X41" s="157"/>
      <c r="Y41" s="158"/>
      <c r="Z41" s="158"/>
      <c r="AA41" s="27"/>
      <c r="AB41" s="157"/>
      <c r="AC41" s="158"/>
      <c r="AD41" s="158"/>
      <c r="AE41" s="27"/>
      <c r="AF41" s="157"/>
      <c r="AG41" s="158"/>
      <c r="AH41" s="158"/>
      <c r="AI41" s="27"/>
      <c r="AJ41" s="157"/>
      <c r="AK41" s="158"/>
      <c r="AL41" s="158"/>
      <c r="AM41" s="27"/>
      <c r="AN41" s="157"/>
      <c r="AO41" s="158"/>
      <c r="AP41" s="158"/>
      <c r="AQ41" s="27"/>
      <c r="AR41" s="157"/>
      <c r="AS41" s="158"/>
      <c r="AT41" s="158"/>
      <c r="AU41" s="27"/>
      <c r="AV41" s="157"/>
      <c r="AW41" s="158"/>
      <c r="AX41" s="158"/>
      <c r="AY41" s="27"/>
      <c r="AZ41" s="157"/>
      <c r="BA41" s="158"/>
      <c r="BB41" s="158"/>
      <c r="BC41" s="27"/>
      <c r="BD41" s="157"/>
      <c r="BE41" s="158"/>
      <c r="BF41" s="158"/>
      <c r="BG41" s="27"/>
      <c r="BH41" s="157"/>
      <c r="BI41" s="158"/>
      <c r="BJ41" s="158"/>
      <c r="BK41" s="27"/>
      <c r="BL41" s="157"/>
      <c r="BM41" s="158"/>
      <c r="BN41" s="158"/>
      <c r="BO41" s="27"/>
      <c r="BP41" s="157"/>
      <c r="BQ41" s="158"/>
      <c r="BR41" s="158"/>
      <c r="BS41" s="27"/>
      <c r="BT41" s="157"/>
      <c r="BU41" s="158"/>
      <c r="BV41" s="158"/>
      <c r="BW41" s="27"/>
      <c r="BX41" s="157"/>
      <c r="BY41" s="158"/>
      <c r="BZ41" s="158"/>
      <c r="CA41" s="27"/>
      <c r="CB41" s="157"/>
      <c r="CC41" s="158"/>
      <c r="CD41" s="158"/>
      <c r="CE41" s="27"/>
      <c r="CF41" s="157"/>
      <c r="CG41" s="158"/>
      <c r="CH41" s="158"/>
      <c r="CI41" s="27"/>
      <c r="CJ41" s="157"/>
      <c r="CK41" s="158"/>
      <c r="CL41" s="158"/>
      <c r="CM41" s="27"/>
      <c r="CN41" s="157"/>
      <c r="CO41" s="158"/>
      <c r="CP41" s="158"/>
      <c r="CQ41" s="27"/>
      <c r="CR41" s="157"/>
      <c r="CS41" s="158"/>
      <c r="CT41" s="158"/>
      <c r="CU41" s="27"/>
      <c r="CV41" s="157"/>
      <c r="CW41" s="158"/>
      <c r="CX41" s="158"/>
      <c r="CY41" s="27"/>
      <c r="CZ41" s="157"/>
      <c r="DA41" s="158"/>
      <c r="DB41" s="158"/>
      <c r="DC41" s="27"/>
      <c r="DD41" s="157"/>
      <c r="DE41" s="158"/>
      <c r="DF41" s="158"/>
      <c r="DG41" s="27"/>
      <c r="DH41" s="157"/>
      <c r="DI41" s="158"/>
      <c r="DJ41" s="158"/>
      <c r="DK41" s="27"/>
      <c r="DL41" s="157"/>
      <c r="DM41" s="158"/>
      <c r="DN41" s="158"/>
      <c r="DO41" s="27"/>
      <c r="DP41" s="157"/>
      <c r="DQ41" s="158"/>
      <c r="DR41" s="158"/>
      <c r="DS41" s="27"/>
      <c r="DT41" s="157"/>
      <c r="DU41" s="158"/>
      <c r="DV41" s="158"/>
      <c r="DW41" s="27"/>
      <c r="DX41" s="157"/>
      <c r="DY41" s="158"/>
      <c r="DZ41" s="158"/>
      <c r="EA41" s="27"/>
      <c r="EB41" s="157"/>
      <c r="EC41" s="158"/>
      <c r="ED41" s="158"/>
      <c r="EE41" s="27"/>
      <c r="EF41" s="157"/>
      <c r="EG41" s="158"/>
      <c r="EH41" s="158"/>
      <c r="EI41" s="27"/>
      <c r="EJ41" s="157"/>
      <c r="EK41" s="158"/>
      <c r="EL41" s="158"/>
      <c r="EM41" s="27"/>
      <c r="EN41" s="157"/>
      <c r="EO41" s="158"/>
      <c r="EP41" s="158"/>
      <c r="EQ41" s="27"/>
      <c r="ER41" s="157"/>
      <c r="ES41" s="158"/>
      <c r="ET41" s="158"/>
      <c r="EU41" s="27"/>
      <c r="EV41" s="157"/>
      <c r="EW41" s="158"/>
      <c r="EX41" s="158"/>
      <c r="EY41" s="27"/>
      <c r="EZ41" s="157"/>
      <c r="FA41" s="158"/>
      <c r="FB41" s="158"/>
      <c r="FC41" s="27"/>
      <c r="FD41" s="157"/>
      <c r="FE41" s="158"/>
      <c r="FF41" s="158"/>
      <c r="FG41" s="27"/>
      <c r="FH41" s="157"/>
      <c r="FI41" s="158"/>
      <c r="FJ41" s="158"/>
      <c r="FK41" s="27"/>
      <c r="FL41" s="157"/>
      <c r="FM41" s="158"/>
      <c r="FN41" s="158"/>
      <c r="FO41" s="27"/>
      <c r="FP41" s="157"/>
      <c r="FQ41" s="158"/>
      <c r="FR41" s="158"/>
      <c r="FS41" s="27"/>
      <c r="FT41" s="157"/>
      <c r="FU41" s="158"/>
      <c r="FV41" s="158"/>
      <c r="FW41" s="27"/>
      <c r="FX41" s="157"/>
      <c r="FY41" s="158"/>
      <c r="FZ41" s="158"/>
      <c r="GA41" s="27"/>
      <c r="GB41" s="157"/>
      <c r="GC41" s="158"/>
      <c r="GD41" s="158"/>
      <c r="GE41" s="27"/>
      <c r="GF41" s="157"/>
      <c r="GG41" s="158"/>
      <c r="GH41" s="158"/>
      <c r="GI41" s="27"/>
      <c r="GJ41" s="157"/>
      <c r="GK41" s="158"/>
      <c r="GL41" s="158"/>
      <c r="GM41" s="27"/>
      <c r="GN41" s="157"/>
      <c r="GO41" s="158"/>
      <c r="GP41" s="158"/>
      <c r="GQ41" s="27"/>
      <c r="GR41" s="157"/>
      <c r="GS41" s="158"/>
      <c r="GT41" s="158"/>
      <c r="GU41" s="27"/>
      <c r="GV41" s="157"/>
      <c r="GW41" s="158"/>
      <c r="GX41" s="158"/>
      <c r="GY41" s="27"/>
      <c r="GZ41" s="157"/>
      <c r="HA41" s="158"/>
      <c r="HB41" s="158"/>
      <c r="HC41" s="27"/>
      <c r="HD41" s="157"/>
      <c r="HE41" s="158"/>
      <c r="HF41" s="158"/>
      <c r="HG41" s="27"/>
      <c r="HH41" s="157"/>
      <c r="HI41" s="158"/>
      <c r="HJ41" s="158"/>
      <c r="HK41" s="27"/>
      <c r="HL41" s="157"/>
      <c r="HM41" s="158"/>
      <c r="HN41" s="158"/>
      <c r="HO41" s="27"/>
      <c r="HP41" s="157"/>
      <c r="HQ41" s="158"/>
      <c r="HR41" s="158"/>
      <c r="HS41" s="27"/>
      <c r="HT41" s="157"/>
      <c r="HU41" s="158"/>
      <c r="HV41" s="158"/>
      <c r="HW41" s="27"/>
      <c r="HX41" s="157"/>
      <c r="HY41" s="158"/>
      <c r="HZ41" s="158"/>
      <c r="IA41" s="27"/>
      <c r="IB41" s="157"/>
      <c r="IC41" s="158"/>
      <c r="ID41" s="158"/>
      <c r="IE41" s="27"/>
    </row>
    <row r="42" spans="1:239" s="155" customFormat="1">
      <c r="A42" s="141" t="s">
        <v>47</v>
      </c>
      <c r="B42" s="18">
        <v>0</v>
      </c>
      <c r="C42" s="18">
        <v>0</v>
      </c>
      <c r="D42" s="18"/>
    </row>
    <row r="43" spans="1:239" s="155" customFormat="1">
      <c r="A43" s="146" t="s">
        <v>48</v>
      </c>
      <c r="B43" s="16">
        <v>0.64001599999999992</v>
      </c>
      <c r="C43" s="16">
        <v>0.02</v>
      </c>
      <c r="D43" s="16">
        <v>5.5960990841065588E-5</v>
      </c>
    </row>
    <row r="44" spans="1:239" s="155" customFormat="1">
      <c r="A44" s="146" t="s">
        <v>49</v>
      </c>
      <c r="B44" s="16">
        <v>0</v>
      </c>
      <c r="C44" s="16">
        <v>0</v>
      </c>
      <c r="D44" s="16">
        <v>0</v>
      </c>
    </row>
    <row r="45" spans="1:239" s="155" customFormat="1">
      <c r="A45" s="146" t="s">
        <v>50</v>
      </c>
      <c r="B45" s="16">
        <v>0.97</v>
      </c>
      <c r="C45" s="16">
        <v>0.03</v>
      </c>
      <c r="D45" s="16">
        <v>8.4813756399580045E-5</v>
      </c>
    </row>
    <row r="46" spans="1:239" s="155" customFormat="1">
      <c r="A46" s="152" t="s">
        <v>51</v>
      </c>
      <c r="B46" s="24">
        <v>1.6100159999999999</v>
      </c>
      <c r="C46" s="24">
        <v>0.05</v>
      </c>
      <c r="D46" s="24">
        <v>1.4077474724064564E-4</v>
      </c>
      <c r="E46" s="158"/>
      <c r="F46" s="158"/>
      <c r="G46" s="27"/>
      <c r="H46" s="157"/>
      <c r="I46" s="158"/>
      <c r="J46" s="158"/>
      <c r="K46" s="27"/>
      <c r="L46" s="157"/>
      <c r="M46" s="158"/>
      <c r="N46" s="158"/>
      <c r="O46" s="27"/>
      <c r="P46" s="157"/>
      <c r="Q46" s="158"/>
      <c r="R46" s="158"/>
      <c r="S46" s="27"/>
      <c r="T46" s="157"/>
      <c r="U46" s="158"/>
      <c r="V46" s="158"/>
      <c r="W46" s="27"/>
      <c r="X46" s="157"/>
      <c r="Y46" s="158"/>
      <c r="Z46" s="158"/>
      <c r="AA46" s="27"/>
      <c r="AB46" s="157"/>
      <c r="AC46" s="158"/>
      <c r="AD46" s="158"/>
      <c r="AE46" s="27"/>
      <c r="AF46" s="157"/>
      <c r="AG46" s="158"/>
      <c r="AH46" s="158"/>
      <c r="AI46" s="27"/>
      <c r="AJ46" s="157"/>
      <c r="AK46" s="158"/>
      <c r="AL46" s="158"/>
      <c r="AM46" s="27"/>
      <c r="AN46" s="157"/>
      <c r="AO46" s="158"/>
      <c r="AP46" s="158"/>
      <c r="AQ46" s="27"/>
      <c r="AR46" s="157"/>
      <c r="AS46" s="158"/>
      <c r="AT46" s="158"/>
      <c r="AU46" s="27"/>
      <c r="AV46" s="157"/>
      <c r="AW46" s="158"/>
      <c r="AX46" s="158"/>
      <c r="AY46" s="27"/>
      <c r="AZ46" s="157"/>
      <c r="BA46" s="158"/>
      <c r="BB46" s="158"/>
      <c r="BC46" s="27"/>
      <c r="BD46" s="157"/>
      <c r="BE46" s="158"/>
      <c r="BF46" s="158"/>
      <c r="BG46" s="27"/>
      <c r="BH46" s="157"/>
      <c r="BI46" s="158"/>
      <c r="BJ46" s="158"/>
      <c r="BK46" s="27"/>
      <c r="BL46" s="157"/>
      <c r="BM46" s="158"/>
      <c r="BN46" s="158"/>
      <c r="BO46" s="27"/>
      <c r="BP46" s="157"/>
      <c r="BQ46" s="158"/>
      <c r="BR46" s="158"/>
      <c r="BS46" s="27"/>
      <c r="BT46" s="157"/>
      <c r="BU46" s="158"/>
      <c r="BV46" s="158"/>
      <c r="BW46" s="27"/>
      <c r="BX46" s="157"/>
      <c r="BY46" s="158"/>
      <c r="BZ46" s="158"/>
      <c r="CA46" s="27"/>
      <c r="CB46" s="157"/>
      <c r="CC46" s="158"/>
      <c r="CD46" s="158"/>
      <c r="CE46" s="27"/>
      <c r="CF46" s="157"/>
      <c r="CG46" s="158"/>
      <c r="CH46" s="158"/>
      <c r="CI46" s="27"/>
      <c r="CJ46" s="157"/>
      <c r="CK46" s="158"/>
      <c r="CL46" s="158"/>
      <c r="CM46" s="27"/>
      <c r="CN46" s="157"/>
      <c r="CO46" s="158"/>
      <c r="CP46" s="158"/>
      <c r="CQ46" s="27"/>
      <c r="CR46" s="157"/>
      <c r="CS46" s="158"/>
      <c r="CT46" s="158"/>
      <c r="CU46" s="27"/>
      <c r="CV46" s="157"/>
      <c r="CW46" s="158"/>
      <c r="CX46" s="158"/>
      <c r="CY46" s="27"/>
      <c r="CZ46" s="157"/>
      <c r="DA46" s="158"/>
      <c r="DB46" s="158"/>
      <c r="DC46" s="27"/>
      <c r="DD46" s="157"/>
      <c r="DE46" s="158"/>
      <c r="DF46" s="158"/>
      <c r="DG46" s="27"/>
      <c r="DH46" s="157"/>
      <c r="DI46" s="158"/>
      <c r="DJ46" s="158"/>
      <c r="DK46" s="27"/>
      <c r="DL46" s="157"/>
      <c r="DM46" s="158"/>
      <c r="DN46" s="158"/>
      <c r="DO46" s="27"/>
      <c r="DP46" s="157"/>
      <c r="DQ46" s="158"/>
      <c r="DR46" s="158"/>
      <c r="DS46" s="27"/>
      <c r="DT46" s="157"/>
      <c r="DU46" s="158"/>
      <c r="DV46" s="158"/>
      <c r="DW46" s="27"/>
      <c r="DX46" s="157"/>
      <c r="DY46" s="158"/>
      <c r="DZ46" s="158"/>
      <c r="EA46" s="27"/>
      <c r="EB46" s="157"/>
      <c r="EC46" s="158"/>
      <c r="ED46" s="158"/>
      <c r="EE46" s="27"/>
      <c r="EF46" s="157"/>
      <c r="EG46" s="158"/>
      <c r="EH46" s="158"/>
      <c r="EI46" s="27"/>
      <c r="EJ46" s="157"/>
      <c r="EK46" s="158"/>
      <c r="EL46" s="158"/>
      <c r="EM46" s="27"/>
      <c r="EN46" s="157"/>
      <c r="EO46" s="158"/>
      <c r="EP46" s="158"/>
      <c r="EQ46" s="27"/>
      <c r="ER46" s="157"/>
      <c r="ES46" s="158"/>
      <c r="ET46" s="158"/>
      <c r="EU46" s="27"/>
      <c r="EV46" s="157"/>
      <c r="EW46" s="158"/>
      <c r="EX46" s="158"/>
      <c r="EY46" s="27"/>
      <c r="EZ46" s="157"/>
      <c r="FA46" s="158"/>
      <c r="FB46" s="158"/>
      <c r="FC46" s="27"/>
      <c r="FD46" s="157"/>
      <c r="FE46" s="158"/>
      <c r="FF46" s="158"/>
      <c r="FG46" s="27"/>
      <c r="FH46" s="157"/>
      <c r="FI46" s="158"/>
      <c r="FJ46" s="158"/>
      <c r="FK46" s="27"/>
      <c r="FL46" s="157"/>
      <c r="FM46" s="158"/>
      <c r="FN46" s="158"/>
      <c r="FO46" s="27"/>
      <c r="FP46" s="157"/>
      <c r="FQ46" s="158"/>
      <c r="FR46" s="158"/>
      <c r="FS46" s="27"/>
      <c r="FT46" s="157"/>
      <c r="FU46" s="158"/>
      <c r="FV46" s="158"/>
      <c r="FW46" s="27"/>
      <c r="FX46" s="157"/>
      <c r="FY46" s="158"/>
      <c r="FZ46" s="158"/>
      <c r="GA46" s="27"/>
      <c r="GB46" s="157"/>
      <c r="GC46" s="158"/>
      <c r="GD46" s="158"/>
      <c r="GE46" s="27"/>
      <c r="GF46" s="157"/>
      <c r="GG46" s="158"/>
      <c r="GH46" s="158"/>
      <c r="GI46" s="27"/>
      <c r="GJ46" s="157"/>
      <c r="GK46" s="158"/>
      <c r="GL46" s="158"/>
      <c r="GM46" s="27"/>
      <c r="GN46" s="157"/>
      <c r="GO46" s="158"/>
      <c r="GP46" s="158"/>
      <c r="GQ46" s="27"/>
      <c r="GR46" s="157"/>
      <c r="GS46" s="158"/>
      <c r="GT46" s="158"/>
      <c r="GU46" s="27"/>
      <c r="GV46" s="157"/>
      <c r="GW46" s="158"/>
      <c r="GX46" s="158"/>
      <c r="GY46" s="27"/>
      <c r="GZ46" s="157"/>
      <c r="HA46" s="158"/>
      <c r="HB46" s="158"/>
      <c r="HC46" s="27"/>
      <c r="HD46" s="157"/>
      <c r="HE46" s="158"/>
      <c r="HF46" s="158"/>
      <c r="HG46" s="27"/>
      <c r="HH46" s="157"/>
      <c r="HI46" s="158"/>
      <c r="HJ46" s="158"/>
      <c r="HK46" s="27"/>
      <c r="HL46" s="157"/>
      <c r="HM46" s="158"/>
      <c r="HN46" s="158"/>
      <c r="HO46" s="27"/>
      <c r="HP46" s="157"/>
      <c r="HQ46" s="158"/>
      <c r="HR46" s="158"/>
      <c r="HS46" s="27"/>
      <c r="HT46" s="157"/>
      <c r="HU46" s="158"/>
      <c r="HV46" s="158"/>
      <c r="HW46" s="27"/>
      <c r="HX46" s="157"/>
      <c r="HY46" s="158"/>
      <c r="HZ46" s="158"/>
      <c r="IA46" s="27"/>
      <c r="IB46" s="157"/>
      <c r="IC46" s="158"/>
      <c r="ID46" s="158"/>
      <c r="IE46" s="27"/>
    </row>
    <row r="47" spans="1:239" s="155" customFormat="1">
      <c r="A47" s="159" t="s">
        <v>52</v>
      </c>
      <c r="B47" s="29">
        <v>178.670016</v>
      </c>
      <c r="C47" s="29">
        <v>5.96</v>
      </c>
      <c r="D47" s="29">
        <v>1.5622345580343372E-2</v>
      </c>
      <c r="E47" s="158"/>
      <c r="F47" s="157"/>
      <c r="G47" s="158"/>
      <c r="H47" s="158"/>
      <c r="I47" s="158"/>
      <c r="J47" s="157"/>
      <c r="K47" s="158"/>
      <c r="L47" s="158"/>
      <c r="M47" s="158"/>
      <c r="N47" s="157"/>
      <c r="O47" s="158"/>
      <c r="P47" s="158"/>
      <c r="Q47" s="158"/>
      <c r="R47" s="157"/>
      <c r="S47" s="158"/>
      <c r="T47" s="158"/>
      <c r="U47" s="158"/>
      <c r="V47" s="157"/>
      <c r="W47" s="158"/>
      <c r="X47" s="158"/>
      <c r="Y47" s="158"/>
      <c r="Z47" s="157"/>
      <c r="AA47" s="158"/>
      <c r="AB47" s="158"/>
      <c r="AC47" s="158"/>
      <c r="AD47" s="157"/>
      <c r="AE47" s="158"/>
      <c r="AF47" s="158"/>
      <c r="AG47" s="158"/>
      <c r="AH47" s="157"/>
      <c r="AI47" s="158"/>
      <c r="AJ47" s="158"/>
      <c r="AK47" s="158"/>
      <c r="AL47" s="157"/>
      <c r="AM47" s="158"/>
      <c r="AN47" s="158"/>
      <c r="AO47" s="158"/>
      <c r="AP47" s="157"/>
      <c r="AQ47" s="158"/>
      <c r="AR47" s="158"/>
      <c r="AS47" s="158"/>
      <c r="AT47" s="157"/>
      <c r="AU47" s="158"/>
      <c r="AV47" s="158"/>
      <c r="AW47" s="158"/>
      <c r="AX47" s="157"/>
      <c r="AY47" s="158"/>
      <c r="AZ47" s="158"/>
      <c r="BA47" s="158"/>
      <c r="BB47" s="157"/>
      <c r="BC47" s="158"/>
      <c r="BD47" s="158"/>
      <c r="BE47" s="158"/>
      <c r="BF47" s="157"/>
      <c r="BG47" s="158"/>
      <c r="BH47" s="158"/>
      <c r="BI47" s="158"/>
      <c r="BJ47" s="157"/>
      <c r="BK47" s="158"/>
      <c r="BL47" s="158"/>
      <c r="BM47" s="158"/>
      <c r="BN47" s="157"/>
      <c r="BO47" s="158"/>
      <c r="BP47" s="158"/>
      <c r="BQ47" s="158"/>
      <c r="BR47" s="157"/>
      <c r="BS47" s="158"/>
      <c r="BT47" s="158"/>
      <c r="BU47" s="158"/>
      <c r="BV47" s="157"/>
      <c r="BW47" s="158"/>
      <c r="BX47" s="158"/>
      <c r="BY47" s="158"/>
      <c r="BZ47" s="157"/>
      <c r="CA47" s="158"/>
      <c r="CB47" s="158"/>
      <c r="CC47" s="158"/>
      <c r="CD47" s="157"/>
      <c r="CE47" s="158"/>
      <c r="CF47" s="158"/>
      <c r="CG47" s="158"/>
      <c r="CH47" s="157"/>
      <c r="CI47" s="158"/>
      <c r="CJ47" s="158"/>
      <c r="CK47" s="158"/>
      <c r="CL47" s="157"/>
      <c r="CM47" s="158"/>
      <c r="CN47" s="158"/>
      <c r="CO47" s="158"/>
      <c r="CP47" s="157"/>
      <c r="CQ47" s="158"/>
      <c r="CR47" s="158"/>
      <c r="CS47" s="158"/>
      <c r="CT47" s="157"/>
      <c r="CU47" s="158"/>
      <c r="CV47" s="158"/>
      <c r="CW47" s="158"/>
      <c r="CX47" s="157"/>
      <c r="CY47" s="158"/>
      <c r="CZ47" s="158"/>
      <c r="DA47" s="158"/>
      <c r="DB47" s="157"/>
      <c r="DC47" s="158"/>
      <c r="DD47" s="158"/>
      <c r="DE47" s="158"/>
      <c r="DF47" s="157"/>
      <c r="DG47" s="158"/>
      <c r="DH47" s="158"/>
      <c r="DI47" s="158"/>
      <c r="DJ47" s="157"/>
      <c r="DK47" s="158"/>
      <c r="DL47" s="158"/>
      <c r="DM47" s="158"/>
      <c r="DN47" s="157"/>
      <c r="DO47" s="158"/>
      <c r="DP47" s="158"/>
      <c r="DQ47" s="158"/>
      <c r="DR47" s="157"/>
      <c r="DS47" s="158"/>
      <c r="DT47" s="158"/>
      <c r="DU47" s="158"/>
      <c r="DV47" s="157"/>
      <c r="DW47" s="158"/>
      <c r="DX47" s="158"/>
      <c r="DY47" s="158"/>
      <c r="DZ47" s="157"/>
      <c r="EA47" s="158"/>
      <c r="EB47" s="158"/>
      <c r="EC47" s="158"/>
      <c r="ED47" s="157"/>
      <c r="EE47" s="158"/>
      <c r="EF47" s="158"/>
      <c r="EG47" s="158"/>
      <c r="EH47" s="157"/>
      <c r="EI47" s="158"/>
      <c r="EJ47" s="158"/>
      <c r="EK47" s="158"/>
      <c r="EL47" s="157"/>
      <c r="EM47" s="158"/>
      <c r="EN47" s="158"/>
      <c r="EO47" s="158"/>
      <c r="EP47" s="157"/>
      <c r="EQ47" s="158"/>
      <c r="ER47" s="158"/>
      <c r="ES47" s="158"/>
      <c r="ET47" s="157"/>
      <c r="EU47" s="158"/>
      <c r="EV47" s="158"/>
      <c r="EW47" s="158"/>
      <c r="EX47" s="157"/>
      <c r="EY47" s="158"/>
      <c r="EZ47" s="158"/>
      <c r="FA47" s="158"/>
      <c r="FB47" s="157"/>
      <c r="FC47" s="158"/>
      <c r="FD47" s="158"/>
      <c r="FE47" s="158"/>
      <c r="FF47" s="157"/>
      <c r="FG47" s="158"/>
      <c r="FH47" s="158"/>
      <c r="FI47" s="158"/>
      <c r="FJ47" s="157"/>
      <c r="FK47" s="158"/>
      <c r="FL47" s="158"/>
      <c r="FM47" s="158"/>
      <c r="FN47" s="157"/>
      <c r="FO47" s="158"/>
      <c r="FP47" s="158"/>
      <c r="FQ47" s="158"/>
      <c r="FR47" s="157"/>
      <c r="FS47" s="158"/>
      <c r="FT47" s="158"/>
      <c r="FU47" s="158"/>
      <c r="FV47" s="157"/>
      <c r="FW47" s="158"/>
      <c r="FX47" s="158"/>
      <c r="FY47" s="158"/>
      <c r="FZ47" s="157"/>
      <c r="GA47" s="158"/>
      <c r="GB47" s="158"/>
      <c r="GC47" s="158"/>
      <c r="GD47" s="157"/>
      <c r="GE47" s="158"/>
      <c r="GF47" s="158"/>
      <c r="GG47" s="158"/>
      <c r="GH47" s="157"/>
      <c r="GI47" s="158"/>
      <c r="GJ47" s="158"/>
      <c r="GK47" s="158"/>
      <c r="GL47" s="157"/>
      <c r="GM47" s="158"/>
      <c r="GN47" s="158"/>
      <c r="GO47" s="158"/>
      <c r="GP47" s="157"/>
      <c r="GQ47" s="158"/>
      <c r="GR47" s="158"/>
      <c r="GS47" s="158"/>
      <c r="GT47" s="157"/>
      <c r="GU47" s="158"/>
      <c r="GV47" s="158"/>
      <c r="GW47" s="158"/>
      <c r="GX47" s="157"/>
      <c r="GY47" s="158"/>
      <c r="GZ47" s="158"/>
      <c r="HA47" s="158"/>
      <c r="HB47" s="157"/>
      <c r="HC47" s="158"/>
      <c r="HD47" s="158"/>
      <c r="HE47" s="158"/>
      <c r="HF47" s="157"/>
      <c r="HG47" s="158"/>
      <c r="HH47" s="158"/>
      <c r="HI47" s="158"/>
      <c r="HJ47" s="157"/>
      <c r="HK47" s="158"/>
      <c r="HL47" s="158"/>
      <c r="HM47" s="158"/>
      <c r="HN47" s="157"/>
      <c r="HO47" s="158"/>
      <c r="HP47" s="158"/>
      <c r="HQ47" s="158"/>
      <c r="HR47" s="157"/>
      <c r="HS47" s="158"/>
      <c r="HT47" s="158"/>
      <c r="HU47" s="158"/>
      <c r="HV47" s="157"/>
      <c r="HW47" s="158"/>
      <c r="HX47" s="158"/>
      <c r="HY47" s="158"/>
      <c r="HZ47" s="157"/>
      <c r="IA47" s="158"/>
      <c r="IB47" s="158"/>
      <c r="IC47" s="158"/>
    </row>
    <row r="48" spans="1:239" s="156" customFormat="1" ht="13.5" thickBot="1">
      <c r="A48" s="162" t="s">
        <v>53</v>
      </c>
      <c r="B48" s="32">
        <v>11436.823944338385</v>
      </c>
      <c r="C48" s="32">
        <v>381.24</v>
      </c>
      <c r="D48" s="32">
        <v>1</v>
      </c>
    </row>
    <row r="49" spans="1:239" s="155" customFormat="1" ht="13.5" thickBot="1">
      <c r="A49" s="166"/>
      <c r="B49" s="34"/>
      <c r="C49" s="34"/>
      <c r="D49" s="34"/>
    </row>
    <row r="50" spans="1:239" s="155" customFormat="1" ht="13.5" thickBot="1">
      <c r="A50" s="167" t="s">
        <v>54</v>
      </c>
      <c r="B50" s="37">
        <v>4623.07</v>
      </c>
      <c r="C50" s="37">
        <v>154.1</v>
      </c>
      <c r="D50" s="37">
        <v>1</v>
      </c>
    </row>
    <row r="51" spans="1:239" s="155" customFormat="1">
      <c r="A51" s="168" t="s">
        <v>55</v>
      </c>
      <c r="B51" s="40">
        <v>65.400000000000006</v>
      </c>
      <c r="C51" s="40">
        <v>2.1800000000000002</v>
      </c>
      <c r="D51" s="40">
        <v>1.4146443813310206E-2</v>
      </c>
    </row>
    <row r="52" spans="1:239" s="155" customFormat="1">
      <c r="A52" s="152" t="s">
        <v>56</v>
      </c>
      <c r="B52" s="24">
        <v>507.67</v>
      </c>
      <c r="C52" s="24">
        <v>16.920000000000002</v>
      </c>
      <c r="D52" s="24">
        <v>0.10981231086702127</v>
      </c>
      <c r="E52" s="158"/>
      <c r="F52" s="158"/>
      <c r="G52" s="27"/>
      <c r="H52" s="157"/>
      <c r="I52" s="158"/>
      <c r="J52" s="158"/>
      <c r="K52" s="27"/>
      <c r="L52" s="157"/>
      <c r="M52" s="158"/>
      <c r="N52" s="158"/>
      <c r="O52" s="27"/>
      <c r="P52" s="157"/>
      <c r="Q52" s="158"/>
      <c r="R52" s="158"/>
      <c r="S52" s="27"/>
      <c r="T52" s="157"/>
      <c r="U52" s="158"/>
      <c r="V52" s="158"/>
      <c r="W52" s="27"/>
      <c r="X52" s="157"/>
      <c r="Y52" s="158"/>
      <c r="Z52" s="158"/>
      <c r="AA52" s="27"/>
      <c r="AB52" s="157"/>
      <c r="AC52" s="158"/>
      <c r="AD52" s="158"/>
      <c r="AE52" s="27"/>
      <c r="AF52" s="157"/>
      <c r="AG52" s="158"/>
      <c r="AH52" s="158"/>
      <c r="AI52" s="27"/>
      <c r="AJ52" s="157"/>
      <c r="AK52" s="158"/>
      <c r="AL52" s="158"/>
      <c r="AM52" s="27"/>
      <c r="AN52" s="157"/>
      <c r="AO52" s="158"/>
      <c r="AP52" s="158"/>
      <c r="AQ52" s="27"/>
      <c r="AR52" s="157"/>
      <c r="AS52" s="158"/>
      <c r="AT52" s="158"/>
      <c r="AU52" s="27"/>
      <c r="AV52" s="157"/>
      <c r="AW52" s="158"/>
      <c r="AX52" s="158"/>
      <c r="AY52" s="27"/>
      <c r="AZ52" s="157"/>
      <c r="BA52" s="158"/>
      <c r="BB52" s="158"/>
      <c r="BC52" s="27"/>
      <c r="BD52" s="157"/>
      <c r="BE52" s="158"/>
      <c r="BF52" s="158"/>
      <c r="BG52" s="27"/>
      <c r="BH52" s="157"/>
      <c r="BI52" s="158"/>
      <c r="BJ52" s="158"/>
      <c r="BK52" s="27"/>
      <c r="BL52" s="157"/>
      <c r="BM52" s="158"/>
      <c r="BN52" s="158"/>
      <c r="BO52" s="27"/>
      <c r="BP52" s="157"/>
      <c r="BQ52" s="158"/>
      <c r="BR52" s="158"/>
      <c r="BS52" s="27"/>
      <c r="BT52" s="157"/>
      <c r="BU52" s="158"/>
      <c r="BV52" s="158"/>
      <c r="BW52" s="27"/>
      <c r="BX52" s="157"/>
      <c r="BY52" s="158"/>
      <c r="BZ52" s="158"/>
      <c r="CA52" s="27"/>
      <c r="CB52" s="157"/>
      <c r="CC52" s="158"/>
      <c r="CD52" s="158"/>
      <c r="CE52" s="27"/>
      <c r="CF52" s="157"/>
      <c r="CG52" s="158"/>
      <c r="CH52" s="158"/>
      <c r="CI52" s="27"/>
      <c r="CJ52" s="157"/>
      <c r="CK52" s="158"/>
      <c r="CL52" s="158"/>
      <c r="CM52" s="27"/>
      <c r="CN52" s="157"/>
      <c r="CO52" s="158"/>
      <c r="CP52" s="158"/>
      <c r="CQ52" s="27"/>
      <c r="CR52" s="157"/>
      <c r="CS52" s="158"/>
      <c r="CT52" s="158"/>
      <c r="CU52" s="27"/>
      <c r="CV52" s="157"/>
      <c r="CW52" s="158"/>
      <c r="CX52" s="158"/>
      <c r="CY52" s="27"/>
      <c r="CZ52" s="157"/>
      <c r="DA52" s="158"/>
      <c r="DB52" s="158"/>
      <c r="DC52" s="27"/>
      <c r="DD52" s="157"/>
      <c r="DE52" s="158"/>
      <c r="DF52" s="158"/>
      <c r="DG52" s="27"/>
      <c r="DH52" s="157"/>
      <c r="DI52" s="158"/>
      <c r="DJ52" s="158"/>
      <c r="DK52" s="27"/>
      <c r="DL52" s="157"/>
      <c r="DM52" s="158"/>
      <c r="DN52" s="158"/>
      <c r="DO52" s="27"/>
      <c r="DP52" s="157"/>
      <c r="DQ52" s="158"/>
      <c r="DR52" s="158"/>
      <c r="DS52" s="27"/>
      <c r="DT52" s="157"/>
      <c r="DU52" s="158"/>
      <c r="DV52" s="158"/>
      <c r="DW52" s="27"/>
      <c r="DX52" s="157"/>
      <c r="DY52" s="158"/>
      <c r="DZ52" s="158"/>
      <c r="EA52" s="27"/>
      <c r="EB52" s="157"/>
      <c r="EC52" s="158"/>
      <c r="ED52" s="158"/>
      <c r="EE52" s="27"/>
      <c r="EF52" s="157"/>
      <c r="EG52" s="158"/>
      <c r="EH52" s="158"/>
      <c r="EI52" s="27"/>
      <c r="EJ52" s="157"/>
      <c r="EK52" s="158"/>
      <c r="EL52" s="158"/>
      <c r="EM52" s="27"/>
      <c r="EN52" s="157"/>
      <c r="EO52" s="158"/>
      <c r="EP52" s="158"/>
      <c r="EQ52" s="27"/>
      <c r="ER52" s="157"/>
      <c r="ES52" s="158"/>
      <c r="ET52" s="158"/>
      <c r="EU52" s="27"/>
      <c r="EV52" s="157"/>
      <c r="EW52" s="158"/>
      <c r="EX52" s="158"/>
      <c r="EY52" s="27"/>
      <c r="EZ52" s="157"/>
      <c r="FA52" s="158"/>
      <c r="FB52" s="158"/>
      <c r="FC52" s="27"/>
      <c r="FD52" s="157"/>
      <c r="FE52" s="158"/>
      <c r="FF52" s="158"/>
      <c r="FG52" s="27"/>
      <c r="FH52" s="157"/>
      <c r="FI52" s="158"/>
      <c r="FJ52" s="158"/>
      <c r="FK52" s="27"/>
      <c r="FL52" s="157"/>
      <c r="FM52" s="158"/>
      <c r="FN52" s="158"/>
      <c r="FO52" s="27"/>
      <c r="FP52" s="157"/>
      <c r="FQ52" s="158"/>
      <c r="FR52" s="158"/>
      <c r="FS52" s="27"/>
      <c r="FT52" s="157"/>
      <c r="FU52" s="158"/>
      <c r="FV52" s="158"/>
      <c r="FW52" s="27"/>
      <c r="FX52" s="157"/>
      <c r="FY52" s="158"/>
      <c r="FZ52" s="158"/>
      <c r="GA52" s="27"/>
      <c r="GB52" s="157"/>
      <c r="GC52" s="158"/>
      <c r="GD52" s="158"/>
      <c r="GE52" s="27"/>
      <c r="GF52" s="157"/>
      <c r="GG52" s="158"/>
      <c r="GH52" s="158"/>
      <c r="GI52" s="27"/>
      <c r="GJ52" s="157"/>
      <c r="GK52" s="158"/>
      <c r="GL52" s="158"/>
      <c r="GM52" s="27"/>
      <c r="GN52" s="157"/>
      <c r="GO52" s="158"/>
      <c r="GP52" s="158"/>
      <c r="GQ52" s="27"/>
      <c r="GR52" s="157"/>
      <c r="GS52" s="158"/>
      <c r="GT52" s="158"/>
      <c r="GU52" s="27"/>
      <c r="GV52" s="157"/>
      <c r="GW52" s="158"/>
      <c r="GX52" s="158"/>
      <c r="GY52" s="27"/>
      <c r="GZ52" s="157"/>
      <c r="HA52" s="158"/>
      <c r="HB52" s="158"/>
      <c r="HC52" s="27"/>
      <c r="HD52" s="157"/>
      <c r="HE52" s="158"/>
      <c r="HF52" s="158"/>
      <c r="HG52" s="27"/>
      <c r="HH52" s="157"/>
      <c r="HI52" s="158"/>
      <c r="HJ52" s="158"/>
      <c r="HK52" s="27"/>
      <c r="HL52" s="157"/>
      <c r="HM52" s="158"/>
      <c r="HN52" s="158"/>
      <c r="HO52" s="27"/>
      <c r="HP52" s="157"/>
      <c r="HQ52" s="158"/>
      <c r="HR52" s="158"/>
      <c r="HS52" s="27"/>
      <c r="HT52" s="157"/>
      <c r="HU52" s="158"/>
      <c r="HV52" s="158"/>
      <c r="HW52" s="27"/>
      <c r="HX52" s="157"/>
      <c r="HY52" s="158"/>
      <c r="HZ52" s="158"/>
      <c r="IA52" s="27"/>
      <c r="IB52" s="157"/>
      <c r="IC52" s="158"/>
      <c r="ID52" s="158"/>
      <c r="IE52" s="27"/>
    </row>
    <row r="53" spans="1:239" s="26" customFormat="1">
      <c r="A53" s="152" t="s">
        <v>57</v>
      </c>
      <c r="B53" s="24">
        <v>4050</v>
      </c>
      <c r="C53" s="24">
        <v>135</v>
      </c>
      <c r="D53" s="24">
        <v>0.87604124531966854</v>
      </c>
    </row>
    <row r="54" spans="1:239" ht="13.5" thickBot="1">
      <c r="A54" s="169" t="s">
        <v>18</v>
      </c>
      <c r="B54" s="43">
        <v>0</v>
      </c>
      <c r="C54" s="43">
        <v>0</v>
      </c>
      <c r="D54" s="43">
        <v>0</v>
      </c>
    </row>
    <row r="55" spans="1:239">
      <c r="A55" s="165" t="s">
        <v>58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scale="96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"/>
  <sheetViews>
    <sheetView showGridLines="0" zoomScaleNormal="100" workbookViewId="0"/>
  </sheetViews>
  <sheetFormatPr defaultRowHeight="12.75"/>
  <cols>
    <col min="1" max="1" width="5" style="78" customWidth="1"/>
    <col min="2" max="2" width="17.5703125" style="78" customWidth="1"/>
    <col min="3" max="3" width="0.5703125" style="78" customWidth="1"/>
    <col min="4" max="4" width="3.7109375" style="78" customWidth="1"/>
    <col min="5" max="5" width="17.42578125" style="78" customWidth="1"/>
    <col min="6" max="7" width="1" style="78" customWidth="1"/>
    <col min="8" max="8" width="8.42578125" style="78" customWidth="1"/>
    <col min="9" max="9" width="10.140625" style="78" customWidth="1"/>
    <col min="10" max="10" width="9.28515625" style="78" customWidth="1"/>
    <col min="11" max="11" width="1.7109375" style="78" customWidth="1"/>
    <col min="12" max="12" width="3.85546875" style="78" customWidth="1"/>
    <col min="13" max="13" width="15.28515625" style="78" customWidth="1"/>
    <col min="14" max="14" width="5" style="78" customWidth="1"/>
    <col min="15" max="15" width="4.85546875" style="78" customWidth="1"/>
    <col min="16" max="16" width="32.140625" style="78" customWidth="1"/>
    <col min="17" max="256" width="9.140625" style="78"/>
    <col min="257" max="257" width="5" style="78" customWidth="1"/>
    <col min="258" max="258" width="17.5703125" style="78" customWidth="1"/>
    <col min="259" max="259" width="0.5703125" style="78" customWidth="1"/>
    <col min="260" max="260" width="3.7109375" style="78" customWidth="1"/>
    <col min="261" max="261" width="17.42578125" style="78" customWidth="1"/>
    <col min="262" max="263" width="1" style="78" customWidth="1"/>
    <col min="264" max="264" width="8.42578125" style="78" customWidth="1"/>
    <col min="265" max="265" width="10.140625" style="78" customWidth="1"/>
    <col min="266" max="266" width="9.28515625" style="78" customWidth="1"/>
    <col min="267" max="267" width="1.7109375" style="78" customWidth="1"/>
    <col min="268" max="268" width="3.85546875" style="78" customWidth="1"/>
    <col min="269" max="269" width="15.28515625" style="78" customWidth="1"/>
    <col min="270" max="270" width="5" style="78" customWidth="1"/>
    <col min="271" max="271" width="4.85546875" style="78" customWidth="1"/>
    <col min="272" max="272" width="32.140625" style="78" customWidth="1"/>
    <col min="273" max="512" width="9.140625" style="78"/>
    <col min="513" max="513" width="5" style="78" customWidth="1"/>
    <col min="514" max="514" width="17.5703125" style="78" customWidth="1"/>
    <col min="515" max="515" width="0.5703125" style="78" customWidth="1"/>
    <col min="516" max="516" width="3.7109375" style="78" customWidth="1"/>
    <col min="517" max="517" width="17.42578125" style="78" customWidth="1"/>
    <col min="518" max="519" width="1" style="78" customWidth="1"/>
    <col min="520" max="520" width="8.42578125" style="78" customWidth="1"/>
    <col min="521" max="521" width="10.140625" style="78" customWidth="1"/>
    <col min="522" max="522" width="9.28515625" style="78" customWidth="1"/>
    <col min="523" max="523" width="1.7109375" style="78" customWidth="1"/>
    <col min="524" max="524" width="3.85546875" style="78" customWidth="1"/>
    <col min="525" max="525" width="15.28515625" style="78" customWidth="1"/>
    <col min="526" max="526" width="5" style="78" customWidth="1"/>
    <col min="527" max="527" width="4.85546875" style="78" customWidth="1"/>
    <col min="528" max="528" width="32.140625" style="78" customWidth="1"/>
    <col min="529" max="768" width="9.140625" style="78"/>
    <col min="769" max="769" width="5" style="78" customWidth="1"/>
    <col min="770" max="770" width="17.5703125" style="78" customWidth="1"/>
    <col min="771" max="771" width="0.5703125" style="78" customWidth="1"/>
    <col min="772" max="772" width="3.7109375" style="78" customWidth="1"/>
    <col min="773" max="773" width="17.42578125" style="78" customWidth="1"/>
    <col min="774" max="775" width="1" style="78" customWidth="1"/>
    <col min="776" max="776" width="8.42578125" style="78" customWidth="1"/>
    <col min="777" max="777" width="10.140625" style="78" customWidth="1"/>
    <col min="778" max="778" width="9.28515625" style="78" customWidth="1"/>
    <col min="779" max="779" width="1.7109375" style="78" customWidth="1"/>
    <col min="780" max="780" width="3.85546875" style="78" customWidth="1"/>
    <col min="781" max="781" width="15.28515625" style="78" customWidth="1"/>
    <col min="782" max="782" width="5" style="78" customWidth="1"/>
    <col min="783" max="783" width="4.85546875" style="78" customWidth="1"/>
    <col min="784" max="784" width="32.140625" style="78" customWidth="1"/>
    <col min="785" max="1024" width="9.140625" style="78"/>
    <col min="1025" max="1025" width="5" style="78" customWidth="1"/>
    <col min="1026" max="1026" width="17.5703125" style="78" customWidth="1"/>
    <col min="1027" max="1027" width="0.5703125" style="78" customWidth="1"/>
    <col min="1028" max="1028" width="3.7109375" style="78" customWidth="1"/>
    <col min="1029" max="1029" width="17.42578125" style="78" customWidth="1"/>
    <col min="1030" max="1031" width="1" style="78" customWidth="1"/>
    <col min="1032" max="1032" width="8.42578125" style="78" customWidth="1"/>
    <col min="1033" max="1033" width="10.140625" style="78" customWidth="1"/>
    <col min="1034" max="1034" width="9.28515625" style="78" customWidth="1"/>
    <col min="1035" max="1035" width="1.7109375" style="78" customWidth="1"/>
    <col min="1036" max="1036" width="3.85546875" style="78" customWidth="1"/>
    <col min="1037" max="1037" width="15.28515625" style="78" customWidth="1"/>
    <col min="1038" max="1038" width="5" style="78" customWidth="1"/>
    <col min="1039" max="1039" width="4.85546875" style="78" customWidth="1"/>
    <col min="1040" max="1040" width="32.140625" style="78" customWidth="1"/>
    <col min="1041" max="1280" width="9.140625" style="78"/>
    <col min="1281" max="1281" width="5" style="78" customWidth="1"/>
    <col min="1282" max="1282" width="17.5703125" style="78" customWidth="1"/>
    <col min="1283" max="1283" width="0.5703125" style="78" customWidth="1"/>
    <col min="1284" max="1284" width="3.7109375" style="78" customWidth="1"/>
    <col min="1285" max="1285" width="17.42578125" style="78" customWidth="1"/>
    <col min="1286" max="1287" width="1" style="78" customWidth="1"/>
    <col min="1288" max="1288" width="8.42578125" style="78" customWidth="1"/>
    <col min="1289" max="1289" width="10.140625" style="78" customWidth="1"/>
    <col min="1290" max="1290" width="9.28515625" style="78" customWidth="1"/>
    <col min="1291" max="1291" width="1.7109375" style="78" customWidth="1"/>
    <col min="1292" max="1292" width="3.85546875" style="78" customWidth="1"/>
    <col min="1293" max="1293" width="15.28515625" style="78" customWidth="1"/>
    <col min="1294" max="1294" width="5" style="78" customWidth="1"/>
    <col min="1295" max="1295" width="4.85546875" style="78" customWidth="1"/>
    <col min="1296" max="1296" width="32.140625" style="78" customWidth="1"/>
    <col min="1297" max="1536" width="9.140625" style="78"/>
    <col min="1537" max="1537" width="5" style="78" customWidth="1"/>
    <col min="1538" max="1538" width="17.5703125" style="78" customWidth="1"/>
    <col min="1539" max="1539" width="0.5703125" style="78" customWidth="1"/>
    <col min="1540" max="1540" width="3.7109375" style="78" customWidth="1"/>
    <col min="1541" max="1541" width="17.42578125" style="78" customWidth="1"/>
    <col min="1542" max="1543" width="1" style="78" customWidth="1"/>
    <col min="1544" max="1544" width="8.42578125" style="78" customWidth="1"/>
    <col min="1545" max="1545" width="10.140625" style="78" customWidth="1"/>
    <col min="1546" max="1546" width="9.28515625" style="78" customWidth="1"/>
    <col min="1547" max="1547" width="1.7109375" style="78" customWidth="1"/>
    <col min="1548" max="1548" width="3.85546875" style="78" customWidth="1"/>
    <col min="1549" max="1549" width="15.28515625" style="78" customWidth="1"/>
    <col min="1550" max="1550" width="5" style="78" customWidth="1"/>
    <col min="1551" max="1551" width="4.85546875" style="78" customWidth="1"/>
    <col min="1552" max="1552" width="32.140625" style="78" customWidth="1"/>
    <col min="1553" max="1792" width="9.140625" style="78"/>
    <col min="1793" max="1793" width="5" style="78" customWidth="1"/>
    <col min="1794" max="1794" width="17.5703125" style="78" customWidth="1"/>
    <col min="1795" max="1795" width="0.5703125" style="78" customWidth="1"/>
    <col min="1796" max="1796" width="3.7109375" style="78" customWidth="1"/>
    <col min="1797" max="1797" width="17.42578125" style="78" customWidth="1"/>
    <col min="1798" max="1799" width="1" style="78" customWidth="1"/>
    <col min="1800" max="1800" width="8.42578125" style="78" customWidth="1"/>
    <col min="1801" max="1801" width="10.140625" style="78" customWidth="1"/>
    <col min="1802" max="1802" width="9.28515625" style="78" customWidth="1"/>
    <col min="1803" max="1803" width="1.7109375" style="78" customWidth="1"/>
    <col min="1804" max="1804" width="3.85546875" style="78" customWidth="1"/>
    <col min="1805" max="1805" width="15.28515625" style="78" customWidth="1"/>
    <col min="1806" max="1806" width="5" style="78" customWidth="1"/>
    <col min="1807" max="1807" width="4.85546875" style="78" customWidth="1"/>
    <col min="1808" max="1808" width="32.140625" style="78" customWidth="1"/>
    <col min="1809" max="2048" width="9.140625" style="78"/>
    <col min="2049" max="2049" width="5" style="78" customWidth="1"/>
    <col min="2050" max="2050" width="17.5703125" style="78" customWidth="1"/>
    <col min="2051" max="2051" width="0.5703125" style="78" customWidth="1"/>
    <col min="2052" max="2052" width="3.7109375" style="78" customWidth="1"/>
    <col min="2053" max="2053" width="17.42578125" style="78" customWidth="1"/>
    <col min="2054" max="2055" width="1" style="78" customWidth="1"/>
    <col min="2056" max="2056" width="8.42578125" style="78" customWidth="1"/>
    <col min="2057" max="2057" width="10.140625" style="78" customWidth="1"/>
    <col min="2058" max="2058" width="9.28515625" style="78" customWidth="1"/>
    <col min="2059" max="2059" width="1.7109375" style="78" customWidth="1"/>
    <col min="2060" max="2060" width="3.85546875" style="78" customWidth="1"/>
    <col min="2061" max="2061" width="15.28515625" style="78" customWidth="1"/>
    <col min="2062" max="2062" width="5" style="78" customWidth="1"/>
    <col min="2063" max="2063" width="4.85546875" style="78" customWidth="1"/>
    <col min="2064" max="2064" width="32.140625" style="78" customWidth="1"/>
    <col min="2065" max="2304" width="9.140625" style="78"/>
    <col min="2305" max="2305" width="5" style="78" customWidth="1"/>
    <col min="2306" max="2306" width="17.5703125" style="78" customWidth="1"/>
    <col min="2307" max="2307" width="0.5703125" style="78" customWidth="1"/>
    <col min="2308" max="2308" width="3.7109375" style="78" customWidth="1"/>
    <col min="2309" max="2309" width="17.42578125" style="78" customWidth="1"/>
    <col min="2310" max="2311" width="1" style="78" customWidth="1"/>
    <col min="2312" max="2312" width="8.42578125" style="78" customWidth="1"/>
    <col min="2313" max="2313" width="10.140625" style="78" customWidth="1"/>
    <col min="2314" max="2314" width="9.28515625" style="78" customWidth="1"/>
    <col min="2315" max="2315" width="1.7109375" style="78" customWidth="1"/>
    <col min="2316" max="2316" width="3.85546875" style="78" customWidth="1"/>
    <col min="2317" max="2317" width="15.28515625" style="78" customWidth="1"/>
    <col min="2318" max="2318" width="5" style="78" customWidth="1"/>
    <col min="2319" max="2319" width="4.85546875" style="78" customWidth="1"/>
    <col min="2320" max="2320" width="32.140625" style="78" customWidth="1"/>
    <col min="2321" max="2560" width="9.140625" style="78"/>
    <col min="2561" max="2561" width="5" style="78" customWidth="1"/>
    <col min="2562" max="2562" width="17.5703125" style="78" customWidth="1"/>
    <col min="2563" max="2563" width="0.5703125" style="78" customWidth="1"/>
    <col min="2564" max="2564" width="3.7109375" style="78" customWidth="1"/>
    <col min="2565" max="2565" width="17.42578125" style="78" customWidth="1"/>
    <col min="2566" max="2567" width="1" style="78" customWidth="1"/>
    <col min="2568" max="2568" width="8.42578125" style="78" customWidth="1"/>
    <col min="2569" max="2569" width="10.140625" style="78" customWidth="1"/>
    <col min="2570" max="2570" width="9.28515625" style="78" customWidth="1"/>
    <col min="2571" max="2571" width="1.7109375" style="78" customWidth="1"/>
    <col min="2572" max="2572" width="3.85546875" style="78" customWidth="1"/>
    <col min="2573" max="2573" width="15.28515625" style="78" customWidth="1"/>
    <col min="2574" max="2574" width="5" style="78" customWidth="1"/>
    <col min="2575" max="2575" width="4.85546875" style="78" customWidth="1"/>
    <col min="2576" max="2576" width="32.140625" style="78" customWidth="1"/>
    <col min="2577" max="2816" width="9.140625" style="78"/>
    <col min="2817" max="2817" width="5" style="78" customWidth="1"/>
    <col min="2818" max="2818" width="17.5703125" style="78" customWidth="1"/>
    <col min="2819" max="2819" width="0.5703125" style="78" customWidth="1"/>
    <col min="2820" max="2820" width="3.7109375" style="78" customWidth="1"/>
    <col min="2821" max="2821" width="17.42578125" style="78" customWidth="1"/>
    <col min="2822" max="2823" width="1" style="78" customWidth="1"/>
    <col min="2824" max="2824" width="8.42578125" style="78" customWidth="1"/>
    <col min="2825" max="2825" width="10.140625" style="78" customWidth="1"/>
    <col min="2826" max="2826" width="9.28515625" style="78" customWidth="1"/>
    <col min="2827" max="2827" width="1.7109375" style="78" customWidth="1"/>
    <col min="2828" max="2828" width="3.85546875" style="78" customWidth="1"/>
    <col min="2829" max="2829" width="15.28515625" style="78" customWidth="1"/>
    <col min="2830" max="2830" width="5" style="78" customWidth="1"/>
    <col min="2831" max="2831" width="4.85546875" style="78" customWidth="1"/>
    <col min="2832" max="2832" width="32.140625" style="78" customWidth="1"/>
    <col min="2833" max="3072" width="9.140625" style="78"/>
    <col min="3073" max="3073" width="5" style="78" customWidth="1"/>
    <col min="3074" max="3074" width="17.5703125" style="78" customWidth="1"/>
    <col min="3075" max="3075" width="0.5703125" style="78" customWidth="1"/>
    <col min="3076" max="3076" width="3.7109375" style="78" customWidth="1"/>
    <col min="3077" max="3077" width="17.42578125" style="78" customWidth="1"/>
    <col min="3078" max="3079" width="1" style="78" customWidth="1"/>
    <col min="3080" max="3080" width="8.42578125" style="78" customWidth="1"/>
    <col min="3081" max="3081" width="10.140625" style="78" customWidth="1"/>
    <col min="3082" max="3082" width="9.28515625" style="78" customWidth="1"/>
    <col min="3083" max="3083" width="1.7109375" style="78" customWidth="1"/>
    <col min="3084" max="3084" width="3.85546875" style="78" customWidth="1"/>
    <col min="3085" max="3085" width="15.28515625" style="78" customWidth="1"/>
    <col min="3086" max="3086" width="5" style="78" customWidth="1"/>
    <col min="3087" max="3087" width="4.85546875" style="78" customWidth="1"/>
    <col min="3088" max="3088" width="32.140625" style="78" customWidth="1"/>
    <col min="3089" max="3328" width="9.140625" style="78"/>
    <col min="3329" max="3329" width="5" style="78" customWidth="1"/>
    <col min="3330" max="3330" width="17.5703125" style="78" customWidth="1"/>
    <col min="3331" max="3331" width="0.5703125" style="78" customWidth="1"/>
    <col min="3332" max="3332" width="3.7109375" style="78" customWidth="1"/>
    <col min="3333" max="3333" width="17.42578125" style="78" customWidth="1"/>
    <col min="3334" max="3335" width="1" style="78" customWidth="1"/>
    <col min="3336" max="3336" width="8.42578125" style="78" customWidth="1"/>
    <col min="3337" max="3337" width="10.140625" style="78" customWidth="1"/>
    <col min="3338" max="3338" width="9.28515625" style="78" customWidth="1"/>
    <col min="3339" max="3339" width="1.7109375" style="78" customWidth="1"/>
    <col min="3340" max="3340" width="3.85546875" style="78" customWidth="1"/>
    <col min="3341" max="3341" width="15.28515625" style="78" customWidth="1"/>
    <col min="3342" max="3342" width="5" style="78" customWidth="1"/>
    <col min="3343" max="3343" width="4.85546875" style="78" customWidth="1"/>
    <col min="3344" max="3344" width="32.140625" style="78" customWidth="1"/>
    <col min="3345" max="3584" width="9.140625" style="78"/>
    <col min="3585" max="3585" width="5" style="78" customWidth="1"/>
    <col min="3586" max="3586" width="17.5703125" style="78" customWidth="1"/>
    <col min="3587" max="3587" width="0.5703125" style="78" customWidth="1"/>
    <col min="3588" max="3588" width="3.7109375" style="78" customWidth="1"/>
    <col min="3589" max="3589" width="17.42578125" style="78" customWidth="1"/>
    <col min="3590" max="3591" width="1" style="78" customWidth="1"/>
    <col min="3592" max="3592" width="8.42578125" style="78" customWidth="1"/>
    <col min="3593" max="3593" width="10.140625" style="78" customWidth="1"/>
    <col min="3594" max="3594" width="9.28515625" style="78" customWidth="1"/>
    <col min="3595" max="3595" width="1.7109375" style="78" customWidth="1"/>
    <col min="3596" max="3596" width="3.85546875" style="78" customWidth="1"/>
    <col min="3597" max="3597" width="15.28515625" style="78" customWidth="1"/>
    <col min="3598" max="3598" width="5" style="78" customWidth="1"/>
    <col min="3599" max="3599" width="4.85546875" style="78" customWidth="1"/>
    <col min="3600" max="3600" width="32.140625" style="78" customWidth="1"/>
    <col min="3601" max="3840" width="9.140625" style="78"/>
    <col min="3841" max="3841" width="5" style="78" customWidth="1"/>
    <col min="3842" max="3842" width="17.5703125" style="78" customWidth="1"/>
    <col min="3843" max="3843" width="0.5703125" style="78" customWidth="1"/>
    <col min="3844" max="3844" width="3.7109375" style="78" customWidth="1"/>
    <col min="3845" max="3845" width="17.42578125" style="78" customWidth="1"/>
    <col min="3846" max="3847" width="1" style="78" customWidth="1"/>
    <col min="3848" max="3848" width="8.42578125" style="78" customWidth="1"/>
    <col min="3849" max="3849" width="10.140625" style="78" customWidth="1"/>
    <col min="3850" max="3850" width="9.28515625" style="78" customWidth="1"/>
    <col min="3851" max="3851" width="1.7109375" style="78" customWidth="1"/>
    <col min="3852" max="3852" width="3.85546875" style="78" customWidth="1"/>
    <col min="3853" max="3853" width="15.28515625" style="78" customWidth="1"/>
    <col min="3854" max="3854" width="5" style="78" customWidth="1"/>
    <col min="3855" max="3855" width="4.85546875" style="78" customWidth="1"/>
    <col min="3856" max="3856" width="32.140625" style="78" customWidth="1"/>
    <col min="3857" max="4096" width="9.140625" style="78"/>
    <col min="4097" max="4097" width="5" style="78" customWidth="1"/>
    <col min="4098" max="4098" width="17.5703125" style="78" customWidth="1"/>
    <col min="4099" max="4099" width="0.5703125" style="78" customWidth="1"/>
    <col min="4100" max="4100" width="3.7109375" style="78" customWidth="1"/>
    <col min="4101" max="4101" width="17.42578125" style="78" customWidth="1"/>
    <col min="4102" max="4103" width="1" style="78" customWidth="1"/>
    <col min="4104" max="4104" width="8.42578125" style="78" customWidth="1"/>
    <col min="4105" max="4105" width="10.140625" style="78" customWidth="1"/>
    <col min="4106" max="4106" width="9.28515625" style="78" customWidth="1"/>
    <col min="4107" max="4107" width="1.7109375" style="78" customWidth="1"/>
    <col min="4108" max="4108" width="3.85546875" style="78" customWidth="1"/>
    <col min="4109" max="4109" width="15.28515625" style="78" customWidth="1"/>
    <col min="4110" max="4110" width="5" style="78" customWidth="1"/>
    <col min="4111" max="4111" width="4.85546875" style="78" customWidth="1"/>
    <col min="4112" max="4112" width="32.140625" style="78" customWidth="1"/>
    <col min="4113" max="4352" width="9.140625" style="78"/>
    <col min="4353" max="4353" width="5" style="78" customWidth="1"/>
    <col min="4354" max="4354" width="17.5703125" style="78" customWidth="1"/>
    <col min="4355" max="4355" width="0.5703125" style="78" customWidth="1"/>
    <col min="4356" max="4356" width="3.7109375" style="78" customWidth="1"/>
    <col min="4357" max="4357" width="17.42578125" style="78" customWidth="1"/>
    <col min="4358" max="4359" width="1" style="78" customWidth="1"/>
    <col min="4360" max="4360" width="8.42578125" style="78" customWidth="1"/>
    <col min="4361" max="4361" width="10.140625" style="78" customWidth="1"/>
    <col min="4362" max="4362" width="9.28515625" style="78" customWidth="1"/>
    <col min="4363" max="4363" width="1.7109375" style="78" customWidth="1"/>
    <col min="4364" max="4364" width="3.85546875" style="78" customWidth="1"/>
    <col min="4365" max="4365" width="15.28515625" style="78" customWidth="1"/>
    <col min="4366" max="4366" width="5" style="78" customWidth="1"/>
    <col min="4367" max="4367" width="4.85546875" style="78" customWidth="1"/>
    <col min="4368" max="4368" width="32.140625" style="78" customWidth="1"/>
    <col min="4369" max="4608" width="9.140625" style="78"/>
    <col min="4609" max="4609" width="5" style="78" customWidth="1"/>
    <col min="4610" max="4610" width="17.5703125" style="78" customWidth="1"/>
    <col min="4611" max="4611" width="0.5703125" style="78" customWidth="1"/>
    <col min="4612" max="4612" width="3.7109375" style="78" customWidth="1"/>
    <col min="4613" max="4613" width="17.42578125" style="78" customWidth="1"/>
    <col min="4614" max="4615" width="1" style="78" customWidth="1"/>
    <col min="4616" max="4616" width="8.42578125" style="78" customWidth="1"/>
    <col min="4617" max="4617" width="10.140625" style="78" customWidth="1"/>
    <col min="4618" max="4618" width="9.28515625" style="78" customWidth="1"/>
    <col min="4619" max="4619" width="1.7109375" style="78" customWidth="1"/>
    <col min="4620" max="4620" width="3.85546875" style="78" customWidth="1"/>
    <col min="4621" max="4621" width="15.28515625" style="78" customWidth="1"/>
    <col min="4622" max="4622" width="5" style="78" customWidth="1"/>
    <col min="4623" max="4623" width="4.85546875" style="78" customWidth="1"/>
    <col min="4624" max="4624" width="32.140625" style="78" customWidth="1"/>
    <col min="4625" max="4864" width="9.140625" style="78"/>
    <col min="4865" max="4865" width="5" style="78" customWidth="1"/>
    <col min="4866" max="4866" width="17.5703125" style="78" customWidth="1"/>
    <col min="4867" max="4867" width="0.5703125" style="78" customWidth="1"/>
    <col min="4868" max="4868" width="3.7109375" style="78" customWidth="1"/>
    <col min="4869" max="4869" width="17.42578125" style="78" customWidth="1"/>
    <col min="4870" max="4871" width="1" style="78" customWidth="1"/>
    <col min="4872" max="4872" width="8.42578125" style="78" customWidth="1"/>
    <col min="4873" max="4873" width="10.140625" style="78" customWidth="1"/>
    <col min="4874" max="4874" width="9.28515625" style="78" customWidth="1"/>
    <col min="4875" max="4875" width="1.7109375" style="78" customWidth="1"/>
    <col min="4876" max="4876" width="3.85546875" style="78" customWidth="1"/>
    <col min="4877" max="4877" width="15.28515625" style="78" customWidth="1"/>
    <col min="4878" max="4878" width="5" style="78" customWidth="1"/>
    <col min="4879" max="4879" width="4.85546875" style="78" customWidth="1"/>
    <col min="4880" max="4880" width="32.140625" style="78" customWidth="1"/>
    <col min="4881" max="5120" width="9.140625" style="78"/>
    <col min="5121" max="5121" width="5" style="78" customWidth="1"/>
    <col min="5122" max="5122" width="17.5703125" style="78" customWidth="1"/>
    <col min="5123" max="5123" width="0.5703125" style="78" customWidth="1"/>
    <col min="5124" max="5124" width="3.7109375" style="78" customWidth="1"/>
    <col min="5125" max="5125" width="17.42578125" style="78" customWidth="1"/>
    <col min="5126" max="5127" width="1" style="78" customWidth="1"/>
    <col min="5128" max="5128" width="8.42578125" style="78" customWidth="1"/>
    <col min="5129" max="5129" width="10.140625" style="78" customWidth="1"/>
    <col min="5130" max="5130" width="9.28515625" style="78" customWidth="1"/>
    <col min="5131" max="5131" width="1.7109375" style="78" customWidth="1"/>
    <col min="5132" max="5132" width="3.85546875" style="78" customWidth="1"/>
    <col min="5133" max="5133" width="15.28515625" style="78" customWidth="1"/>
    <col min="5134" max="5134" width="5" style="78" customWidth="1"/>
    <col min="5135" max="5135" width="4.85546875" style="78" customWidth="1"/>
    <col min="5136" max="5136" width="32.140625" style="78" customWidth="1"/>
    <col min="5137" max="5376" width="9.140625" style="78"/>
    <col min="5377" max="5377" width="5" style="78" customWidth="1"/>
    <col min="5378" max="5378" width="17.5703125" style="78" customWidth="1"/>
    <col min="5379" max="5379" width="0.5703125" style="78" customWidth="1"/>
    <col min="5380" max="5380" width="3.7109375" style="78" customWidth="1"/>
    <col min="5381" max="5381" width="17.42578125" style="78" customWidth="1"/>
    <col min="5382" max="5383" width="1" style="78" customWidth="1"/>
    <col min="5384" max="5384" width="8.42578125" style="78" customWidth="1"/>
    <col min="5385" max="5385" width="10.140625" style="78" customWidth="1"/>
    <col min="5386" max="5386" width="9.28515625" style="78" customWidth="1"/>
    <col min="5387" max="5387" width="1.7109375" style="78" customWidth="1"/>
    <col min="5388" max="5388" width="3.85546875" style="78" customWidth="1"/>
    <col min="5389" max="5389" width="15.28515625" style="78" customWidth="1"/>
    <col min="5390" max="5390" width="5" style="78" customWidth="1"/>
    <col min="5391" max="5391" width="4.85546875" style="78" customWidth="1"/>
    <col min="5392" max="5392" width="32.140625" style="78" customWidth="1"/>
    <col min="5393" max="5632" width="9.140625" style="78"/>
    <col min="5633" max="5633" width="5" style="78" customWidth="1"/>
    <col min="5634" max="5634" width="17.5703125" style="78" customWidth="1"/>
    <col min="5635" max="5635" width="0.5703125" style="78" customWidth="1"/>
    <col min="5636" max="5636" width="3.7109375" style="78" customWidth="1"/>
    <col min="5637" max="5637" width="17.42578125" style="78" customWidth="1"/>
    <col min="5638" max="5639" width="1" style="78" customWidth="1"/>
    <col min="5640" max="5640" width="8.42578125" style="78" customWidth="1"/>
    <col min="5641" max="5641" width="10.140625" style="78" customWidth="1"/>
    <col min="5642" max="5642" width="9.28515625" style="78" customWidth="1"/>
    <col min="5643" max="5643" width="1.7109375" style="78" customWidth="1"/>
    <col min="5644" max="5644" width="3.85546875" style="78" customWidth="1"/>
    <col min="5645" max="5645" width="15.28515625" style="78" customWidth="1"/>
    <col min="5646" max="5646" width="5" style="78" customWidth="1"/>
    <col min="5647" max="5647" width="4.85546875" style="78" customWidth="1"/>
    <col min="5648" max="5648" width="32.140625" style="78" customWidth="1"/>
    <col min="5649" max="5888" width="9.140625" style="78"/>
    <col min="5889" max="5889" width="5" style="78" customWidth="1"/>
    <col min="5890" max="5890" width="17.5703125" style="78" customWidth="1"/>
    <col min="5891" max="5891" width="0.5703125" style="78" customWidth="1"/>
    <col min="5892" max="5892" width="3.7109375" style="78" customWidth="1"/>
    <col min="5893" max="5893" width="17.42578125" style="78" customWidth="1"/>
    <col min="5894" max="5895" width="1" style="78" customWidth="1"/>
    <col min="5896" max="5896" width="8.42578125" style="78" customWidth="1"/>
    <col min="5897" max="5897" width="10.140625" style="78" customWidth="1"/>
    <col min="5898" max="5898" width="9.28515625" style="78" customWidth="1"/>
    <col min="5899" max="5899" width="1.7109375" style="78" customWidth="1"/>
    <col min="5900" max="5900" width="3.85546875" style="78" customWidth="1"/>
    <col min="5901" max="5901" width="15.28515625" style="78" customWidth="1"/>
    <col min="5902" max="5902" width="5" style="78" customWidth="1"/>
    <col min="5903" max="5903" width="4.85546875" style="78" customWidth="1"/>
    <col min="5904" max="5904" width="32.140625" style="78" customWidth="1"/>
    <col min="5905" max="6144" width="9.140625" style="78"/>
    <col min="6145" max="6145" width="5" style="78" customWidth="1"/>
    <col min="6146" max="6146" width="17.5703125" style="78" customWidth="1"/>
    <col min="6147" max="6147" width="0.5703125" style="78" customWidth="1"/>
    <col min="6148" max="6148" width="3.7109375" style="78" customWidth="1"/>
    <col min="6149" max="6149" width="17.42578125" style="78" customWidth="1"/>
    <col min="6150" max="6151" width="1" style="78" customWidth="1"/>
    <col min="6152" max="6152" width="8.42578125" style="78" customWidth="1"/>
    <col min="6153" max="6153" width="10.140625" style="78" customWidth="1"/>
    <col min="6154" max="6154" width="9.28515625" style="78" customWidth="1"/>
    <col min="6155" max="6155" width="1.7109375" style="78" customWidth="1"/>
    <col min="6156" max="6156" width="3.85546875" style="78" customWidth="1"/>
    <col min="6157" max="6157" width="15.28515625" style="78" customWidth="1"/>
    <col min="6158" max="6158" width="5" style="78" customWidth="1"/>
    <col min="6159" max="6159" width="4.85546875" style="78" customWidth="1"/>
    <col min="6160" max="6160" width="32.140625" style="78" customWidth="1"/>
    <col min="6161" max="6400" width="9.140625" style="78"/>
    <col min="6401" max="6401" width="5" style="78" customWidth="1"/>
    <col min="6402" max="6402" width="17.5703125" style="78" customWidth="1"/>
    <col min="6403" max="6403" width="0.5703125" style="78" customWidth="1"/>
    <col min="6404" max="6404" width="3.7109375" style="78" customWidth="1"/>
    <col min="6405" max="6405" width="17.42578125" style="78" customWidth="1"/>
    <col min="6406" max="6407" width="1" style="78" customWidth="1"/>
    <col min="6408" max="6408" width="8.42578125" style="78" customWidth="1"/>
    <col min="6409" max="6409" width="10.140625" style="78" customWidth="1"/>
    <col min="6410" max="6410" width="9.28515625" style="78" customWidth="1"/>
    <col min="6411" max="6411" width="1.7109375" style="78" customWidth="1"/>
    <col min="6412" max="6412" width="3.85546875" style="78" customWidth="1"/>
    <col min="6413" max="6413" width="15.28515625" style="78" customWidth="1"/>
    <col min="6414" max="6414" width="5" style="78" customWidth="1"/>
    <col min="6415" max="6415" width="4.85546875" style="78" customWidth="1"/>
    <col min="6416" max="6416" width="32.140625" style="78" customWidth="1"/>
    <col min="6417" max="6656" width="9.140625" style="78"/>
    <col min="6657" max="6657" width="5" style="78" customWidth="1"/>
    <col min="6658" max="6658" width="17.5703125" style="78" customWidth="1"/>
    <col min="6659" max="6659" width="0.5703125" style="78" customWidth="1"/>
    <col min="6660" max="6660" width="3.7109375" style="78" customWidth="1"/>
    <col min="6661" max="6661" width="17.42578125" style="78" customWidth="1"/>
    <col min="6662" max="6663" width="1" style="78" customWidth="1"/>
    <col min="6664" max="6664" width="8.42578125" style="78" customWidth="1"/>
    <col min="6665" max="6665" width="10.140625" style="78" customWidth="1"/>
    <col min="6666" max="6666" width="9.28515625" style="78" customWidth="1"/>
    <col min="6667" max="6667" width="1.7109375" style="78" customWidth="1"/>
    <col min="6668" max="6668" width="3.85546875" style="78" customWidth="1"/>
    <col min="6669" max="6669" width="15.28515625" style="78" customWidth="1"/>
    <col min="6670" max="6670" width="5" style="78" customWidth="1"/>
    <col min="6671" max="6671" width="4.85546875" style="78" customWidth="1"/>
    <col min="6672" max="6672" width="32.140625" style="78" customWidth="1"/>
    <col min="6673" max="6912" width="9.140625" style="78"/>
    <col min="6913" max="6913" width="5" style="78" customWidth="1"/>
    <col min="6914" max="6914" width="17.5703125" style="78" customWidth="1"/>
    <col min="6915" max="6915" width="0.5703125" style="78" customWidth="1"/>
    <col min="6916" max="6916" width="3.7109375" style="78" customWidth="1"/>
    <col min="6917" max="6917" width="17.42578125" style="78" customWidth="1"/>
    <col min="6918" max="6919" width="1" style="78" customWidth="1"/>
    <col min="6920" max="6920" width="8.42578125" style="78" customWidth="1"/>
    <col min="6921" max="6921" width="10.140625" style="78" customWidth="1"/>
    <col min="6922" max="6922" width="9.28515625" style="78" customWidth="1"/>
    <col min="6923" max="6923" width="1.7109375" style="78" customWidth="1"/>
    <col min="6924" max="6924" width="3.85546875" style="78" customWidth="1"/>
    <col min="6925" max="6925" width="15.28515625" style="78" customWidth="1"/>
    <col min="6926" max="6926" width="5" style="78" customWidth="1"/>
    <col min="6927" max="6927" width="4.85546875" style="78" customWidth="1"/>
    <col min="6928" max="6928" width="32.140625" style="78" customWidth="1"/>
    <col min="6929" max="7168" width="9.140625" style="78"/>
    <col min="7169" max="7169" width="5" style="78" customWidth="1"/>
    <col min="7170" max="7170" width="17.5703125" style="78" customWidth="1"/>
    <col min="7171" max="7171" width="0.5703125" style="78" customWidth="1"/>
    <col min="7172" max="7172" width="3.7109375" style="78" customWidth="1"/>
    <col min="7173" max="7173" width="17.42578125" style="78" customWidth="1"/>
    <col min="7174" max="7175" width="1" style="78" customWidth="1"/>
    <col min="7176" max="7176" width="8.42578125" style="78" customWidth="1"/>
    <col min="7177" max="7177" width="10.140625" style="78" customWidth="1"/>
    <col min="7178" max="7178" width="9.28515625" style="78" customWidth="1"/>
    <col min="7179" max="7179" width="1.7109375" style="78" customWidth="1"/>
    <col min="7180" max="7180" width="3.85546875" style="78" customWidth="1"/>
    <col min="7181" max="7181" width="15.28515625" style="78" customWidth="1"/>
    <col min="7182" max="7182" width="5" style="78" customWidth="1"/>
    <col min="7183" max="7183" width="4.85546875" style="78" customWidth="1"/>
    <col min="7184" max="7184" width="32.140625" style="78" customWidth="1"/>
    <col min="7185" max="7424" width="9.140625" style="78"/>
    <col min="7425" max="7425" width="5" style="78" customWidth="1"/>
    <col min="7426" max="7426" width="17.5703125" style="78" customWidth="1"/>
    <col min="7427" max="7427" width="0.5703125" style="78" customWidth="1"/>
    <col min="7428" max="7428" width="3.7109375" style="78" customWidth="1"/>
    <col min="7429" max="7429" width="17.42578125" style="78" customWidth="1"/>
    <col min="7430" max="7431" width="1" style="78" customWidth="1"/>
    <col min="7432" max="7432" width="8.42578125" style="78" customWidth="1"/>
    <col min="7433" max="7433" width="10.140625" style="78" customWidth="1"/>
    <col min="7434" max="7434" width="9.28515625" style="78" customWidth="1"/>
    <col min="7435" max="7435" width="1.7109375" style="78" customWidth="1"/>
    <col min="7436" max="7436" width="3.85546875" style="78" customWidth="1"/>
    <col min="7437" max="7437" width="15.28515625" style="78" customWidth="1"/>
    <col min="7438" max="7438" width="5" style="78" customWidth="1"/>
    <col min="7439" max="7439" width="4.85546875" style="78" customWidth="1"/>
    <col min="7440" max="7440" width="32.140625" style="78" customWidth="1"/>
    <col min="7441" max="7680" width="9.140625" style="78"/>
    <col min="7681" max="7681" width="5" style="78" customWidth="1"/>
    <col min="7682" max="7682" width="17.5703125" style="78" customWidth="1"/>
    <col min="7683" max="7683" width="0.5703125" style="78" customWidth="1"/>
    <col min="7684" max="7684" width="3.7109375" style="78" customWidth="1"/>
    <col min="7685" max="7685" width="17.42578125" style="78" customWidth="1"/>
    <col min="7686" max="7687" width="1" style="78" customWidth="1"/>
    <col min="7688" max="7688" width="8.42578125" style="78" customWidth="1"/>
    <col min="7689" max="7689" width="10.140625" style="78" customWidth="1"/>
    <col min="7690" max="7690" width="9.28515625" style="78" customWidth="1"/>
    <col min="7691" max="7691" width="1.7109375" style="78" customWidth="1"/>
    <col min="7692" max="7692" width="3.85546875" style="78" customWidth="1"/>
    <col min="7693" max="7693" width="15.28515625" style="78" customWidth="1"/>
    <col min="7694" max="7694" width="5" style="78" customWidth="1"/>
    <col min="7695" max="7695" width="4.85546875" style="78" customWidth="1"/>
    <col min="7696" max="7696" width="32.140625" style="78" customWidth="1"/>
    <col min="7697" max="7936" width="9.140625" style="78"/>
    <col min="7937" max="7937" width="5" style="78" customWidth="1"/>
    <col min="7938" max="7938" width="17.5703125" style="78" customWidth="1"/>
    <col min="7939" max="7939" width="0.5703125" style="78" customWidth="1"/>
    <col min="7940" max="7940" width="3.7109375" style="78" customWidth="1"/>
    <col min="7941" max="7941" width="17.42578125" style="78" customWidth="1"/>
    <col min="7942" max="7943" width="1" style="78" customWidth="1"/>
    <col min="7944" max="7944" width="8.42578125" style="78" customWidth="1"/>
    <col min="7945" max="7945" width="10.140625" style="78" customWidth="1"/>
    <col min="7946" max="7946" width="9.28515625" style="78" customWidth="1"/>
    <col min="7947" max="7947" width="1.7109375" style="78" customWidth="1"/>
    <col min="7948" max="7948" width="3.85546875" style="78" customWidth="1"/>
    <col min="7949" max="7949" width="15.28515625" style="78" customWidth="1"/>
    <col min="7950" max="7950" width="5" style="78" customWidth="1"/>
    <col min="7951" max="7951" width="4.85546875" style="78" customWidth="1"/>
    <col min="7952" max="7952" width="32.140625" style="78" customWidth="1"/>
    <col min="7953" max="8192" width="9.140625" style="78"/>
    <col min="8193" max="8193" width="5" style="78" customWidth="1"/>
    <col min="8194" max="8194" width="17.5703125" style="78" customWidth="1"/>
    <col min="8195" max="8195" width="0.5703125" style="78" customWidth="1"/>
    <col min="8196" max="8196" width="3.7109375" style="78" customWidth="1"/>
    <col min="8197" max="8197" width="17.42578125" style="78" customWidth="1"/>
    <col min="8198" max="8199" width="1" style="78" customWidth="1"/>
    <col min="8200" max="8200" width="8.42578125" style="78" customWidth="1"/>
    <col min="8201" max="8201" width="10.140625" style="78" customWidth="1"/>
    <col min="8202" max="8202" width="9.28515625" style="78" customWidth="1"/>
    <col min="8203" max="8203" width="1.7109375" style="78" customWidth="1"/>
    <col min="8204" max="8204" width="3.85546875" style="78" customWidth="1"/>
    <col min="8205" max="8205" width="15.28515625" style="78" customWidth="1"/>
    <col min="8206" max="8206" width="5" style="78" customWidth="1"/>
    <col min="8207" max="8207" width="4.85546875" style="78" customWidth="1"/>
    <col min="8208" max="8208" width="32.140625" style="78" customWidth="1"/>
    <col min="8209" max="8448" width="9.140625" style="78"/>
    <col min="8449" max="8449" width="5" style="78" customWidth="1"/>
    <col min="8450" max="8450" width="17.5703125" style="78" customWidth="1"/>
    <col min="8451" max="8451" width="0.5703125" style="78" customWidth="1"/>
    <col min="8452" max="8452" width="3.7109375" style="78" customWidth="1"/>
    <col min="8453" max="8453" width="17.42578125" style="78" customWidth="1"/>
    <col min="8454" max="8455" width="1" style="78" customWidth="1"/>
    <col min="8456" max="8456" width="8.42578125" style="78" customWidth="1"/>
    <col min="8457" max="8457" width="10.140625" style="78" customWidth="1"/>
    <col min="8458" max="8458" width="9.28515625" style="78" customWidth="1"/>
    <col min="8459" max="8459" width="1.7109375" style="78" customWidth="1"/>
    <col min="8460" max="8460" width="3.85546875" style="78" customWidth="1"/>
    <col min="8461" max="8461" width="15.28515625" style="78" customWidth="1"/>
    <col min="8462" max="8462" width="5" style="78" customWidth="1"/>
    <col min="8463" max="8463" width="4.85546875" style="78" customWidth="1"/>
    <col min="8464" max="8464" width="32.140625" style="78" customWidth="1"/>
    <col min="8465" max="8704" width="9.140625" style="78"/>
    <col min="8705" max="8705" width="5" style="78" customWidth="1"/>
    <col min="8706" max="8706" width="17.5703125" style="78" customWidth="1"/>
    <col min="8707" max="8707" width="0.5703125" style="78" customWidth="1"/>
    <col min="8708" max="8708" width="3.7109375" style="78" customWidth="1"/>
    <col min="8709" max="8709" width="17.42578125" style="78" customWidth="1"/>
    <col min="8710" max="8711" width="1" style="78" customWidth="1"/>
    <col min="8712" max="8712" width="8.42578125" style="78" customWidth="1"/>
    <col min="8713" max="8713" width="10.140625" style="78" customWidth="1"/>
    <col min="8714" max="8714" width="9.28515625" style="78" customWidth="1"/>
    <col min="8715" max="8715" width="1.7109375" style="78" customWidth="1"/>
    <col min="8716" max="8716" width="3.85546875" style="78" customWidth="1"/>
    <col min="8717" max="8717" width="15.28515625" style="78" customWidth="1"/>
    <col min="8718" max="8718" width="5" style="78" customWidth="1"/>
    <col min="8719" max="8719" width="4.85546875" style="78" customWidth="1"/>
    <col min="8720" max="8720" width="32.140625" style="78" customWidth="1"/>
    <col min="8721" max="8960" width="9.140625" style="78"/>
    <col min="8961" max="8961" width="5" style="78" customWidth="1"/>
    <col min="8962" max="8962" width="17.5703125" style="78" customWidth="1"/>
    <col min="8963" max="8963" width="0.5703125" style="78" customWidth="1"/>
    <col min="8964" max="8964" width="3.7109375" style="78" customWidth="1"/>
    <col min="8965" max="8965" width="17.42578125" style="78" customWidth="1"/>
    <col min="8966" max="8967" width="1" style="78" customWidth="1"/>
    <col min="8968" max="8968" width="8.42578125" style="78" customWidth="1"/>
    <col min="8969" max="8969" width="10.140625" style="78" customWidth="1"/>
    <col min="8970" max="8970" width="9.28515625" style="78" customWidth="1"/>
    <col min="8971" max="8971" width="1.7109375" style="78" customWidth="1"/>
    <col min="8972" max="8972" width="3.85546875" style="78" customWidth="1"/>
    <col min="8973" max="8973" width="15.28515625" style="78" customWidth="1"/>
    <col min="8974" max="8974" width="5" style="78" customWidth="1"/>
    <col min="8975" max="8975" width="4.85546875" style="78" customWidth="1"/>
    <col min="8976" max="8976" width="32.140625" style="78" customWidth="1"/>
    <col min="8977" max="9216" width="9.140625" style="78"/>
    <col min="9217" max="9217" width="5" style="78" customWidth="1"/>
    <col min="9218" max="9218" width="17.5703125" style="78" customWidth="1"/>
    <col min="9219" max="9219" width="0.5703125" style="78" customWidth="1"/>
    <col min="9220" max="9220" width="3.7109375" style="78" customWidth="1"/>
    <col min="9221" max="9221" width="17.42578125" style="78" customWidth="1"/>
    <col min="9222" max="9223" width="1" style="78" customWidth="1"/>
    <col min="9224" max="9224" width="8.42578125" style="78" customWidth="1"/>
    <col min="9225" max="9225" width="10.140625" style="78" customWidth="1"/>
    <col min="9226" max="9226" width="9.28515625" style="78" customWidth="1"/>
    <col min="9227" max="9227" width="1.7109375" style="78" customWidth="1"/>
    <col min="9228" max="9228" width="3.85546875" style="78" customWidth="1"/>
    <col min="9229" max="9229" width="15.28515625" style="78" customWidth="1"/>
    <col min="9230" max="9230" width="5" style="78" customWidth="1"/>
    <col min="9231" max="9231" width="4.85546875" style="78" customWidth="1"/>
    <col min="9232" max="9232" width="32.140625" style="78" customWidth="1"/>
    <col min="9233" max="9472" width="9.140625" style="78"/>
    <col min="9473" max="9473" width="5" style="78" customWidth="1"/>
    <col min="9474" max="9474" width="17.5703125" style="78" customWidth="1"/>
    <col min="9475" max="9475" width="0.5703125" style="78" customWidth="1"/>
    <col min="9476" max="9476" width="3.7109375" style="78" customWidth="1"/>
    <col min="9477" max="9477" width="17.42578125" style="78" customWidth="1"/>
    <col min="9478" max="9479" width="1" style="78" customWidth="1"/>
    <col min="9480" max="9480" width="8.42578125" style="78" customWidth="1"/>
    <col min="9481" max="9481" width="10.140625" style="78" customWidth="1"/>
    <col min="9482" max="9482" width="9.28515625" style="78" customWidth="1"/>
    <col min="9483" max="9483" width="1.7109375" style="78" customWidth="1"/>
    <col min="9484" max="9484" width="3.85546875" style="78" customWidth="1"/>
    <col min="9485" max="9485" width="15.28515625" style="78" customWidth="1"/>
    <col min="9486" max="9486" width="5" style="78" customWidth="1"/>
    <col min="9487" max="9487" width="4.85546875" style="78" customWidth="1"/>
    <col min="9488" max="9488" width="32.140625" style="78" customWidth="1"/>
    <col min="9489" max="9728" width="9.140625" style="78"/>
    <col min="9729" max="9729" width="5" style="78" customWidth="1"/>
    <col min="9730" max="9730" width="17.5703125" style="78" customWidth="1"/>
    <col min="9731" max="9731" width="0.5703125" style="78" customWidth="1"/>
    <col min="9732" max="9732" width="3.7109375" style="78" customWidth="1"/>
    <col min="9733" max="9733" width="17.42578125" style="78" customWidth="1"/>
    <col min="9734" max="9735" width="1" style="78" customWidth="1"/>
    <col min="9736" max="9736" width="8.42578125" style="78" customWidth="1"/>
    <col min="9737" max="9737" width="10.140625" style="78" customWidth="1"/>
    <col min="9738" max="9738" width="9.28515625" style="78" customWidth="1"/>
    <col min="9739" max="9739" width="1.7109375" style="78" customWidth="1"/>
    <col min="9740" max="9740" width="3.85546875" style="78" customWidth="1"/>
    <col min="9741" max="9741" width="15.28515625" style="78" customWidth="1"/>
    <col min="9742" max="9742" width="5" style="78" customWidth="1"/>
    <col min="9743" max="9743" width="4.85546875" style="78" customWidth="1"/>
    <col min="9744" max="9744" width="32.140625" style="78" customWidth="1"/>
    <col min="9745" max="9984" width="9.140625" style="78"/>
    <col min="9985" max="9985" width="5" style="78" customWidth="1"/>
    <col min="9986" max="9986" width="17.5703125" style="78" customWidth="1"/>
    <col min="9987" max="9987" width="0.5703125" style="78" customWidth="1"/>
    <col min="9988" max="9988" width="3.7109375" style="78" customWidth="1"/>
    <col min="9989" max="9989" width="17.42578125" style="78" customWidth="1"/>
    <col min="9990" max="9991" width="1" style="78" customWidth="1"/>
    <col min="9992" max="9992" width="8.42578125" style="78" customWidth="1"/>
    <col min="9993" max="9993" width="10.140625" style="78" customWidth="1"/>
    <col min="9994" max="9994" width="9.28515625" style="78" customWidth="1"/>
    <col min="9995" max="9995" width="1.7109375" style="78" customWidth="1"/>
    <col min="9996" max="9996" width="3.85546875" style="78" customWidth="1"/>
    <col min="9997" max="9997" width="15.28515625" style="78" customWidth="1"/>
    <col min="9998" max="9998" width="5" style="78" customWidth="1"/>
    <col min="9999" max="9999" width="4.85546875" style="78" customWidth="1"/>
    <col min="10000" max="10000" width="32.140625" style="78" customWidth="1"/>
    <col min="10001" max="10240" width="9.140625" style="78"/>
    <col min="10241" max="10241" width="5" style="78" customWidth="1"/>
    <col min="10242" max="10242" width="17.5703125" style="78" customWidth="1"/>
    <col min="10243" max="10243" width="0.5703125" style="78" customWidth="1"/>
    <col min="10244" max="10244" width="3.7109375" style="78" customWidth="1"/>
    <col min="10245" max="10245" width="17.42578125" style="78" customWidth="1"/>
    <col min="10246" max="10247" width="1" style="78" customWidth="1"/>
    <col min="10248" max="10248" width="8.42578125" style="78" customWidth="1"/>
    <col min="10249" max="10249" width="10.140625" style="78" customWidth="1"/>
    <col min="10250" max="10250" width="9.28515625" style="78" customWidth="1"/>
    <col min="10251" max="10251" width="1.7109375" style="78" customWidth="1"/>
    <col min="10252" max="10252" width="3.85546875" style="78" customWidth="1"/>
    <col min="10253" max="10253" width="15.28515625" style="78" customWidth="1"/>
    <col min="10254" max="10254" width="5" style="78" customWidth="1"/>
    <col min="10255" max="10255" width="4.85546875" style="78" customWidth="1"/>
    <col min="10256" max="10256" width="32.140625" style="78" customWidth="1"/>
    <col min="10257" max="10496" width="9.140625" style="78"/>
    <col min="10497" max="10497" width="5" style="78" customWidth="1"/>
    <col min="10498" max="10498" width="17.5703125" style="78" customWidth="1"/>
    <col min="10499" max="10499" width="0.5703125" style="78" customWidth="1"/>
    <col min="10500" max="10500" width="3.7109375" style="78" customWidth="1"/>
    <col min="10501" max="10501" width="17.42578125" style="78" customWidth="1"/>
    <col min="10502" max="10503" width="1" style="78" customWidth="1"/>
    <col min="10504" max="10504" width="8.42578125" style="78" customWidth="1"/>
    <col min="10505" max="10505" width="10.140625" style="78" customWidth="1"/>
    <col min="10506" max="10506" width="9.28515625" style="78" customWidth="1"/>
    <col min="10507" max="10507" width="1.7109375" style="78" customWidth="1"/>
    <col min="10508" max="10508" width="3.85546875" style="78" customWidth="1"/>
    <col min="10509" max="10509" width="15.28515625" style="78" customWidth="1"/>
    <col min="10510" max="10510" width="5" style="78" customWidth="1"/>
    <col min="10511" max="10511" width="4.85546875" style="78" customWidth="1"/>
    <col min="10512" max="10512" width="32.140625" style="78" customWidth="1"/>
    <col min="10513" max="10752" width="9.140625" style="78"/>
    <col min="10753" max="10753" width="5" style="78" customWidth="1"/>
    <col min="10754" max="10754" width="17.5703125" style="78" customWidth="1"/>
    <col min="10755" max="10755" width="0.5703125" style="78" customWidth="1"/>
    <col min="10756" max="10756" width="3.7109375" style="78" customWidth="1"/>
    <col min="10757" max="10757" width="17.42578125" style="78" customWidth="1"/>
    <col min="10758" max="10759" width="1" style="78" customWidth="1"/>
    <col min="10760" max="10760" width="8.42578125" style="78" customWidth="1"/>
    <col min="10761" max="10761" width="10.140625" style="78" customWidth="1"/>
    <col min="10762" max="10762" width="9.28515625" style="78" customWidth="1"/>
    <col min="10763" max="10763" width="1.7109375" style="78" customWidth="1"/>
    <col min="10764" max="10764" width="3.85546875" style="78" customWidth="1"/>
    <col min="10765" max="10765" width="15.28515625" style="78" customWidth="1"/>
    <col min="10766" max="10766" width="5" style="78" customWidth="1"/>
    <col min="10767" max="10767" width="4.85546875" style="78" customWidth="1"/>
    <col min="10768" max="10768" width="32.140625" style="78" customWidth="1"/>
    <col min="10769" max="11008" width="9.140625" style="78"/>
    <col min="11009" max="11009" width="5" style="78" customWidth="1"/>
    <col min="11010" max="11010" width="17.5703125" style="78" customWidth="1"/>
    <col min="11011" max="11011" width="0.5703125" style="78" customWidth="1"/>
    <col min="11012" max="11012" width="3.7109375" style="78" customWidth="1"/>
    <col min="11013" max="11013" width="17.42578125" style="78" customWidth="1"/>
    <col min="11014" max="11015" width="1" style="78" customWidth="1"/>
    <col min="11016" max="11016" width="8.42578125" style="78" customWidth="1"/>
    <col min="11017" max="11017" width="10.140625" style="78" customWidth="1"/>
    <col min="11018" max="11018" width="9.28515625" style="78" customWidth="1"/>
    <col min="11019" max="11019" width="1.7109375" style="78" customWidth="1"/>
    <col min="11020" max="11020" width="3.85546875" style="78" customWidth="1"/>
    <col min="11021" max="11021" width="15.28515625" style="78" customWidth="1"/>
    <col min="11022" max="11022" width="5" style="78" customWidth="1"/>
    <col min="11023" max="11023" width="4.85546875" style="78" customWidth="1"/>
    <col min="11024" max="11024" width="32.140625" style="78" customWidth="1"/>
    <col min="11025" max="11264" width="9.140625" style="78"/>
    <col min="11265" max="11265" width="5" style="78" customWidth="1"/>
    <col min="11266" max="11266" width="17.5703125" style="78" customWidth="1"/>
    <col min="11267" max="11267" width="0.5703125" style="78" customWidth="1"/>
    <col min="11268" max="11268" width="3.7109375" style="78" customWidth="1"/>
    <col min="11269" max="11269" width="17.42578125" style="78" customWidth="1"/>
    <col min="11270" max="11271" width="1" style="78" customWidth="1"/>
    <col min="11272" max="11272" width="8.42578125" style="78" customWidth="1"/>
    <col min="11273" max="11273" width="10.140625" style="78" customWidth="1"/>
    <col min="11274" max="11274" width="9.28515625" style="78" customWidth="1"/>
    <col min="11275" max="11275" width="1.7109375" style="78" customWidth="1"/>
    <col min="11276" max="11276" width="3.85546875" style="78" customWidth="1"/>
    <col min="11277" max="11277" width="15.28515625" style="78" customWidth="1"/>
    <col min="11278" max="11278" width="5" style="78" customWidth="1"/>
    <col min="11279" max="11279" width="4.85546875" style="78" customWidth="1"/>
    <col min="11280" max="11280" width="32.140625" style="78" customWidth="1"/>
    <col min="11281" max="11520" width="9.140625" style="78"/>
    <col min="11521" max="11521" width="5" style="78" customWidth="1"/>
    <col min="11522" max="11522" width="17.5703125" style="78" customWidth="1"/>
    <col min="11523" max="11523" width="0.5703125" style="78" customWidth="1"/>
    <col min="11524" max="11524" width="3.7109375" style="78" customWidth="1"/>
    <col min="11525" max="11525" width="17.42578125" style="78" customWidth="1"/>
    <col min="11526" max="11527" width="1" style="78" customWidth="1"/>
    <col min="11528" max="11528" width="8.42578125" style="78" customWidth="1"/>
    <col min="11529" max="11529" width="10.140625" style="78" customWidth="1"/>
    <col min="11530" max="11530" width="9.28515625" style="78" customWidth="1"/>
    <col min="11531" max="11531" width="1.7109375" style="78" customWidth="1"/>
    <col min="11532" max="11532" width="3.85546875" style="78" customWidth="1"/>
    <col min="11533" max="11533" width="15.28515625" style="78" customWidth="1"/>
    <col min="11534" max="11534" width="5" style="78" customWidth="1"/>
    <col min="11535" max="11535" width="4.85546875" style="78" customWidth="1"/>
    <col min="11536" max="11536" width="32.140625" style="78" customWidth="1"/>
    <col min="11537" max="11776" width="9.140625" style="78"/>
    <col min="11777" max="11777" width="5" style="78" customWidth="1"/>
    <col min="11778" max="11778" width="17.5703125" style="78" customWidth="1"/>
    <col min="11779" max="11779" width="0.5703125" style="78" customWidth="1"/>
    <col min="11780" max="11780" width="3.7109375" style="78" customWidth="1"/>
    <col min="11781" max="11781" width="17.42578125" style="78" customWidth="1"/>
    <col min="11782" max="11783" width="1" style="78" customWidth="1"/>
    <col min="11784" max="11784" width="8.42578125" style="78" customWidth="1"/>
    <col min="11785" max="11785" width="10.140625" style="78" customWidth="1"/>
    <col min="11786" max="11786" width="9.28515625" style="78" customWidth="1"/>
    <col min="11787" max="11787" width="1.7109375" style="78" customWidth="1"/>
    <col min="11788" max="11788" width="3.85546875" style="78" customWidth="1"/>
    <col min="11789" max="11789" width="15.28515625" style="78" customWidth="1"/>
    <col min="11790" max="11790" width="5" style="78" customWidth="1"/>
    <col min="11791" max="11791" width="4.85546875" style="78" customWidth="1"/>
    <col min="11792" max="11792" width="32.140625" style="78" customWidth="1"/>
    <col min="11793" max="12032" width="9.140625" style="78"/>
    <col min="12033" max="12033" width="5" style="78" customWidth="1"/>
    <col min="12034" max="12034" width="17.5703125" style="78" customWidth="1"/>
    <col min="12035" max="12035" width="0.5703125" style="78" customWidth="1"/>
    <col min="12036" max="12036" width="3.7109375" style="78" customWidth="1"/>
    <col min="12037" max="12037" width="17.42578125" style="78" customWidth="1"/>
    <col min="12038" max="12039" width="1" style="78" customWidth="1"/>
    <col min="12040" max="12040" width="8.42578125" style="78" customWidth="1"/>
    <col min="12041" max="12041" width="10.140625" style="78" customWidth="1"/>
    <col min="12042" max="12042" width="9.28515625" style="78" customWidth="1"/>
    <col min="12043" max="12043" width="1.7109375" style="78" customWidth="1"/>
    <col min="12044" max="12044" width="3.85546875" style="78" customWidth="1"/>
    <col min="12045" max="12045" width="15.28515625" style="78" customWidth="1"/>
    <col min="12046" max="12046" width="5" style="78" customWidth="1"/>
    <col min="12047" max="12047" width="4.85546875" style="78" customWidth="1"/>
    <col min="12048" max="12048" width="32.140625" style="78" customWidth="1"/>
    <col min="12049" max="12288" width="9.140625" style="78"/>
    <col min="12289" max="12289" width="5" style="78" customWidth="1"/>
    <col min="12290" max="12290" width="17.5703125" style="78" customWidth="1"/>
    <col min="12291" max="12291" width="0.5703125" style="78" customWidth="1"/>
    <col min="12292" max="12292" width="3.7109375" style="78" customWidth="1"/>
    <col min="12293" max="12293" width="17.42578125" style="78" customWidth="1"/>
    <col min="12294" max="12295" width="1" style="78" customWidth="1"/>
    <col min="12296" max="12296" width="8.42578125" style="78" customWidth="1"/>
    <col min="12297" max="12297" width="10.140625" style="78" customWidth="1"/>
    <col min="12298" max="12298" width="9.28515625" style="78" customWidth="1"/>
    <col min="12299" max="12299" width="1.7109375" style="78" customWidth="1"/>
    <col min="12300" max="12300" width="3.85546875" style="78" customWidth="1"/>
    <col min="12301" max="12301" width="15.28515625" style="78" customWidth="1"/>
    <col min="12302" max="12302" width="5" style="78" customWidth="1"/>
    <col min="12303" max="12303" width="4.85546875" style="78" customWidth="1"/>
    <col min="12304" max="12304" width="32.140625" style="78" customWidth="1"/>
    <col min="12305" max="12544" width="9.140625" style="78"/>
    <col min="12545" max="12545" width="5" style="78" customWidth="1"/>
    <col min="12546" max="12546" width="17.5703125" style="78" customWidth="1"/>
    <col min="12547" max="12547" width="0.5703125" style="78" customWidth="1"/>
    <col min="12548" max="12548" width="3.7109375" style="78" customWidth="1"/>
    <col min="12549" max="12549" width="17.42578125" style="78" customWidth="1"/>
    <col min="12550" max="12551" width="1" style="78" customWidth="1"/>
    <col min="12552" max="12552" width="8.42578125" style="78" customWidth="1"/>
    <col min="12553" max="12553" width="10.140625" style="78" customWidth="1"/>
    <col min="12554" max="12554" width="9.28515625" style="78" customWidth="1"/>
    <col min="12555" max="12555" width="1.7109375" style="78" customWidth="1"/>
    <col min="12556" max="12556" width="3.85546875" style="78" customWidth="1"/>
    <col min="12557" max="12557" width="15.28515625" style="78" customWidth="1"/>
    <col min="12558" max="12558" width="5" style="78" customWidth="1"/>
    <col min="12559" max="12559" width="4.85546875" style="78" customWidth="1"/>
    <col min="12560" max="12560" width="32.140625" style="78" customWidth="1"/>
    <col min="12561" max="12800" width="9.140625" style="78"/>
    <col min="12801" max="12801" width="5" style="78" customWidth="1"/>
    <col min="12802" max="12802" width="17.5703125" style="78" customWidth="1"/>
    <col min="12803" max="12803" width="0.5703125" style="78" customWidth="1"/>
    <col min="12804" max="12804" width="3.7109375" style="78" customWidth="1"/>
    <col min="12805" max="12805" width="17.42578125" style="78" customWidth="1"/>
    <col min="12806" max="12807" width="1" style="78" customWidth="1"/>
    <col min="12808" max="12808" width="8.42578125" style="78" customWidth="1"/>
    <col min="12809" max="12809" width="10.140625" style="78" customWidth="1"/>
    <col min="12810" max="12810" width="9.28515625" style="78" customWidth="1"/>
    <col min="12811" max="12811" width="1.7109375" style="78" customWidth="1"/>
    <col min="12812" max="12812" width="3.85546875" style="78" customWidth="1"/>
    <col min="12813" max="12813" width="15.28515625" style="78" customWidth="1"/>
    <col min="12814" max="12814" width="5" style="78" customWidth="1"/>
    <col min="12815" max="12815" width="4.85546875" style="78" customWidth="1"/>
    <col min="12816" max="12816" width="32.140625" style="78" customWidth="1"/>
    <col min="12817" max="13056" width="9.140625" style="78"/>
    <col min="13057" max="13057" width="5" style="78" customWidth="1"/>
    <col min="13058" max="13058" width="17.5703125" style="78" customWidth="1"/>
    <col min="13059" max="13059" width="0.5703125" style="78" customWidth="1"/>
    <col min="13060" max="13060" width="3.7109375" style="78" customWidth="1"/>
    <col min="13061" max="13061" width="17.42578125" style="78" customWidth="1"/>
    <col min="13062" max="13063" width="1" style="78" customWidth="1"/>
    <col min="13064" max="13064" width="8.42578125" style="78" customWidth="1"/>
    <col min="13065" max="13065" width="10.140625" style="78" customWidth="1"/>
    <col min="13066" max="13066" width="9.28515625" style="78" customWidth="1"/>
    <col min="13067" max="13067" width="1.7109375" style="78" customWidth="1"/>
    <col min="13068" max="13068" width="3.85546875" style="78" customWidth="1"/>
    <col min="13069" max="13069" width="15.28515625" style="78" customWidth="1"/>
    <col min="13070" max="13070" width="5" style="78" customWidth="1"/>
    <col min="13071" max="13071" width="4.85546875" style="78" customWidth="1"/>
    <col min="13072" max="13072" width="32.140625" style="78" customWidth="1"/>
    <col min="13073" max="13312" width="9.140625" style="78"/>
    <col min="13313" max="13313" width="5" style="78" customWidth="1"/>
    <col min="13314" max="13314" width="17.5703125" style="78" customWidth="1"/>
    <col min="13315" max="13315" width="0.5703125" style="78" customWidth="1"/>
    <col min="13316" max="13316" width="3.7109375" style="78" customWidth="1"/>
    <col min="13317" max="13317" width="17.42578125" style="78" customWidth="1"/>
    <col min="13318" max="13319" width="1" style="78" customWidth="1"/>
    <col min="13320" max="13320" width="8.42578125" style="78" customWidth="1"/>
    <col min="13321" max="13321" width="10.140625" style="78" customWidth="1"/>
    <col min="13322" max="13322" width="9.28515625" style="78" customWidth="1"/>
    <col min="13323" max="13323" width="1.7109375" style="78" customWidth="1"/>
    <col min="13324" max="13324" width="3.85546875" style="78" customWidth="1"/>
    <col min="13325" max="13325" width="15.28515625" style="78" customWidth="1"/>
    <col min="13326" max="13326" width="5" style="78" customWidth="1"/>
    <col min="13327" max="13327" width="4.85546875" style="78" customWidth="1"/>
    <col min="13328" max="13328" width="32.140625" style="78" customWidth="1"/>
    <col min="13329" max="13568" width="9.140625" style="78"/>
    <col min="13569" max="13569" width="5" style="78" customWidth="1"/>
    <col min="13570" max="13570" width="17.5703125" style="78" customWidth="1"/>
    <col min="13571" max="13571" width="0.5703125" style="78" customWidth="1"/>
    <col min="13572" max="13572" width="3.7109375" style="78" customWidth="1"/>
    <col min="13573" max="13573" width="17.42578125" style="78" customWidth="1"/>
    <col min="13574" max="13575" width="1" style="78" customWidth="1"/>
    <col min="13576" max="13576" width="8.42578125" style="78" customWidth="1"/>
    <col min="13577" max="13577" width="10.140625" style="78" customWidth="1"/>
    <col min="13578" max="13578" width="9.28515625" style="78" customWidth="1"/>
    <col min="13579" max="13579" width="1.7109375" style="78" customWidth="1"/>
    <col min="13580" max="13580" width="3.85546875" style="78" customWidth="1"/>
    <col min="13581" max="13581" width="15.28515625" style="78" customWidth="1"/>
    <col min="13582" max="13582" width="5" style="78" customWidth="1"/>
    <col min="13583" max="13583" width="4.85546875" style="78" customWidth="1"/>
    <col min="13584" max="13584" width="32.140625" style="78" customWidth="1"/>
    <col min="13585" max="13824" width="9.140625" style="78"/>
    <col min="13825" max="13825" width="5" style="78" customWidth="1"/>
    <col min="13826" max="13826" width="17.5703125" style="78" customWidth="1"/>
    <col min="13827" max="13827" width="0.5703125" style="78" customWidth="1"/>
    <col min="13828" max="13828" width="3.7109375" style="78" customWidth="1"/>
    <col min="13829" max="13829" width="17.42578125" style="78" customWidth="1"/>
    <col min="13830" max="13831" width="1" style="78" customWidth="1"/>
    <col min="13832" max="13832" width="8.42578125" style="78" customWidth="1"/>
    <col min="13833" max="13833" width="10.140625" style="78" customWidth="1"/>
    <col min="13834" max="13834" width="9.28515625" style="78" customWidth="1"/>
    <col min="13835" max="13835" width="1.7109375" style="78" customWidth="1"/>
    <col min="13836" max="13836" width="3.85546875" style="78" customWidth="1"/>
    <col min="13837" max="13837" width="15.28515625" style="78" customWidth="1"/>
    <col min="13838" max="13838" width="5" style="78" customWidth="1"/>
    <col min="13839" max="13839" width="4.85546875" style="78" customWidth="1"/>
    <col min="13840" max="13840" width="32.140625" style="78" customWidth="1"/>
    <col min="13841" max="14080" width="9.140625" style="78"/>
    <col min="14081" max="14081" width="5" style="78" customWidth="1"/>
    <col min="14082" max="14082" width="17.5703125" style="78" customWidth="1"/>
    <col min="14083" max="14083" width="0.5703125" style="78" customWidth="1"/>
    <col min="14084" max="14084" width="3.7109375" style="78" customWidth="1"/>
    <col min="14085" max="14085" width="17.42578125" style="78" customWidth="1"/>
    <col min="14086" max="14087" width="1" style="78" customWidth="1"/>
    <col min="14088" max="14088" width="8.42578125" style="78" customWidth="1"/>
    <col min="14089" max="14089" width="10.140625" style="78" customWidth="1"/>
    <col min="14090" max="14090" width="9.28515625" style="78" customWidth="1"/>
    <col min="14091" max="14091" width="1.7109375" style="78" customWidth="1"/>
    <col min="14092" max="14092" width="3.85546875" style="78" customWidth="1"/>
    <col min="14093" max="14093" width="15.28515625" style="78" customWidth="1"/>
    <col min="14094" max="14094" width="5" style="78" customWidth="1"/>
    <col min="14095" max="14095" width="4.85546875" style="78" customWidth="1"/>
    <col min="14096" max="14096" width="32.140625" style="78" customWidth="1"/>
    <col min="14097" max="14336" width="9.140625" style="78"/>
    <col min="14337" max="14337" width="5" style="78" customWidth="1"/>
    <col min="14338" max="14338" width="17.5703125" style="78" customWidth="1"/>
    <col min="14339" max="14339" width="0.5703125" style="78" customWidth="1"/>
    <col min="14340" max="14340" width="3.7109375" style="78" customWidth="1"/>
    <col min="14341" max="14341" width="17.42578125" style="78" customWidth="1"/>
    <col min="14342" max="14343" width="1" style="78" customWidth="1"/>
    <col min="14344" max="14344" width="8.42578125" style="78" customWidth="1"/>
    <col min="14345" max="14345" width="10.140625" style="78" customWidth="1"/>
    <col min="14346" max="14346" width="9.28515625" style="78" customWidth="1"/>
    <col min="14347" max="14347" width="1.7109375" style="78" customWidth="1"/>
    <col min="14348" max="14348" width="3.85546875" style="78" customWidth="1"/>
    <col min="14349" max="14349" width="15.28515625" style="78" customWidth="1"/>
    <col min="14350" max="14350" width="5" style="78" customWidth="1"/>
    <col min="14351" max="14351" width="4.85546875" style="78" customWidth="1"/>
    <col min="14352" max="14352" width="32.140625" style="78" customWidth="1"/>
    <col min="14353" max="14592" width="9.140625" style="78"/>
    <col min="14593" max="14593" width="5" style="78" customWidth="1"/>
    <col min="14594" max="14594" width="17.5703125" style="78" customWidth="1"/>
    <col min="14595" max="14595" width="0.5703125" style="78" customWidth="1"/>
    <col min="14596" max="14596" width="3.7109375" style="78" customWidth="1"/>
    <col min="14597" max="14597" width="17.42578125" style="78" customWidth="1"/>
    <col min="14598" max="14599" width="1" style="78" customWidth="1"/>
    <col min="14600" max="14600" width="8.42578125" style="78" customWidth="1"/>
    <col min="14601" max="14601" width="10.140625" style="78" customWidth="1"/>
    <col min="14602" max="14602" width="9.28515625" style="78" customWidth="1"/>
    <col min="14603" max="14603" width="1.7109375" style="78" customWidth="1"/>
    <col min="14604" max="14604" width="3.85546875" style="78" customWidth="1"/>
    <col min="14605" max="14605" width="15.28515625" style="78" customWidth="1"/>
    <col min="14606" max="14606" width="5" style="78" customWidth="1"/>
    <col min="14607" max="14607" width="4.85546875" style="78" customWidth="1"/>
    <col min="14608" max="14608" width="32.140625" style="78" customWidth="1"/>
    <col min="14609" max="14848" width="9.140625" style="78"/>
    <col min="14849" max="14849" width="5" style="78" customWidth="1"/>
    <col min="14850" max="14850" width="17.5703125" style="78" customWidth="1"/>
    <col min="14851" max="14851" width="0.5703125" style="78" customWidth="1"/>
    <col min="14852" max="14852" width="3.7109375" style="78" customWidth="1"/>
    <col min="14853" max="14853" width="17.42578125" style="78" customWidth="1"/>
    <col min="14854" max="14855" width="1" style="78" customWidth="1"/>
    <col min="14856" max="14856" width="8.42578125" style="78" customWidth="1"/>
    <col min="14857" max="14857" width="10.140625" style="78" customWidth="1"/>
    <col min="14858" max="14858" width="9.28515625" style="78" customWidth="1"/>
    <col min="14859" max="14859" width="1.7109375" style="78" customWidth="1"/>
    <col min="14860" max="14860" width="3.85546875" style="78" customWidth="1"/>
    <col min="14861" max="14861" width="15.28515625" style="78" customWidth="1"/>
    <col min="14862" max="14862" width="5" style="78" customWidth="1"/>
    <col min="14863" max="14863" width="4.85546875" style="78" customWidth="1"/>
    <col min="14864" max="14864" width="32.140625" style="78" customWidth="1"/>
    <col min="14865" max="15104" width="9.140625" style="78"/>
    <col min="15105" max="15105" width="5" style="78" customWidth="1"/>
    <col min="15106" max="15106" width="17.5703125" style="78" customWidth="1"/>
    <col min="15107" max="15107" width="0.5703125" style="78" customWidth="1"/>
    <col min="15108" max="15108" width="3.7109375" style="78" customWidth="1"/>
    <col min="15109" max="15109" width="17.42578125" style="78" customWidth="1"/>
    <col min="15110" max="15111" width="1" style="78" customWidth="1"/>
    <col min="15112" max="15112" width="8.42578125" style="78" customWidth="1"/>
    <col min="15113" max="15113" width="10.140625" style="78" customWidth="1"/>
    <col min="15114" max="15114" width="9.28515625" style="78" customWidth="1"/>
    <col min="15115" max="15115" width="1.7109375" style="78" customWidth="1"/>
    <col min="15116" max="15116" width="3.85546875" style="78" customWidth="1"/>
    <col min="15117" max="15117" width="15.28515625" style="78" customWidth="1"/>
    <col min="15118" max="15118" width="5" style="78" customWidth="1"/>
    <col min="15119" max="15119" width="4.85546875" style="78" customWidth="1"/>
    <col min="15120" max="15120" width="32.140625" style="78" customWidth="1"/>
    <col min="15121" max="15360" width="9.140625" style="78"/>
    <col min="15361" max="15361" width="5" style="78" customWidth="1"/>
    <col min="15362" max="15362" width="17.5703125" style="78" customWidth="1"/>
    <col min="15363" max="15363" width="0.5703125" style="78" customWidth="1"/>
    <col min="15364" max="15364" width="3.7109375" style="78" customWidth="1"/>
    <col min="15365" max="15365" width="17.42578125" style="78" customWidth="1"/>
    <col min="15366" max="15367" width="1" style="78" customWidth="1"/>
    <col min="15368" max="15368" width="8.42578125" style="78" customWidth="1"/>
    <col min="15369" max="15369" width="10.140625" style="78" customWidth="1"/>
    <col min="15370" max="15370" width="9.28515625" style="78" customWidth="1"/>
    <col min="15371" max="15371" width="1.7109375" style="78" customWidth="1"/>
    <col min="15372" max="15372" width="3.85546875" style="78" customWidth="1"/>
    <col min="15373" max="15373" width="15.28515625" style="78" customWidth="1"/>
    <col min="15374" max="15374" width="5" style="78" customWidth="1"/>
    <col min="15375" max="15375" width="4.85546875" style="78" customWidth="1"/>
    <col min="15376" max="15376" width="32.140625" style="78" customWidth="1"/>
    <col min="15377" max="15616" width="9.140625" style="78"/>
    <col min="15617" max="15617" width="5" style="78" customWidth="1"/>
    <col min="15618" max="15618" width="17.5703125" style="78" customWidth="1"/>
    <col min="15619" max="15619" width="0.5703125" style="78" customWidth="1"/>
    <col min="15620" max="15620" width="3.7109375" style="78" customWidth="1"/>
    <col min="15621" max="15621" width="17.42578125" style="78" customWidth="1"/>
    <col min="15622" max="15623" width="1" style="78" customWidth="1"/>
    <col min="15624" max="15624" width="8.42578125" style="78" customWidth="1"/>
    <col min="15625" max="15625" width="10.140625" style="78" customWidth="1"/>
    <col min="15626" max="15626" width="9.28515625" style="78" customWidth="1"/>
    <col min="15627" max="15627" width="1.7109375" style="78" customWidth="1"/>
    <col min="15628" max="15628" width="3.85546875" style="78" customWidth="1"/>
    <col min="15629" max="15629" width="15.28515625" style="78" customWidth="1"/>
    <col min="15630" max="15630" width="5" style="78" customWidth="1"/>
    <col min="15631" max="15631" width="4.85546875" style="78" customWidth="1"/>
    <col min="15632" max="15632" width="32.140625" style="78" customWidth="1"/>
    <col min="15633" max="15872" width="9.140625" style="78"/>
    <col min="15873" max="15873" width="5" style="78" customWidth="1"/>
    <col min="15874" max="15874" width="17.5703125" style="78" customWidth="1"/>
    <col min="15875" max="15875" width="0.5703125" style="78" customWidth="1"/>
    <col min="15876" max="15876" width="3.7109375" style="78" customWidth="1"/>
    <col min="15877" max="15877" width="17.42578125" style="78" customWidth="1"/>
    <col min="15878" max="15879" width="1" style="78" customWidth="1"/>
    <col min="15880" max="15880" width="8.42578125" style="78" customWidth="1"/>
    <col min="15881" max="15881" width="10.140625" style="78" customWidth="1"/>
    <col min="15882" max="15882" width="9.28515625" style="78" customWidth="1"/>
    <col min="15883" max="15883" width="1.7109375" style="78" customWidth="1"/>
    <col min="15884" max="15884" width="3.85546875" style="78" customWidth="1"/>
    <col min="15885" max="15885" width="15.28515625" style="78" customWidth="1"/>
    <col min="15886" max="15886" width="5" style="78" customWidth="1"/>
    <col min="15887" max="15887" width="4.85546875" style="78" customWidth="1"/>
    <col min="15888" max="15888" width="32.140625" style="78" customWidth="1"/>
    <col min="15889" max="16128" width="9.140625" style="78"/>
    <col min="16129" max="16129" width="5" style="78" customWidth="1"/>
    <col min="16130" max="16130" width="17.5703125" style="78" customWidth="1"/>
    <col min="16131" max="16131" width="0.5703125" style="78" customWidth="1"/>
    <col min="16132" max="16132" width="3.7109375" style="78" customWidth="1"/>
    <col min="16133" max="16133" width="17.42578125" style="78" customWidth="1"/>
    <col min="16134" max="16135" width="1" style="78" customWidth="1"/>
    <col min="16136" max="16136" width="8.42578125" style="78" customWidth="1"/>
    <col min="16137" max="16137" width="10.140625" style="78" customWidth="1"/>
    <col min="16138" max="16138" width="9.28515625" style="78" customWidth="1"/>
    <col min="16139" max="16139" width="1.7109375" style="78" customWidth="1"/>
    <col min="16140" max="16140" width="3.85546875" style="78" customWidth="1"/>
    <col min="16141" max="16141" width="15.28515625" style="78" customWidth="1"/>
    <col min="16142" max="16142" width="5" style="78" customWidth="1"/>
    <col min="16143" max="16143" width="4.85546875" style="78" customWidth="1"/>
    <col min="16144" max="16144" width="32.140625" style="78" customWidth="1"/>
    <col min="16145" max="16384" width="9.140625" style="78"/>
  </cols>
  <sheetData>
    <row r="1" spans="1:16" ht="20.100000000000001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21" customHeight="1">
      <c r="A2" s="118"/>
      <c r="B2" s="118"/>
      <c r="C2" s="118"/>
      <c r="D2" s="118"/>
      <c r="E2" s="282" t="s">
        <v>143</v>
      </c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118"/>
    </row>
    <row r="3" spans="1:16" ht="17.100000000000001" customHeight="1">
      <c r="A3" s="118"/>
      <c r="B3" s="118"/>
      <c r="C3" s="118"/>
      <c r="D3" s="118"/>
      <c r="E3" s="283" t="s">
        <v>144</v>
      </c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118"/>
    </row>
    <row r="4" spans="1:16" ht="17.100000000000001" customHeight="1">
      <c r="A4" s="118"/>
      <c r="B4" s="118"/>
      <c r="C4" s="118"/>
      <c r="D4" s="118"/>
      <c r="E4" s="283" t="s">
        <v>265</v>
      </c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118"/>
    </row>
    <row r="5" spans="1:16" ht="15" customHeight="1">
      <c r="A5" s="118"/>
      <c r="B5" s="283" t="s">
        <v>146</v>
      </c>
      <c r="C5" s="283"/>
      <c r="D5" s="283"/>
      <c r="E5" s="283"/>
      <c r="F5" s="283"/>
      <c r="G5" s="283" t="s">
        <v>147</v>
      </c>
      <c r="H5" s="283"/>
      <c r="I5" s="283"/>
      <c r="J5" s="283"/>
      <c r="K5" s="283"/>
      <c r="L5" s="283"/>
      <c r="M5" s="283"/>
      <c r="N5" s="283"/>
      <c r="O5" s="283"/>
      <c r="P5" s="118"/>
    </row>
    <row r="6" spans="1:16" ht="15" customHeight="1">
      <c r="A6" s="118"/>
      <c r="B6" s="284" t="s">
        <v>266</v>
      </c>
      <c r="C6" s="284"/>
      <c r="D6" s="284"/>
      <c r="E6" s="284"/>
      <c r="F6" s="284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6" ht="15" customHeight="1">
      <c r="A7" s="118"/>
      <c r="B7" s="119" t="s">
        <v>149</v>
      </c>
      <c r="C7" s="118"/>
      <c r="D7" s="279" t="s">
        <v>267</v>
      </c>
      <c r="E7" s="279"/>
      <c r="F7" s="279"/>
      <c r="G7" s="279"/>
      <c r="H7" s="279"/>
      <c r="I7" s="279"/>
      <c r="J7" s="279"/>
      <c r="K7" s="118"/>
      <c r="L7" s="279" t="s">
        <v>151</v>
      </c>
      <c r="M7" s="279"/>
      <c r="N7" s="118"/>
      <c r="O7" s="118"/>
      <c r="P7" s="118"/>
    </row>
    <row r="8" spans="1:16" ht="30" customHeight="1">
      <c r="A8" s="118"/>
      <c r="B8" s="280" t="s">
        <v>8</v>
      </c>
      <c r="C8" s="280"/>
      <c r="D8" s="280"/>
      <c r="E8" s="280"/>
      <c r="F8" s="281" t="s">
        <v>152</v>
      </c>
      <c r="G8" s="281"/>
      <c r="H8" s="281"/>
      <c r="I8" s="112" t="s">
        <v>245</v>
      </c>
      <c r="J8" s="281" t="s">
        <v>154</v>
      </c>
      <c r="K8" s="281"/>
      <c r="L8" s="281"/>
      <c r="M8" s="112" t="s">
        <v>155</v>
      </c>
      <c r="N8" s="118"/>
      <c r="O8" s="118"/>
      <c r="P8" s="118"/>
    </row>
    <row r="9" spans="1:16" ht="9.9499999999999993" customHeight="1">
      <c r="A9" s="118"/>
      <c r="B9" s="278" t="s">
        <v>14</v>
      </c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118"/>
      <c r="O9" s="118"/>
      <c r="P9" s="118"/>
    </row>
    <row r="10" spans="1:16" ht="9.9499999999999993" customHeight="1">
      <c r="A10" s="118"/>
      <c r="B10" s="270" t="s">
        <v>156</v>
      </c>
      <c r="C10" s="270"/>
      <c r="D10" s="270"/>
      <c r="E10" s="270"/>
      <c r="F10" s="270"/>
      <c r="G10" s="270"/>
      <c r="H10" s="120">
        <v>0</v>
      </c>
      <c r="I10" s="120">
        <v>0</v>
      </c>
      <c r="J10" s="271">
        <v>0</v>
      </c>
      <c r="K10" s="271"/>
      <c r="L10" s="271"/>
      <c r="M10" s="120">
        <v>0</v>
      </c>
      <c r="N10" s="118"/>
      <c r="O10" s="118"/>
      <c r="P10" s="118"/>
    </row>
    <row r="11" spans="1:16" ht="9.9499999999999993" customHeight="1">
      <c r="A11" s="118"/>
      <c r="B11" s="270" t="s">
        <v>157</v>
      </c>
      <c r="C11" s="270"/>
      <c r="D11" s="270"/>
      <c r="E11" s="270"/>
      <c r="F11" s="270"/>
      <c r="G11" s="270"/>
      <c r="H11" s="120">
        <v>0</v>
      </c>
      <c r="I11" s="120">
        <v>0</v>
      </c>
      <c r="J11" s="271">
        <v>0</v>
      </c>
      <c r="K11" s="271"/>
      <c r="L11" s="271"/>
      <c r="M11" s="120">
        <v>0</v>
      </c>
      <c r="N11" s="118"/>
      <c r="O11" s="118"/>
      <c r="P11" s="118"/>
    </row>
    <row r="12" spans="1:16" ht="9.9499999999999993" customHeight="1">
      <c r="A12" s="118"/>
      <c r="B12" s="270" t="s">
        <v>158</v>
      </c>
      <c r="C12" s="270"/>
      <c r="D12" s="270"/>
      <c r="E12" s="270"/>
      <c r="F12" s="270"/>
      <c r="G12" s="270"/>
      <c r="H12" s="120"/>
      <c r="I12" s="120"/>
      <c r="J12" s="271"/>
      <c r="K12" s="271"/>
      <c r="L12" s="271"/>
      <c r="M12" s="120"/>
      <c r="N12" s="118"/>
      <c r="O12" s="118"/>
      <c r="P12" s="118"/>
    </row>
    <row r="13" spans="1:16" ht="9.9499999999999993" customHeight="1">
      <c r="A13" s="118"/>
      <c r="B13" s="270" t="s">
        <v>159</v>
      </c>
      <c r="C13" s="270"/>
      <c r="D13" s="270"/>
      <c r="E13" s="270"/>
      <c r="F13" s="270"/>
      <c r="G13" s="270"/>
      <c r="H13" s="120">
        <v>0</v>
      </c>
      <c r="I13" s="120">
        <v>0</v>
      </c>
      <c r="J13" s="271">
        <v>0</v>
      </c>
      <c r="K13" s="271"/>
      <c r="L13" s="271"/>
      <c r="M13" s="120">
        <v>0</v>
      </c>
      <c r="N13" s="118"/>
      <c r="O13" s="118"/>
      <c r="P13" s="118"/>
    </row>
    <row r="14" spans="1:16" ht="9.9499999999999993" customHeight="1">
      <c r="A14" s="118"/>
      <c r="B14" s="270" t="s">
        <v>160</v>
      </c>
      <c r="C14" s="270"/>
      <c r="D14" s="270"/>
      <c r="E14" s="270"/>
      <c r="F14" s="270"/>
      <c r="G14" s="270"/>
      <c r="H14" s="120">
        <v>0</v>
      </c>
      <c r="I14" s="120">
        <v>0</v>
      </c>
      <c r="J14" s="271">
        <v>0</v>
      </c>
      <c r="K14" s="271"/>
      <c r="L14" s="271"/>
      <c r="M14" s="120">
        <v>0</v>
      </c>
      <c r="N14" s="118"/>
      <c r="O14" s="118"/>
      <c r="P14" s="118"/>
    </row>
    <row r="15" spans="1:16" ht="9.9499999999999993" customHeight="1">
      <c r="A15" s="118"/>
      <c r="B15" s="270" t="s">
        <v>161</v>
      </c>
      <c r="C15" s="270"/>
      <c r="D15" s="270"/>
      <c r="E15" s="270"/>
      <c r="F15" s="270"/>
      <c r="G15" s="270"/>
      <c r="H15" s="120">
        <v>0</v>
      </c>
      <c r="I15" s="120">
        <v>0</v>
      </c>
      <c r="J15" s="271">
        <v>0</v>
      </c>
      <c r="K15" s="271"/>
      <c r="L15" s="271"/>
      <c r="M15" s="120">
        <v>0</v>
      </c>
      <c r="N15" s="118"/>
      <c r="O15" s="118"/>
      <c r="P15" s="118"/>
    </row>
    <row r="16" spans="1:16" ht="9.9499999999999993" customHeight="1">
      <c r="A16" s="118"/>
      <c r="B16" s="270" t="s">
        <v>162</v>
      </c>
      <c r="C16" s="270"/>
      <c r="D16" s="270"/>
      <c r="E16" s="270"/>
      <c r="F16" s="270"/>
      <c r="G16" s="270"/>
      <c r="H16" s="120">
        <v>0</v>
      </c>
      <c r="I16" s="120">
        <v>0</v>
      </c>
      <c r="J16" s="271">
        <v>0</v>
      </c>
      <c r="K16" s="271"/>
      <c r="L16" s="271"/>
      <c r="M16" s="120">
        <v>0</v>
      </c>
      <c r="N16" s="118"/>
      <c r="O16" s="118"/>
      <c r="P16" s="118"/>
    </row>
    <row r="17" spans="1:16" ht="18" customHeight="1">
      <c r="A17" s="118"/>
      <c r="B17" s="270" t="s">
        <v>241</v>
      </c>
      <c r="C17" s="270"/>
      <c r="D17" s="270"/>
      <c r="E17" s="270"/>
      <c r="F17" s="270"/>
      <c r="G17" s="270"/>
      <c r="H17" s="120">
        <v>11508.25</v>
      </c>
      <c r="I17" s="120">
        <v>0.36</v>
      </c>
      <c r="J17" s="271">
        <v>41.25</v>
      </c>
      <c r="K17" s="271"/>
      <c r="L17" s="271"/>
      <c r="M17" s="120">
        <v>37.58</v>
      </c>
      <c r="N17" s="118"/>
      <c r="O17" s="118"/>
      <c r="P17" s="118"/>
    </row>
    <row r="18" spans="1:16" ht="9.9499999999999993" customHeight="1">
      <c r="A18" s="118"/>
      <c r="B18" s="270" t="s">
        <v>164</v>
      </c>
      <c r="C18" s="270"/>
      <c r="D18" s="270"/>
      <c r="E18" s="270"/>
      <c r="F18" s="270"/>
      <c r="G18" s="270"/>
      <c r="H18" s="120">
        <v>238.52</v>
      </c>
      <c r="I18" s="120">
        <v>0.01</v>
      </c>
      <c r="J18" s="271">
        <v>0.85</v>
      </c>
      <c r="K18" s="271"/>
      <c r="L18" s="271"/>
      <c r="M18" s="120">
        <v>0.78</v>
      </c>
      <c r="N18" s="118"/>
      <c r="O18" s="118"/>
      <c r="P18" s="118"/>
    </row>
    <row r="19" spans="1:16" ht="9.9499999999999993" customHeight="1">
      <c r="A19" s="118"/>
      <c r="B19" s="270" t="s">
        <v>240</v>
      </c>
      <c r="C19" s="270"/>
      <c r="D19" s="270"/>
      <c r="E19" s="270"/>
      <c r="F19" s="270"/>
      <c r="G19" s="270"/>
      <c r="H19" s="120">
        <v>2250</v>
      </c>
      <c r="I19" s="120">
        <v>7.0000000000000007E-2</v>
      </c>
      <c r="J19" s="271">
        <v>8.06</v>
      </c>
      <c r="K19" s="271"/>
      <c r="L19" s="271"/>
      <c r="M19" s="120">
        <v>7.35</v>
      </c>
      <c r="N19" s="118"/>
      <c r="O19" s="118"/>
      <c r="P19" s="118"/>
    </row>
    <row r="20" spans="1:16" ht="9.9499999999999993" customHeight="1">
      <c r="A20" s="118"/>
      <c r="B20" s="270" t="s">
        <v>166</v>
      </c>
      <c r="C20" s="270"/>
      <c r="D20" s="270"/>
      <c r="E20" s="270"/>
      <c r="F20" s="270"/>
      <c r="G20" s="270"/>
      <c r="H20" s="120">
        <v>5172</v>
      </c>
      <c r="I20" s="120">
        <v>0.16</v>
      </c>
      <c r="J20" s="271">
        <v>18.54</v>
      </c>
      <c r="K20" s="271"/>
      <c r="L20" s="271"/>
      <c r="M20" s="120">
        <v>16.89</v>
      </c>
      <c r="N20" s="118"/>
      <c r="O20" s="118"/>
      <c r="P20" s="118"/>
    </row>
    <row r="21" spans="1:16" ht="9.9499999999999993" customHeight="1">
      <c r="A21" s="118"/>
      <c r="B21" s="270" t="s">
        <v>167</v>
      </c>
      <c r="C21" s="270"/>
      <c r="D21" s="270"/>
      <c r="E21" s="270"/>
      <c r="F21" s="270"/>
      <c r="G21" s="270"/>
      <c r="H21" s="120">
        <v>2925.89</v>
      </c>
      <c r="I21" s="120">
        <v>0.09</v>
      </c>
      <c r="J21" s="271">
        <v>10.49</v>
      </c>
      <c r="K21" s="271"/>
      <c r="L21" s="271"/>
      <c r="M21" s="120">
        <v>9.56</v>
      </c>
      <c r="N21" s="118"/>
      <c r="O21" s="118"/>
      <c r="P21" s="118"/>
    </row>
    <row r="22" spans="1:16" ht="9.9499999999999993" customHeight="1">
      <c r="A22" s="118"/>
      <c r="B22" s="270" t="s">
        <v>239</v>
      </c>
      <c r="C22" s="270"/>
      <c r="D22" s="270"/>
      <c r="E22" s="270"/>
      <c r="F22" s="270"/>
      <c r="G22" s="270"/>
      <c r="H22" s="120">
        <v>0</v>
      </c>
      <c r="I22" s="120">
        <v>0</v>
      </c>
      <c r="J22" s="271">
        <v>0</v>
      </c>
      <c r="K22" s="271"/>
      <c r="L22" s="271"/>
      <c r="M22" s="120">
        <v>0</v>
      </c>
      <c r="N22" s="118"/>
      <c r="O22" s="118"/>
      <c r="P22" s="118"/>
    </row>
    <row r="23" spans="1:16" ht="9.9499999999999993" customHeight="1">
      <c r="A23" s="118"/>
      <c r="B23" s="270" t="s">
        <v>238</v>
      </c>
      <c r="C23" s="270"/>
      <c r="D23" s="270"/>
      <c r="E23" s="270"/>
      <c r="F23" s="270"/>
      <c r="G23" s="270"/>
      <c r="H23" s="120"/>
      <c r="I23" s="120"/>
      <c r="J23" s="271"/>
      <c r="K23" s="271"/>
      <c r="L23" s="271"/>
      <c r="M23" s="120"/>
      <c r="N23" s="118"/>
      <c r="O23" s="118"/>
      <c r="P23" s="118"/>
    </row>
    <row r="24" spans="1:16" ht="9.9499999999999993" customHeight="1">
      <c r="A24" s="118"/>
      <c r="B24" s="270" t="s">
        <v>237</v>
      </c>
      <c r="C24" s="270"/>
      <c r="D24" s="270"/>
      <c r="E24" s="270"/>
      <c r="F24" s="270"/>
      <c r="G24" s="270"/>
      <c r="H24" s="120">
        <v>599.4</v>
      </c>
      <c r="I24" s="120">
        <v>0.02</v>
      </c>
      <c r="J24" s="271">
        <v>2.15</v>
      </c>
      <c r="K24" s="271"/>
      <c r="L24" s="271"/>
      <c r="M24" s="120">
        <v>1.96</v>
      </c>
      <c r="N24" s="118"/>
      <c r="O24" s="118"/>
      <c r="P24" s="118"/>
    </row>
    <row r="25" spans="1:16" ht="9.9499999999999993" customHeight="1">
      <c r="A25" s="118"/>
      <c r="B25" s="270" t="s">
        <v>236</v>
      </c>
      <c r="C25" s="270"/>
      <c r="D25" s="270"/>
      <c r="E25" s="270"/>
      <c r="F25" s="270"/>
      <c r="G25" s="270"/>
      <c r="H25" s="120">
        <v>0</v>
      </c>
      <c r="I25" s="120">
        <v>0</v>
      </c>
      <c r="J25" s="271">
        <v>0</v>
      </c>
      <c r="K25" s="271"/>
      <c r="L25" s="271"/>
      <c r="M25" s="120">
        <v>0</v>
      </c>
      <c r="N25" s="118"/>
      <c r="O25" s="118"/>
      <c r="P25" s="118"/>
    </row>
    <row r="26" spans="1:16" ht="9.9499999999999993" customHeight="1">
      <c r="A26" s="118"/>
      <c r="B26" s="270" t="s">
        <v>235</v>
      </c>
      <c r="C26" s="270"/>
      <c r="D26" s="270"/>
      <c r="E26" s="270"/>
      <c r="F26" s="270"/>
      <c r="G26" s="270"/>
      <c r="H26" s="120">
        <v>0</v>
      </c>
      <c r="I26" s="120">
        <v>0</v>
      </c>
      <c r="J26" s="271">
        <v>0</v>
      </c>
      <c r="K26" s="271"/>
      <c r="L26" s="271"/>
      <c r="M26" s="120">
        <v>0</v>
      </c>
      <c r="N26" s="118"/>
      <c r="O26" s="118"/>
      <c r="P26" s="118"/>
    </row>
    <row r="27" spans="1:16" ht="9.9499999999999993" customHeight="1">
      <c r="A27" s="118"/>
      <c r="B27" s="270" t="s">
        <v>234</v>
      </c>
      <c r="C27" s="270"/>
      <c r="D27" s="270"/>
      <c r="E27" s="270"/>
      <c r="F27" s="270"/>
      <c r="G27" s="270"/>
      <c r="H27" s="120">
        <v>0</v>
      </c>
      <c r="I27" s="120">
        <v>0</v>
      </c>
      <c r="J27" s="271">
        <v>0</v>
      </c>
      <c r="K27" s="271"/>
      <c r="L27" s="271"/>
      <c r="M27" s="120">
        <v>0</v>
      </c>
      <c r="N27" s="118"/>
      <c r="O27" s="118"/>
      <c r="P27" s="118"/>
    </row>
    <row r="28" spans="1:16" ht="9.9499999999999993" customHeight="1">
      <c r="A28" s="118"/>
      <c r="B28" s="272" t="s">
        <v>27</v>
      </c>
      <c r="C28" s="272"/>
      <c r="D28" s="272"/>
      <c r="E28" s="272"/>
      <c r="F28" s="273">
        <v>22694.06</v>
      </c>
      <c r="G28" s="273"/>
      <c r="H28" s="273"/>
      <c r="I28" s="113">
        <v>0.71</v>
      </c>
      <c r="J28" s="274">
        <v>81.34</v>
      </c>
      <c r="K28" s="274"/>
      <c r="L28" s="274"/>
      <c r="M28" s="113">
        <v>74.12</v>
      </c>
      <c r="N28" s="118"/>
      <c r="O28" s="118"/>
      <c r="P28" s="118"/>
    </row>
    <row r="29" spans="1:16" ht="9.9499999999999993" customHeight="1">
      <c r="A29" s="118"/>
      <c r="B29" s="278" t="s">
        <v>118</v>
      </c>
      <c r="C29" s="278"/>
      <c r="D29" s="278"/>
      <c r="E29" s="278"/>
      <c r="F29" s="278"/>
      <c r="G29" s="278"/>
      <c r="H29" s="278"/>
      <c r="I29" s="278"/>
      <c r="J29" s="278"/>
      <c r="K29" s="278"/>
      <c r="L29" s="278"/>
      <c r="M29" s="278"/>
      <c r="N29" s="118"/>
      <c r="O29" s="118"/>
      <c r="P29" s="118"/>
    </row>
    <row r="30" spans="1:16" ht="9.9499999999999993" customHeight="1">
      <c r="A30" s="118"/>
      <c r="B30" s="270" t="s">
        <v>232</v>
      </c>
      <c r="C30" s="270"/>
      <c r="D30" s="270"/>
      <c r="E30" s="270"/>
      <c r="F30" s="270"/>
      <c r="G30" s="270"/>
      <c r="H30" s="120">
        <v>0</v>
      </c>
      <c r="I30" s="120">
        <v>0</v>
      </c>
      <c r="J30" s="271">
        <v>0</v>
      </c>
      <c r="K30" s="271"/>
      <c r="L30" s="271"/>
      <c r="M30" s="120">
        <v>0</v>
      </c>
      <c r="N30" s="118"/>
      <c r="O30" s="118"/>
      <c r="P30" s="118"/>
    </row>
    <row r="31" spans="1:16" ht="9.9499999999999993" customHeight="1">
      <c r="A31" s="118"/>
      <c r="B31" s="270" t="s">
        <v>231</v>
      </c>
      <c r="C31" s="270"/>
      <c r="D31" s="270"/>
      <c r="E31" s="270"/>
      <c r="F31" s="270"/>
      <c r="G31" s="270"/>
      <c r="H31" s="120">
        <v>680.82</v>
      </c>
      <c r="I31" s="120">
        <v>0.02</v>
      </c>
      <c r="J31" s="271">
        <v>2.44</v>
      </c>
      <c r="K31" s="271"/>
      <c r="L31" s="271"/>
      <c r="M31" s="120">
        <v>2.2200000000000002</v>
      </c>
      <c r="N31" s="118"/>
      <c r="O31" s="118"/>
      <c r="P31" s="118"/>
    </row>
    <row r="32" spans="1:16" ht="9.9499999999999993" customHeight="1">
      <c r="A32" s="118"/>
      <c r="B32" s="270" t="s">
        <v>230</v>
      </c>
      <c r="C32" s="270"/>
      <c r="D32" s="270"/>
      <c r="E32" s="270"/>
      <c r="F32" s="270"/>
      <c r="G32" s="270"/>
      <c r="H32" s="120">
        <v>0</v>
      </c>
      <c r="I32" s="120">
        <v>0</v>
      </c>
      <c r="J32" s="271">
        <v>0</v>
      </c>
      <c r="K32" s="271"/>
      <c r="L32" s="271"/>
      <c r="M32" s="120">
        <v>0</v>
      </c>
      <c r="N32" s="118"/>
      <c r="O32" s="118"/>
      <c r="P32" s="118"/>
    </row>
    <row r="33" spans="1:16" ht="9.9499999999999993" customHeight="1">
      <c r="A33" s="118"/>
      <c r="B33" s="270" t="s">
        <v>229</v>
      </c>
      <c r="C33" s="270"/>
      <c r="D33" s="270"/>
      <c r="E33" s="270"/>
      <c r="F33" s="270"/>
      <c r="G33" s="270"/>
      <c r="H33" s="120">
        <v>0</v>
      </c>
      <c r="I33" s="120">
        <v>0</v>
      </c>
      <c r="J33" s="271">
        <v>0</v>
      </c>
      <c r="K33" s="271"/>
      <c r="L33" s="271"/>
      <c r="M33" s="120">
        <v>0</v>
      </c>
      <c r="N33" s="118"/>
      <c r="O33" s="118"/>
      <c r="P33" s="118"/>
    </row>
    <row r="34" spans="1:16" ht="9.9499999999999993" customHeight="1">
      <c r="A34" s="118"/>
      <c r="B34" s="270" t="s">
        <v>228</v>
      </c>
      <c r="C34" s="270"/>
      <c r="D34" s="270"/>
      <c r="E34" s="270"/>
      <c r="F34" s="270"/>
      <c r="G34" s="270"/>
      <c r="H34" s="120">
        <v>0</v>
      </c>
      <c r="I34" s="120">
        <v>0</v>
      </c>
      <c r="J34" s="271">
        <v>0</v>
      </c>
      <c r="K34" s="271"/>
      <c r="L34" s="271"/>
      <c r="M34" s="120">
        <v>0</v>
      </c>
      <c r="N34" s="118"/>
      <c r="O34" s="118"/>
      <c r="P34" s="118"/>
    </row>
    <row r="35" spans="1:16" ht="9.9499999999999993" customHeight="1">
      <c r="A35" s="118"/>
      <c r="B35" s="270" t="s">
        <v>227</v>
      </c>
      <c r="C35" s="270"/>
      <c r="D35" s="270"/>
      <c r="E35" s="270"/>
      <c r="F35" s="270"/>
      <c r="G35" s="270"/>
      <c r="H35" s="120">
        <v>0</v>
      </c>
      <c r="I35" s="120">
        <v>0</v>
      </c>
      <c r="J35" s="271">
        <v>0</v>
      </c>
      <c r="K35" s="271"/>
      <c r="L35" s="271"/>
      <c r="M35" s="120">
        <v>0</v>
      </c>
      <c r="N35" s="118"/>
      <c r="O35" s="118"/>
      <c r="P35" s="118"/>
    </row>
    <row r="36" spans="1:16" ht="9.9499999999999993" customHeight="1">
      <c r="A36" s="118"/>
      <c r="B36" s="270" t="s">
        <v>226</v>
      </c>
      <c r="C36" s="270"/>
      <c r="D36" s="270"/>
      <c r="E36" s="270"/>
      <c r="F36" s="270"/>
      <c r="G36" s="270"/>
      <c r="H36" s="120">
        <v>453.88</v>
      </c>
      <c r="I36" s="120">
        <v>0.01</v>
      </c>
      <c r="J36" s="271">
        <v>1.63</v>
      </c>
      <c r="K36" s="271"/>
      <c r="L36" s="271"/>
      <c r="M36" s="120">
        <v>1.48</v>
      </c>
      <c r="N36" s="118"/>
      <c r="O36" s="118"/>
      <c r="P36" s="118"/>
    </row>
    <row r="37" spans="1:16" ht="9.9499999999999993" customHeight="1">
      <c r="A37" s="118"/>
      <c r="B37" s="270" t="s">
        <v>225</v>
      </c>
      <c r="C37" s="270"/>
      <c r="D37" s="270"/>
      <c r="E37" s="270"/>
      <c r="F37" s="270"/>
      <c r="G37" s="270"/>
      <c r="H37" s="120">
        <v>0</v>
      </c>
      <c r="I37" s="120">
        <v>0</v>
      </c>
      <c r="J37" s="271">
        <v>0</v>
      </c>
      <c r="K37" s="271"/>
      <c r="L37" s="271"/>
      <c r="M37" s="120">
        <v>0</v>
      </c>
      <c r="N37" s="118"/>
      <c r="O37" s="118"/>
      <c r="P37" s="118"/>
    </row>
    <row r="38" spans="1:16" ht="9.9499999999999993" customHeight="1">
      <c r="A38" s="118"/>
      <c r="B38" s="270" t="s">
        <v>224</v>
      </c>
      <c r="C38" s="270"/>
      <c r="D38" s="270"/>
      <c r="E38" s="270"/>
      <c r="F38" s="270"/>
      <c r="G38" s="270"/>
      <c r="H38" s="120">
        <v>0</v>
      </c>
      <c r="I38" s="120">
        <v>0</v>
      </c>
      <c r="J38" s="271">
        <v>0</v>
      </c>
      <c r="K38" s="271"/>
      <c r="L38" s="271"/>
      <c r="M38" s="120">
        <v>0</v>
      </c>
      <c r="N38" s="118"/>
      <c r="O38" s="118"/>
      <c r="P38" s="118"/>
    </row>
    <row r="39" spans="1:16" ht="9.9499999999999993" customHeight="1">
      <c r="A39" s="118"/>
      <c r="B39" s="270" t="s">
        <v>191</v>
      </c>
      <c r="C39" s="270"/>
      <c r="D39" s="270"/>
      <c r="E39" s="270"/>
      <c r="F39" s="270"/>
      <c r="G39" s="270"/>
      <c r="H39" s="120">
        <v>1032</v>
      </c>
      <c r="I39" s="120">
        <v>0.03</v>
      </c>
      <c r="J39" s="271">
        <v>3.7</v>
      </c>
      <c r="K39" s="271"/>
      <c r="L39" s="271"/>
      <c r="M39" s="120">
        <v>3.37</v>
      </c>
      <c r="N39" s="118"/>
      <c r="O39" s="118"/>
      <c r="P39" s="118"/>
    </row>
    <row r="40" spans="1:16" ht="9.9499999999999993" customHeight="1">
      <c r="A40" s="118"/>
      <c r="B40" s="272" t="s">
        <v>104</v>
      </c>
      <c r="C40" s="272"/>
      <c r="D40" s="272"/>
      <c r="E40" s="272"/>
      <c r="F40" s="273">
        <v>2166.6999999999998</v>
      </c>
      <c r="G40" s="273"/>
      <c r="H40" s="273"/>
      <c r="I40" s="113">
        <v>7.0000000000000007E-2</v>
      </c>
      <c r="J40" s="274">
        <v>7.77</v>
      </c>
      <c r="K40" s="274"/>
      <c r="L40" s="274"/>
      <c r="M40" s="113">
        <v>7.07</v>
      </c>
      <c r="N40" s="118"/>
      <c r="O40" s="118"/>
      <c r="P40" s="118"/>
    </row>
    <row r="41" spans="1:16" ht="9.9499999999999993" customHeight="1">
      <c r="A41" s="118"/>
      <c r="B41" s="278" t="s">
        <v>38</v>
      </c>
      <c r="C41" s="278"/>
      <c r="D41" s="278"/>
      <c r="E41" s="278"/>
      <c r="F41" s="278"/>
      <c r="G41" s="278"/>
      <c r="H41" s="278"/>
      <c r="I41" s="278"/>
      <c r="J41" s="278"/>
      <c r="K41" s="278"/>
      <c r="L41" s="278"/>
      <c r="M41" s="278"/>
      <c r="N41" s="118"/>
      <c r="O41" s="118"/>
      <c r="P41" s="118"/>
    </row>
    <row r="42" spans="1:16" ht="9.9499999999999993" customHeight="1">
      <c r="A42" s="118"/>
      <c r="B42" s="270" t="s">
        <v>223</v>
      </c>
      <c r="C42" s="270"/>
      <c r="D42" s="270"/>
      <c r="E42" s="270"/>
      <c r="F42" s="270"/>
      <c r="G42" s="270"/>
      <c r="H42" s="120">
        <v>3040.71</v>
      </c>
      <c r="I42" s="120">
        <v>0.1</v>
      </c>
      <c r="J42" s="271">
        <v>10.9</v>
      </c>
      <c r="K42" s="271"/>
      <c r="L42" s="271"/>
      <c r="M42" s="120">
        <v>9.93</v>
      </c>
      <c r="N42" s="118"/>
      <c r="O42" s="118"/>
      <c r="P42" s="118"/>
    </row>
    <row r="43" spans="1:16" ht="9.9499999999999993" customHeight="1">
      <c r="A43" s="118"/>
      <c r="B43" s="272" t="s">
        <v>194</v>
      </c>
      <c r="C43" s="272"/>
      <c r="D43" s="272"/>
      <c r="E43" s="272"/>
      <c r="F43" s="273">
        <v>3040.71</v>
      </c>
      <c r="G43" s="273"/>
      <c r="H43" s="273"/>
      <c r="I43" s="113">
        <v>0.1</v>
      </c>
      <c r="J43" s="274">
        <v>10.9</v>
      </c>
      <c r="K43" s="274"/>
      <c r="L43" s="274"/>
      <c r="M43" s="113">
        <v>9.93</v>
      </c>
      <c r="N43" s="118"/>
      <c r="O43" s="118"/>
      <c r="P43" s="118"/>
    </row>
    <row r="44" spans="1:16" ht="9.9499999999999993" customHeight="1">
      <c r="A44" s="118"/>
      <c r="B44" s="275" t="s">
        <v>195</v>
      </c>
      <c r="C44" s="275"/>
      <c r="D44" s="275"/>
      <c r="E44" s="275"/>
      <c r="F44" s="276">
        <v>27901.47</v>
      </c>
      <c r="G44" s="276"/>
      <c r="H44" s="276"/>
      <c r="I44" s="114">
        <v>0.88</v>
      </c>
      <c r="J44" s="277">
        <v>100.01</v>
      </c>
      <c r="K44" s="277"/>
      <c r="L44" s="277"/>
      <c r="M44" s="114">
        <v>91.12</v>
      </c>
      <c r="N44" s="118"/>
      <c r="O44" s="118"/>
      <c r="P44" s="118"/>
    </row>
    <row r="45" spans="1:16" ht="9.9499999999999993" customHeight="1">
      <c r="A45" s="118"/>
      <c r="B45" s="278" t="s">
        <v>196</v>
      </c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118"/>
      <c r="O45" s="118"/>
      <c r="P45" s="118"/>
    </row>
    <row r="46" spans="1:16" ht="9.9499999999999993" customHeight="1">
      <c r="A46" s="118"/>
      <c r="B46" s="270" t="s">
        <v>222</v>
      </c>
      <c r="C46" s="270"/>
      <c r="D46" s="270"/>
      <c r="E46" s="270"/>
      <c r="F46" s="270"/>
      <c r="G46" s="270"/>
      <c r="H46" s="120">
        <v>390</v>
      </c>
      <c r="I46" s="120">
        <v>0.01</v>
      </c>
      <c r="J46" s="271">
        <v>1.4</v>
      </c>
      <c r="K46" s="271"/>
      <c r="L46" s="271"/>
      <c r="M46" s="120">
        <v>1.27</v>
      </c>
      <c r="N46" s="118"/>
      <c r="O46" s="118"/>
      <c r="P46" s="118"/>
    </row>
    <row r="47" spans="1:16" ht="9.9499999999999993" customHeight="1">
      <c r="A47" s="118"/>
      <c r="B47" s="270" t="s">
        <v>221</v>
      </c>
      <c r="C47" s="270"/>
      <c r="D47" s="270"/>
      <c r="E47" s="270"/>
      <c r="F47" s="270"/>
      <c r="G47" s="270"/>
      <c r="H47" s="120">
        <v>0</v>
      </c>
      <c r="I47" s="120">
        <v>0</v>
      </c>
      <c r="J47" s="271">
        <v>0</v>
      </c>
      <c r="K47" s="271"/>
      <c r="L47" s="271"/>
      <c r="M47" s="120">
        <v>0</v>
      </c>
      <c r="N47" s="118"/>
      <c r="O47" s="118"/>
      <c r="P47" s="118"/>
    </row>
    <row r="48" spans="1:16" ht="9.9499999999999993" customHeight="1">
      <c r="A48" s="118"/>
      <c r="B48" s="270" t="s">
        <v>220</v>
      </c>
      <c r="C48" s="270"/>
      <c r="D48" s="270"/>
      <c r="E48" s="270"/>
      <c r="F48" s="270"/>
      <c r="G48" s="270"/>
      <c r="H48" s="120">
        <v>0</v>
      </c>
      <c r="I48" s="120">
        <v>0</v>
      </c>
      <c r="J48" s="271">
        <v>0</v>
      </c>
      <c r="K48" s="271"/>
      <c r="L48" s="271"/>
      <c r="M48" s="120">
        <v>0</v>
      </c>
      <c r="N48" s="118"/>
      <c r="O48" s="118"/>
      <c r="P48" s="118"/>
    </row>
    <row r="49" spans="1:16" ht="9.9499999999999993" customHeight="1">
      <c r="A49" s="118"/>
      <c r="B49" s="272" t="s">
        <v>98</v>
      </c>
      <c r="C49" s="272"/>
      <c r="D49" s="272"/>
      <c r="E49" s="272"/>
      <c r="F49" s="273">
        <v>390</v>
      </c>
      <c r="G49" s="273"/>
      <c r="H49" s="273"/>
      <c r="I49" s="113">
        <v>0.01</v>
      </c>
      <c r="J49" s="274">
        <v>1.4</v>
      </c>
      <c r="K49" s="274"/>
      <c r="L49" s="274"/>
      <c r="M49" s="113">
        <v>1.27</v>
      </c>
      <c r="N49" s="118"/>
      <c r="O49" s="118"/>
      <c r="P49" s="118"/>
    </row>
    <row r="50" spans="1:16" ht="9.9499999999999993" customHeight="1">
      <c r="A50" s="118"/>
      <c r="B50" s="278" t="s">
        <v>200</v>
      </c>
      <c r="C50" s="278"/>
      <c r="D50" s="278"/>
      <c r="E50" s="278"/>
      <c r="F50" s="278"/>
      <c r="G50" s="278"/>
      <c r="H50" s="278"/>
      <c r="I50" s="278"/>
      <c r="J50" s="278"/>
      <c r="K50" s="278"/>
      <c r="L50" s="278"/>
      <c r="M50" s="278"/>
      <c r="N50" s="118"/>
      <c r="O50" s="118"/>
      <c r="P50" s="118"/>
    </row>
    <row r="51" spans="1:16" ht="9.9499999999999993" customHeight="1">
      <c r="A51" s="118"/>
      <c r="B51" s="270" t="s">
        <v>219</v>
      </c>
      <c r="C51" s="270"/>
      <c r="D51" s="270"/>
      <c r="E51" s="270"/>
      <c r="F51" s="270"/>
      <c r="G51" s="270"/>
      <c r="H51" s="120">
        <v>0</v>
      </c>
      <c r="I51" s="120">
        <v>0</v>
      </c>
      <c r="J51" s="271">
        <v>0</v>
      </c>
      <c r="K51" s="271"/>
      <c r="L51" s="271"/>
      <c r="M51" s="120">
        <v>0</v>
      </c>
      <c r="N51" s="118"/>
      <c r="O51" s="118"/>
      <c r="P51" s="118"/>
    </row>
    <row r="52" spans="1:16" ht="9.9499999999999993" customHeight="1">
      <c r="A52" s="118"/>
      <c r="B52" s="270" t="s">
        <v>218</v>
      </c>
      <c r="C52" s="270"/>
      <c r="D52" s="270"/>
      <c r="E52" s="270"/>
      <c r="F52" s="270"/>
      <c r="G52" s="270"/>
      <c r="H52" s="120">
        <v>108.74</v>
      </c>
      <c r="I52" s="120">
        <v>0</v>
      </c>
      <c r="J52" s="271">
        <v>0.39</v>
      </c>
      <c r="K52" s="271"/>
      <c r="L52" s="271"/>
      <c r="M52" s="120">
        <v>0.36</v>
      </c>
      <c r="N52" s="118"/>
      <c r="O52" s="118"/>
      <c r="P52" s="118"/>
    </row>
    <row r="53" spans="1:16" ht="9.9499999999999993" customHeight="1">
      <c r="A53" s="118"/>
      <c r="B53" s="270" t="s">
        <v>217</v>
      </c>
      <c r="C53" s="270"/>
      <c r="D53" s="270"/>
      <c r="E53" s="270"/>
      <c r="F53" s="270"/>
      <c r="G53" s="270"/>
      <c r="H53" s="120">
        <v>0</v>
      </c>
      <c r="I53" s="120">
        <v>0</v>
      </c>
      <c r="J53" s="271">
        <v>0</v>
      </c>
      <c r="K53" s="271"/>
      <c r="L53" s="271"/>
      <c r="M53" s="120">
        <v>0</v>
      </c>
      <c r="N53" s="118"/>
      <c r="O53" s="118"/>
      <c r="P53" s="118"/>
    </row>
    <row r="54" spans="1:16" ht="9.9499999999999993" customHeight="1">
      <c r="A54" s="118"/>
      <c r="B54" s="270" t="s">
        <v>216</v>
      </c>
      <c r="C54" s="270"/>
      <c r="D54" s="270"/>
      <c r="E54" s="270"/>
      <c r="F54" s="270"/>
      <c r="G54" s="270"/>
      <c r="H54" s="120">
        <v>1732.5</v>
      </c>
      <c r="I54" s="120">
        <v>0.05</v>
      </c>
      <c r="J54" s="271">
        <v>6.21</v>
      </c>
      <c r="K54" s="271"/>
      <c r="L54" s="271"/>
      <c r="M54" s="120">
        <v>5.66</v>
      </c>
      <c r="N54" s="118"/>
      <c r="O54" s="118"/>
      <c r="P54" s="118"/>
    </row>
    <row r="55" spans="1:16" ht="9.9499999999999993" customHeight="1">
      <c r="A55" s="118"/>
      <c r="B55" s="272" t="s">
        <v>94</v>
      </c>
      <c r="C55" s="272"/>
      <c r="D55" s="272"/>
      <c r="E55" s="272"/>
      <c r="F55" s="273">
        <v>1841.24</v>
      </c>
      <c r="G55" s="273"/>
      <c r="H55" s="273"/>
      <c r="I55" s="113">
        <v>0.06</v>
      </c>
      <c r="J55" s="274">
        <v>6.6</v>
      </c>
      <c r="K55" s="274"/>
      <c r="L55" s="274"/>
      <c r="M55" s="113">
        <v>6.02</v>
      </c>
      <c r="N55" s="118"/>
      <c r="O55" s="118"/>
      <c r="P55" s="118"/>
    </row>
    <row r="56" spans="1:16" ht="9.9499999999999993" customHeight="1">
      <c r="A56" s="118"/>
      <c r="B56" s="275" t="s">
        <v>204</v>
      </c>
      <c r="C56" s="275"/>
      <c r="D56" s="275"/>
      <c r="E56" s="275"/>
      <c r="F56" s="277">
        <v>2231.2399999999998</v>
      </c>
      <c r="G56" s="277"/>
      <c r="H56" s="277"/>
      <c r="I56" s="114">
        <v>7.0000000000000007E-2</v>
      </c>
      <c r="J56" s="277">
        <v>8</v>
      </c>
      <c r="K56" s="277"/>
      <c r="L56" s="277"/>
      <c r="M56" s="114">
        <v>7.29</v>
      </c>
      <c r="N56" s="118"/>
      <c r="O56" s="118"/>
      <c r="P56" s="118"/>
    </row>
    <row r="57" spans="1:16" ht="9.9499999999999993" customHeight="1">
      <c r="A57" s="118"/>
      <c r="B57" s="275" t="s">
        <v>205</v>
      </c>
      <c r="C57" s="275"/>
      <c r="D57" s="275"/>
      <c r="E57" s="275"/>
      <c r="F57" s="276">
        <v>30132.71</v>
      </c>
      <c r="G57" s="276"/>
      <c r="H57" s="276"/>
      <c r="I57" s="114">
        <v>0.95</v>
      </c>
      <c r="J57" s="277">
        <v>108.01</v>
      </c>
      <c r="K57" s="277"/>
      <c r="L57" s="277"/>
      <c r="M57" s="114">
        <v>98.41</v>
      </c>
      <c r="N57" s="118"/>
      <c r="O57" s="118"/>
      <c r="P57" s="118"/>
    </row>
    <row r="58" spans="1:16" ht="9.9499999999999993" customHeight="1">
      <c r="A58" s="118"/>
      <c r="B58" s="278" t="s">
        <v>85</v>
      </c>
      <c r="C58" s="278"/>
      <c r="D58" s="278"/>
      <c r="E58" s="278"/>
      <c r="F58" s="278"/>
      <c r="G58" s="278"/>
      <c r="H58" s="278"/>
      <c r="I58" s="278"/>
      <c r="J58" s="278"/>
      <c r="K58" s="278"/>
      <c r="L58" s="278"/>
      <c r="M58" s="278"/>
      <c r="N58" s="118"/>
      <c r="O58" s="118"/>
      <c r="P58" s="118"/>
    </row>
    <row r="59" spans="1:16" ht="9.9499999999999993" customHeight="1">
      <c r="A59" s="118"/>
      <c r="B59" s="270" t="s">
        <v>206</v>
      </c>
      <c r="C59" s="270"/>
      <c r="D59" s="270"/>
      <c r="E59" s="270"/>
      <c r="F59" s="270"/>
      <c r="G59" s="270"/>
      <c r="H59" s="120">
        <v>0</v>
      </c>
      <c r="I59" s="120">
        <v>0</v>
      </c>
      <c r="J59" s="271">
        <v>0</v>
      </c>
      <c r="K59" s="271"/>
      <c r="L59" s="271"/>
      <c r="M59" s="120">
        <v>0</v>
      </c>
      <c r="N59" s="118"/>
      <c r="O59" s="118"/>
      <c r="P59" s="118"/>
    </row>
    <row r="60" spans="1:16" ht="9.9499999999999993" customHeight="1">
      <c r="A60" s="118"/>
      <c r="B60" s="270" t="s">
        <v>207</v>
      </c>
      <c r="C60" s="270"/>
      <c r="D60" s="270"/>
      <c r="E60" s="270"/>
      <c r="F60" s="270"/>
      <c r="G60" s="270"/>
      <c r="H60" s="120">
        <v>488.03</v>
      </c>
      <c r="I60" s="120">
        <v>0.02</v>
      </c>
      <c r="J60" s="271">
        <v>1.75</v>
      </c>
      <c r="K60" s="271"/>
      <c r="L60" s="271"/>
      <c r="M60" s="120">
        <v>1.59</v>
      </c>
      <c r="N60" s="118"/>
      <c r="O60" s="118"/>
      <c r="P60" s="118"/>
    </row>
    <row r="61" spans="1:16" ht="9.9499999999999993" customHeight="1">
      <c r="A61" s="118"/>
      <c r="B61" s="272" t="s">
        <v>209</v>
      </c>
      <c r="C61" s="272"/>
      <c r="D61" s="272"/>
      <c r="E61" s="272"/>
      <c r="F61" s="273">
        <v>488.03</v>
      </c>
      <c r="G61" s="273"/>
      <c r="H61" s="273"/>
      <c r="I61" s="113">
        <v>0.02</v>
      </c>
      <c r="J61" s="274">
        <v>1.75</v>
      </c>
      <c r="K61" s="274"/>
      <c r="L61" s="274"/>
      <c r="M61" s="113">
        <v>1.59</v>
      </c>
      <c r="N61" s="118"/>
      <c r="O61" s="118"/>
      <c r="P61" s="118"/>
    </row>
    <row r="62" spans="1:16" ht="9.9499999999999993" customHeight="1">
      <c r="A62" s="118"/>
      <c r="B62" s="275" t="s">
        <v>210</v>
      </c>
      <c r="C62" s="275"/>
      <c r="D62" s="275"/>
      <c r="E62" s="275"/>
      <c r="F62" s="276">
        <v>30620.74</v>
      </c>
      <c r="G62" s="276"/>
      <c r="H62" s="276"/>
      <c r="I62" s="114">
        <v>0.96</v>
      </c>
      <c r="J62" s="277">
        <v>109.76</v>
      </c>
      <c r="K62" s="277"/>
      <c r="L62" s="277"/>
      <c r="M62" s="84" t="s">
        <v>211</v>
      </c>
      <c r="N62" s="118"/>
      <c r="O62" s="118"/>
      <c r="P62" s="118"/>
    </row>
    <row r="63" spans="1:16" ht="108.95" customHeight="1">
      <c r="A63" s="118"/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</row>
    <row r="64" spans="1:16" ht="15" customHeight="1">
      <c r="A64" s="118"/>
      <c r="B64" s="269" t="s">
        <v>58</v>
      </c>
      <c r="C64" s="269"/>
      <c r="D64" s="269"/>
      <c r="E64" s="269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</row>
    <row r="65" spans="1:16" ht="20.100000000000001" customHeight="1">
      <c r="A65" s="118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</row>
  </sheetData>
  <mergeCells count="124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6" width="13.140625" style="2"/>
    <col min="257" max="257" width="52.140625" style="2" customWidth="1"/>
    <col min="258" max="259" width="14.42578125" style="2" customWidth="1"/>
    <col min="260" max="260" width="9.85546875" style="2" customWidth="1"/>
    <col min="261" max="512" width="13.140625" style="2"/>
    <col min="513" max="513" width="52.140625" style="2" customWidth="1"/>
    <col min="514" max="515" width="14.42578125" style="2" customWidth="1"/>
    <col min="516" max="516" width="9.85546875" style="2" customWidth="1"/>
    <col min="517" max="768" width="13.140625" style="2"/>
    <col min="769" max="769" width="52.140625" style="2" customWidth="1"/>
    <col min="770" max="771" width="14.42578125" style="2" customWidth="1"/>
    <col min="772" max="772" width="9.85546875" style="2" customWidth="1"/>
    <col min="773" max="1024" width="13.140625" style="2"/>
    <col min="1025" max="1025" width="52.140625" style="2" customWidth="1"/>
    <col min="1026" max="1027" width="14.42578125" style="2" customWidth="1"/>
    <col min="1028" max="1028" width="9.85546875" style="2" customWidth="1"/>
    <col min="1029" max="1280" width="13.140625" style="2"/>
    <col min="1281" max="1281" width="52.140625" style="2" customWidth="1"/>
    <col min="1282" max="1283" width="14.42578125" style="2" customWidth="1"/>
    <col min="1284" max="1284" width="9.85546875" style="2" customWidth="1"/>
    <col min="1285" max="1536" width="13.140625" style="2"/>
    <col min="1537" max="1537" width="52.140625" style="2" customWidth="1"/>
    <col min="1538" max="1539" width="14.42578125" style="2" customWidth="1"/>
    <col min="1540" max="1540" width="9.85546875" style="2" customWidth="1"/>
    <col min="1541" max="1792" width="13.140625" style="2"/>
    <col min="1793" max="1793" width="52.140625" style="2" customWidth="1"/>
    <col min="1794" max="1795" width="14.42578125" style="2" customWidth="1"/>
    <col min="1796" max="1796" width="9.85546875" style="2" customWidth="1"/>
    <col min="1797" max="2048" width="13.140625" style="2"/>
    <col min="2049" max="2049" width="52.140625" style="2" customWidth="1"/>
    <col min="2050" max="2051" width="14.42578125" style="2" customWidth="1"/>
    <col min="2052" max="2052" width="9.85546875" style="2" customWidth="1"/>
    <col min="2053" max="2304" width="13.140625" style="2"/>
    <col min="2305" max="2305" width="52.140625" style="2" customWidth="1"/>
    <col min="2306" max="2307" width="14.42578125" style="2" customWidth="1"/>
    <col min="2308" max="2308" width="9.85546875" style="2" customWidth="1"/>
    <col min="2309" max="2560" width="13.140625" style="2"/>
    <col min="2561" max="2561" width="52.140625" style="2" customWidth="1"/>
    <col min="2562" max="2563" width="14.42578125" style="2" customWidth="1"/>
    <col min="2564" max="2564" width="9.85546875" style="2" customWidth="1"/>
    <col min="2565" max="2816" width="13.140625" style="2"/>
    <col min="2817" max="2817" width="52.140625" style="2" customWidth="1"/>
    <col min="2818" max="2819" width="14.42578125" style="2" customWidth="1"/>
    <col min="2820" max="2820" width="9.85546875" style="2" customWidth="1"/>
    <col min="2821" max="3072" width="13.140625" style="2"/>
    <col min="3073" max="3073" width="52.140625" style="2" customWidth="1"/>
    <col min="3074" max="3075" width="14.42578125" style="2" customWidth="1"/>
    <col min="3076" max="3076" width="9.85546875" style="2" customWidth="1"/>
    <col min="3077" max="3328" width="13.140625" style="2"/>
    <col min="3329" max="3329" width="52.140625" style="2" customWidth="1"/>
    <col min="3330" max="3331" width="14.42578125" style="2" customWidth="1"/>
    <col min="3332" max="3332" width="9.85546875" style="2" customWidth="1"/>
    <col min="3333" max="3584" width="13.140625" style="2"/>
    <col min="3585" max="3585" width="52.140625" style="2" customWidth="1"/>
    <col min="3586" max="3587" width="14.42578125" style="2" customWidth="1"/>
    <col min="3588" max="3588" width="9.85546875" style="2" customWidth="1"/>
    <col min="3589" max="3840" width="13.140625" style="2"/>
    <col min="3841" max="3841" width="52.140625" style="2" customWidth="1"/>
    <col min="3842" max="3843" width="14.42578125" style="2" customWidth="1"/>
    <col min="3844" max="3844" width="9.85546875" style="2" customWidth="1"/>
    <col min="3845" max="4096" width="13.140625" style="2"/>
    <col min="4097" max="4097" width="52.140625" style="2" customWidth="1"/>
    <col min="4098" max="4099" width="14.42578125" style="2" customWidth="1"/>
    <col min="4100" max="4100" width="9.85546875" style="2" customWidth="1"/>
    <col min="4101" max="4352" width="13.140625" style="2"/>
    <col min="4353" max="4353" width="52.140625" style="2" customWidth="1"/>
    <col min="4354" max="4355" width="14.42578125" style="2" customWidth="1"/>
    <col min="4356" max="4356" width="9.85546875" style="2" customWidth="1"/>
    <col min="4357" max="4608" width="13.140625" style="2"/>
    <col min="4609" max="4609" width="52.140625" style="2" customWidth="1"/>
    <col min="4610" max="4611" width="14.42578125" style="2" customWidth="1"/>
    <col min="4612" max="4612" width="9.85546875" style="2" customWidth="1"/>
    <col min="4613" max="4864" width="13.140625" style="2"/>
    <col min="4865" max="4865" width="52.140625" style="2" customWidth="1"/>
    <col min="4866" max="4867" width="14.42578125" style="2" customWidth="1"/>
    <col min="4868" max="4868" width="9.85546875" style="2" customWidth="1"/>
    <col min="4869" max="5120" width="13.140625" style="2"/>
    <col min="5121" max="5121" width="52.140625" style="2" customWidth="1"/>
    <col min="5122" max="5123" width="14.42578125" style="2" customWidth="1"/>
    <col min="5124" max="5124" width="9.85546875" style="2" customWidth="1"/>
    <col min="5125" max="5376" width="13.140625" style="2"/>
    <col min="5377" max="5377" width="52.140625" style="2" customWidth="1"/>
    <col min="5378" max="5379" width="14.42578125" style="2" customWidth="1"/>
    <col min="5380" max="5380" width="9.85546875" style="2" customWidth="1"/>
    <col min="5381" max="5632" width="13.140625" style="2"/>
    <col min="5633" max="5633" width="52.140625" style="2" customWidth="1"/>
    <col min="5634" max="5635" width="14.42578125" style="2" customWidth="1"/>
    <col min="5636" max="5636" width="9.85546875" style="2" customWidth="1"/>
    <col min="5637" max="5888" width="13.140625" style="2"/>
    <col min="5889" max="5889" width="52.140625" style="2" customWidth="1"/>
    <col min="5890" max="5891" width="14.42578125" style="2" customWidth="1"/>
    <col min="5892" max="5892" width="9.85546875" style="2" customWidth="1"/>
    <col min="5893" max="6144" width="13.140625" style="2"/>
    <col min="6145" max="6145" width="52.140625" style="2" customWidth="1"/>
    <col min="6146" max="6147" width="14.42578125" style="2" customWidth="1"/>
    <col min="6148" max="6148" width="9.85546875" style="2" customWidth="1"/>
    <col min="6149" max="6400" width="13.140625" style="2"/>
    <col min="6401" max="6401" width="52.140625" style="2" customWidth="1"/>
    <col min="6402" max="6403" width="14.42578125" style="2" customWidth="1"/>
    <col min="6404" max="6404" width="9.85546875" style="2" customWidth="1"/>
    <col min="6405" max="6656" width="13.140625" style="2"/>
    <col min="6657" max="6657" width="52.140625" style="2" customWidth="1"/>
    <col min="6658" max="6659" width="14.42578125" style="2" customWidth="1"/>
    <col min="6660" max="6660" width="9.85546875" style="2" customWidth="1"/>
    <col min="6661" max="6912" width="13.140625" style="2"/>
    <col min="6913" max="6913" width="52.140625" style="2" customWidth="1"/>
    <col min="6914" max="6915" width="14.42578125" style="2" customWidth="1"/>
    <col min="6916" max="6916" width="9.85546875" style="2" customWidth="1"/>
    <col min="6917" max="7168" width="13.140625" style="2"/>
    <col min="7169" max="7169" width="52.140625" style="2" customWidth="1"/>
    <col min="7170" max="7171" width="14.42578125" style="2" customWidth="1"/>
    <col min="7172" max="7172" width="9.85546875" style="2" customWidth="1"/>
    <col min="7173" max="7424" width="13.140625" style="2"/>
    <col min="7425" max="7425" width="52.140625" style="2" customWidth="1"/>
    <col min="7426" max="7427" width="14.42578125" style="2" customWidth="1"/>
    <col min="7428" max="7428" width="9.85546875" style="2" customWidth="1"/>
    <col min="7429" max="7680" width="13.140625" style="2"/>
    <col min="7681" max="7681" width="52.140625" style="2" customWidth="1"/>
    <col min="7682" max="7683" width="14.42578125" style="2" customWidth="1"/>
    <col min="7684" max="7684" width="9.85546875" style="2" customWidth="1"/>
    <col min="7685" max="7936" width="13.140625" style="2"/>
    <col min="7937" max="7937" width="52.140625" style="2" customWidth="1"/>
    <col min="7938" max="7939" width="14.42578125" style="2" customWidth="1"/>
    <col min="7940" max="7940" width="9.85546875" style="2" customWidth="1"/>
    <col min="7941" max="8192" width="13.140625" style="2"/>
    <col min="8193" max="8193" width="52.140625" style="2" customWidth="1"/>
    <col min="8194" max="8195" width="14.42578125" style="2" customWidth="1"/>
    <col min="8196" max="8196" width="9.85546875" style="2" customWidth="1"/>
    <col min="8197" max="8448" width="13.140625" style="2"/>
    <col min="8449" max="8449" width="52.140625" style="2" customWidth="1"/>
    <col min="8450" max="8451" width="14.42578125" style="2" customWidth="1"/>
    <col min="8452" max="8452" width="9.85546875" style="2" customWidth="1"/>
    <col min="8453" max="8704" width="13.140625" style="2"/>
    <col min="8705" max="8705" width="52.140625" style="2" customWidth="1"/>
    <col min="8706" max="8707" width="14.42578125" style="2" customWidth="1"/>
    <col min="8708" max="8708" width="9.85546875" style="2" customWidth="1"/>
    <col min="8709" max="8960" width="13.140625" style="2"/>
    <col min="8961" max="8961" width="52.140625" style="2" customWidth="1"/>
    <col min="8962" max="8963" width="14.42578125" style="2" customWidth="1"/>
    <col min="8964" max="8964" width="9.85546875" style="2" customWidth="1"/>
    <col min="8965" max="9216" width="13.140625" style="2"/>
    <col min="9217" max="9217" width="52.140625" style="2" customWidth="1"/>
    <col min="9218" max="9219" width="14.42578125" style="2" customWidth="1"/>
    <col min="9220" max="9220" width="9.85546875" style="2" customWidth="1"/>
    <col min="9221" max="9472" width="13.140625" style="2"/>
    <col min="9473" max="9473" width="52.140625" style="2" customWidth="1"/>
    <col min="9474" max="9475" width="14.42578125" style="2" customWidth="1"/>
    <col min="9476" max="9476" width="9.85546875" style="2" customWidth="1"/>
    <col min="9477" max="9728" width="13.140625" style="2"/>
    <col min="9729" max="9729" width="52.140625" style="2" customWidth="1"/>
    <col min="9730" max="9731" width="14.42578125" style="2" customWidth="1"/>
    <col min="9732" max="9732" width="9.85546875" style="2" customWidth="1"/>
    <col min="9733" max="9984" width="13.140625" style="2"/>
    <col min="9985" max="9985" width="52.140625" style="2" customWidth="1"/>
    <col min="9986" max="9987" width="14.42578125" style="2" customWidth="1"/>
    <col min="9988" max="9988" width="9.85546875" style="2" customWidth="1"/>
    <col min="9989" max="10240" width="13.140625" style="2"/>
    <col min="10241" max="10241" width="52.140625" style="2" customWidth="1"/>
    <col min="10242" max="10243" width="14.42578125" style="2" customWidth="1"/>
    <col min="10244" max="10244" width="9.85546875" style="2" customWidth="1"/>
    <col min="10245" max="10496" width="13.140625" style="2"/>
    <col min="10497" max="10497" width="52.140625" style="2" customWidth="1"/>
    <col min="10498" max="10499" width="14.42578125" style="2" customWidth="1"/>
    <col min="10500" max="10500" width="9.85546875" style="2" customWidth="1"/>
    <col min="10501" max="10752" width="13.140625" style="2"/>
    <col min="10753" max="10753" width="52.140625" style="2" customWidth="1"/>
    <col min="10754" max="10755" width="14.42578125" style="2" customWidth="1"/>
    <col min="10756" max="10756" width="9.85546875" style="2" customWidth="1"/>
    <col min="10757" max="11008" width="13.140625" style="2"/>
    <col min="11009" max="11009" width="52.140625" style="2" customWidth="1"/>
    <col min="11010" max="11011" width="14.42578125" style="2" customWidth="1"/>
    <col min="11012" max="11012" width="9.85546875" style="2" customWidth="1"/>
    <col min="11013" max="11264" width="13.140625" style="2"/>
    <col min="11265" max="11265" width="52.140625" style="2" customWidth="1"/>
    <col min="11266" max="11267" width="14.42578125" style="2" customWidth="1"/>
    <col min="11268" max="11268" width="9.85546875" style="2" customWidth="1"/>
    <col min="11269" max="11520" width="13.140625" style="2"/>
    <col min="11521" max="11521" width="52.140625" style="2" customWidth="1"/>
    <col min="11522" max="11523" width="14.42578125" style="2" customWidth="1"/>
    <col min="11524" max="11524" width="9.85546875" style="2" customWidth="1"/>
    <col min="11525" max="11776" width="13.140625" style="2"/>
    <col min="11777" max="11777" width="52.140625" style="2" customWidth="1"/>
    <col min="11778" max="11779" width="14.42578125" style="2" customWidth="1"/>
    <col min="11780" max="11780" width="9.85546875" style="2" customWidth="1"/>
    <col min="11781" max="12032" width="13.140625" style="2"/>
    <col min="12033" max="12033" width="52.140625" style="2" customWidth="1"/>
    <col min="12034" max="12035" width="14.42578125" style="2" customWidth="1"/>
    <col min="12036" max="12036" width="9.85546875" style="2" customWidth="1"/>
    <col min="12037" max="12288" width="13.140625" style="2"/>
    <col min="12289" max="12289" width="52.140625" style="2" customWidth="1"/>
    <col min="12290" max="12291" width="14.42578125" style="2" customWidth="1"/>
    <col min="12292" max="12292" width="9.85546875" style="2" customWidth="1"/>
    <col min="12293" max="12544" width="13.140625" style="2"/>
    <col min="12545" max="12545" width="52.140625" style="2" customWidth="1"/>
    <col min="12546" max="12547" width="14.42578125" style="2" customWidth="1"/>
    <col min="12548" max="12548" width="9.85546875" style="2" customWidth="1"/>
    <col min="12549" max="12800" width="13.140625" style="2"/>
    <col min="12801" max="12801" width="52.140625" style="2" customWidth="1"/>
    <col min="12802" max="12803" width="14.42578125" style="2" customWidth="1"/>
    <col min="12804" max="12804" width="9.85546875" style="2" customWidth="1"/>
    <col min="12805" max="13056" width="13.140625" style="2"/>
    <col min="13057" max="13057" width="52.140625" style="2" customWidth="1"/>
    <col min="13058" max="13059" width="14.42578125" style="2" customWidth="1"/>
    <col min="13060" max="13060" width="9.85546875" style="2" customWidth="1"/>
    <col min="13061" max="13312" width="13.140625" style="2"/>
    <col min="13313" max="13313" width="52.140625" style="2" customWidth="1"/>
    <col min="13314" max="13315" width="14.42578125" style="2" customWidth="1"/>
    <col min="13316" max="13316" width="9.85546875" style="2" customWidth="1"/>
    <col min="13317" max="13568" width="13.140625" style="2"/>
    <col min="13569" max="13569" width="52.140625" style="2" customWidth="1"/>
    <col min="13570" max="13571" width="14.42578125" style="2" customWidth="1"/>
    <col min="13572" max="13572" width="9.85546875" style="2" customWidth="1"/>
    <col min="13573" max="13824" width="13.140625" style="2"/>
    <col min="13825" max="13825" width="52.140625" style="2" customWidth="1"/>
    <col min="13826" max="13827" width="14.42578125" style="2" customWidth="1"/>
    <col min="13828" max="13828" width="9.85546875" style="2" customWidth="1"/>
    <col min="13829" max="14080" width="13.140625" style="2"/>
    <col min="14081" max="14081" width="52.140625" style="2" customWidth="1"/>
    <col min="14082" max="14083" width="14.42578125" style="2" customWidth="1"/>
    <col min="14084" max="14084" width="9.85546875" style="2" customWidth="1"/>
    <col min="14085" max="14336" width="13.140625" style="2"/>
    <col min="14337" max="14337" width="52.140625" style="2" customWidth="1"/>
    <col min="14338" max="14339" width="14.42578125" style="2" customWidth="1"/>
    <col min="14340" max="14340" width="9.85546875" style="2" customWidth="1"/>
    <col min="14341" max="14592" width="13.140625" style="2"/>
    <col min="14593" max="14593" width="52.140625" style="2" customWidth="1"/>
    <col min="14594" max="14595" width="14.42578125" style="2" customWidth="1"/>
    <col min="14596" max="14596" width="9.85546875" style="2" customWidth="1"/>
    <col min="14597" max="14848" width="13.140625" style="2"/>
    <col min="14849" max="14849" width="52.140625" style="2" customWidth="1"/>
    <col min="14850" max="14851" width="14.42578125" style="2" customWidth="1"/>
    <col min="14852" max="14852" width="9.85546875" style="2" customWidth="1"/>
    <col min="14853" max="15104" width="13.140625" style="2"/>
    <col min="15105" max="15105" width="52.140625" style="2" customWidth="1"/>
    <col min="15106" max="15107" width="14.42578125" style="2" customWidth="1"/>
    <col min="15108" max="15108" width="9.85546875" style="2" customWidth="1"/>
    <col min="15109" max="15360" width="13.140625" style="2"/>
    <col min="15361" max="15361" width="52.140625" style="2" customWidth="1"/>
    <col min="15362" max="15363" width="14.42578125" style="2" customWidth="1"/>
    <col min="15364" max="15364" width="9.85546875" style="2" customWidth="1"/>
    <col min="15365" max="15616" width="13.140625" style="2"/>
    <col min="15617" max="15617" width="52.140625" style="2" customWidth="1"/>
    <col min="15618" max="15619" width="14.42578125" style="2" customWidth="1"/>
    <col min="15620" max="15620" width="9.85546875" style="2" customWidth="1"/>
    <col min="15621" max="15872" width="13.140625" style="2"/>
    <col min="15873" max="15873" width="52.140625" style="2" customWidth="1"/>
    <col min="15874" max="15875" width="14.42578125" style="2" customWidth="1"/>
    <col min="15876" max="15876" width="9.85546875" style="2" customWidth="1"/>
    <col min="15877" max="16128" width="13.140625" style="2"/>
    <col min="16129" max="16129" width="52.140625" style="2" customWidth="1"/>
    <col min="16130" max="16131" width="14.42578125" style="2" customWidth="1"/>
    <col min="16132" max="16132" width="9.85546875" style="2" customWidth="1"/>
    <col min="16133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284</v>
      </c>
      <c r="B2" s="1"/>
      <c r="C2" s="1"/>
      <c r="D2" s="1"/>
    </row>
    <row r="3" spans="1:4">
      <c r="A3" s="136" t="s">
        <v>287</v>
      </c>
      <c r="B3" s="1"/>
      <c r="C3" s="1"/>
      <c r="D3" s="1"/>
    </row>
    <row r="4" spans="1:4">
      <c r="A4" s="136" t="s">
        <v>282</v>
      </c>
      <c r="B4" s="1"/>
      <c r="C4" s="1"/>
      <c r="D4" s="1"/>
    </row>
    <row r="5" spans="1:4" ht="13.5" thickBot="1">
      <c r="A5" s="3" t="s">
        <v>4</v>
      </c>
      <c r="B5" s="137">
        <v>30000</v>
      </c>
      <c r="C5" s="138" t="s">
        <v>5</v>
      </c>
    </row>
    <row r="6" spans="1:4">
      <c r="A6" s="6"/>
      <c r="B6" s="139" t="s">
        <v>6</v>
      </c>
      <c r="C6" s="56" t="s">
        <v>288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11</v>
      </c>
      <c r="D8" s="144" t="s">
        <v>13</v>
      </c>
    </row>
    <row r="9" spans="1:4">
      <c r="A9" s="141" t="s">
        <v>14</v>
      </c>
      <c r="B9" s="145"/>
    </row>
    <row r="10" spans="1:4">
      <c r="A10" s="146" t="s">
        <v>15</v>
      </c>
      <c r="B10" s="16">
        <v>0</v>
      </c>
      <c r="C10" s="16">
        <v>0</v>
      </c>
      <c r="D10" s="46">
        <v>0</v>
      </c>
    </row>
    <row r="11" spans="1:4">
      <c r="A11" s="146" t="s">
        <v>16</v>
      </c>
      <c r="B11" s="18">
        <v>0</v>
      </c>
      <c r="C11" s="18">
        <v>0</v>
      </c>
      <c r="D11" s="46">
        <v>0</v>
      </c>
    </row>
    <row r="12" spans="1:4">
      <c r="A12" s="146" t="s">
        <v>17</v>
      </c>
      <c r="B12" s="16">
        <v>2462.5</v>
      </c>
      <c r="C12" s="16">
        <v>82.1</v>
      </c>
      <c r="D12" s="46">
        <v>0.18341435284278426</v>
      </c>
    </row>
    <row r="13" spans="1:4">
      <c r="A13" s="146" t="s">
        <v>18</v>
      </c>
      <c r="B13" s="16">
        <v>0</v>
      </c>
      <c r="C13" s="16">
        <v>0</v>
      </c>
      <c r="D13" s="46">
        <v>0</v>
      </c>
    </row>
    <row r="14" spans="1:4">
      <c r="A14" s="146" t="s">
        <v>19</v>
      </c>
      <c r="B14" s="16">
        <v>0</v>
      </c>
      <c r="C14" s="16">
        <v>0</v>
      </c>
      <c r="D14" s="46">
        <v>0</v>
      </c>
    </row>
    <row r="15" spans="1:4">
      <c r="A15" s="138" t="s">
        <v>20</v>
      </c>
      <c r="B15" s="16">
        <v>4388</v>
      </c>
      <c r="C15" s="16">
        <v>146.26</v>
      </c>
      <c r="D15" s="46">
        <v>0.32683134224330446</v>
      </c>
    </row>
    <row r="16" spans="1:4">
      <c r="A16" s="138" t="s">
        <v>21</v>
      </c>
      <c r="B16" s="16">
        <v>74.64</v>
      </c>
      <c r="C16" s="16">
        <v>2.48</v>
      </c>
      <c r="D16" s="46">
        <v>5.5594100695169207E-3</v>
      </c>
    </row>
    <row r="17" spans="1:4">
      <c r="A17" s="138" t="s">
        <v>22</v>
      </c>
      <c r="B17" s="16">
        <v>0</v>
      </c>
      <c r="C17" s="16">
        <v>0</v>
      </c>
      <c r="D17" s="46">
        <v>0</v>
      </c>
    </row>
    <row r="18" spans="1:4">
      <c r="A18" s="138" t="s">
        <v>23</v>
      </c>
      <c r="B18" s="16">
        <v>3479.2</v>
      </c>
      <c r="C18" s="16">
        <v>115.97</v>
      </c>
      <c r="D18" s="46">
        <v>0.25914120463375223</v>
      </c>
    </row>
    <row r="19" spans="1:4">
      <c r="A19" s="138" t="s">
        <v>24</v>
      </c>
      <c r="B19" s="16">
        <v>1100.8</v>
      </c>
      <c r="C19" s="16">
        <v>36.700000000000003</v>
      </c>
      <c r="D19" s="46">
        <v>8.1990870907344929E-2</v>
      </c>
    </row>
    <row r="20" spans="1:4">
      <c r="A20" s="138" t="s">
        <v>25</v>
      </c>
      <c r="B20" s="16">
        <v>348.45</v>
      </c>
      <c r="C20" s="16">
        <v>11.62</v>
      </c>
      <c r="D20" s="46">
        <v>2.5953596445916008E-2</v>
      </c>
    </row>
    <row r="21" spans="1:4">
      <c r="A21" s="138" t="s">
        <v>26</v>
      </c>
      <c r="B21" s="16">
        <v>110</v>
      </c>
      <c r="C21" s="16">
        <v>3.67</v>
      </c>
      <c r="D21" s="46">
        <v>8.1931284518604128E-3</v>
      </c>
    </row>
    <row r="22" spans="1:4">
      <c r="A22" s="148" t="s">
        <v>27</v>
      </c>
      <c r="B22" s="20">
        <v>11963.59</v>
      </c>
      <c r="C22" s="20">
        <v>398.8</v>
      </c>
      <c r="D22" s="47">
        <v>0.89108390559447925</v>
      </c>
    </row>
    <row r="23" spans="1:4">
      <c r="A23" s="151" t="s">
        <v>28</v>
      </c>
      <c r="B23" s="18">
        <v>0</v>
      </c>
      <c r="C23" s="18">
        <v>0</v>
      </c>
      <c r="D23" s="48"/>
    </row>
    <row r="24" spans="1:4">
      <c r="A24" s="146" t="s">
        <v>29</v>
      </c>
      <c r="B24" s="16">
        <v>0</v>
      </c>
      <c r="C24" s="16">
        <v>0</v>
      </c>
      <c r="D24" s="46">
        <v>0</v>
      </c>
    </row>
    <row r="25" spans="1:4">
      <c r="A25" s="146" t="s">
        <v>30</v>
      </c>
      <c r="B25" s="16">
        <v>59.82</v>
      </c>
      <c r="C25" s="16">
        <v>1.99</v>
      </c>
      <c r="D25" s="46">
        <v>4.4555722180935446E-3</v>
      </c>
    </row>
    <row r="26" spans="1:4">
      <c r="A26" s="146" t="s">
        <v>31</v>
      </c>
      <c r="B26" s="16">
        <v>0</v>
      </c>
      <c r="C26" s="16">
        <v>0</v>
      </c>
      <c r="D26" s="46">
        <v>0</v>
      </c>
    </row>
    <row r="27" spans="1:4">
      <c r="A27" s="146" t="s">
        <v>32</v>
      </c>
      <c r="B27" s="16">
        <v>0</v>
      </c>
      <c r="C27" s="16">
        <v>0</v>
      </c>
      <c r="D27" s="46">
        <v>0</v>
      </c>
    </row>
    <row r="28" spans="1:4">
      <c r="A28" s="146" t="s">
        <v>33</v>
      </c>
      <c r="B28" s="16">
        <v>600</v>
      </c>
      <c r="C28" s="16">
        <v>20</v>
      </c>
      <c r="D28" s="46">
        <v>4.4689791555602251E-2</v>
      </c>
    </row>
    <row r="29" spans="1:4">
      <c r="A29" s="146" t="s">
        <v>34</v>
      </c>
      <c r="B29" s="16">
        <v>0</v>
      </c>
      <c r="C29" s="16">
        <v>0</v>
      </c>
      <c r="D29" s="46">
        <v>0</v>
      </c>
    </row>
    <row r="30" spans="1:4">
      <c r="A30" s="146" t="s">
        <v>35</v>
      </c>
      <c r="B30" s="16">
        <v>0</v>
      </c>
      <c r="C30" s="16">
        <v>0</v>
      </c>
      <c r="D30" s="46">
        <v>0</v>
      </c>
    </row>
    <row r="31" spans="1:4">
      <c r="A31" s="146" t="s">
        <v>36</v>
      </c>
      <c r="B31" s="16">
        <v>0</v>
      </c>
      <c r="C31" s="16">
        <v>0</v>
      </c>
      <c r="D31" s="46">
        <v>0</v>
      </c>
    </row>
    <row r="32" spans="1:4">
      <c r="A32" s="152" t="s">
        <v>37</v>
      </c>
      <c r="B32" s="24">
        <v>659.82</v>
      </c>
      <c r="C32" s="24">
        <v>21.99</v>
      </c>
      <c r="D32" s="49">
        <v>4.9145363773695799E-2</v>
      </c>
    </row>
    <row r="33" spans="1:239" s="155" customFormat="1">
      <c r="A33" s="141" t="s">
        <v>38</v>
      </c>
      <c r="B33" s="18">
        <v>0</v>
      </c>
      <c r="C33" s="18">
        <v>0</v>
      </c>
      <c r="D33" s="48"/>
    </row>
    <row r="34" spans="1:239" s="155" customFormat="1">
      <c r="A34" s="146" t="s">
        <v>39</v>
      </c>
      <c r="B34" s="16">
        <v>601.25095302088278</v>
      </c>
      <c r="C34" s="16">
        <v>20.04</v>
      </c>
      <c r="D34" s="46">
        <v>4.4782966271850758E-2</v>
      </c>
    </row>
    <row r="35" spans="1:239" s="155" customFormat="1">
      <c r="A35" s="138" t="s">
        <v>40</v>
      </c>
      <c r="B35" s="16">
        <v>601.25095302088278</v>
      </c>
      <c r="C35" s="16">
        <v>20.04</v>
      </c>
      <c r="D35" s="46">
        <v>4.4782966271850758E-2</v>
      </c>
    </row>
    <row r="36" spans="1:239" s="156" customFormat="1">
      <c r="A36" s="148" t="s">
        <v>41</v>
      </c>
      <c r="B36" s="20">
        <v>13224.660953020883</v>
      </c>
      <c r="C36" s="20">
        <v>440.83</v>
      </c>
      <c r="D36" s="47">
        <v>0.98501223564002582</v>
      </c>
    </row>
    <row r="37" spans="1:239" s="155" customFormat="1">
      <c r="A37" s="141" t="s">
        <v>42</v>
      </c>
      <c r="B37" s="18">
        <v>0</v>
      </c>
      <c r="C37" s="18">
        <v>0</v>
      </c>
      <c r="D37" s="48"/>
    </row>
    <row r="38" spans="1:239" s="155" customFormat="1">
      <c r="A38" s="138" t="s">
        <v>43</v>
      </c>
      <c r="B38" s="16">
        <v>198.44</v>
      </c>
      <c r="C38" s="16">
        <v>6.61</v>
      </c>
      <c r="D38" s="46">
        <v>1.4780403727156183E-2</v>
      </c>
    </row>
    <row r="39" spans="1:239" s="155" customFormat="1">
      <c r="A39" s="138" t="s">
        <v>44</v>
      </c>
      <c r="B39" s="16">
        <v>1.36</v>
      </c>
      <c r="C39" s="16">
        <v>0.05</v>
      </c>
      <c r="D39" s="46">
        <v>1.0129686085936512E-4</v>
      </c>
    </row>
    <row r="40" spans="1:239" s="155" customFormat="1">
      <c r="A40" s="146" t="s">
        <v>45</v>
      </c>
      <c r="B40" s="16">
        <v>0</v>
      </c>
      <c r="C40" s="16">
        <v>0</v>
      </c>
      <c r="D40" s="46">
        <v>0</v>
      </c>
    </row>
    <row r="41" spans="1:239" s="155" customFormat="1">
      <c r="A41" s="152" t="s">
        <v>46</v>
      </c>
      <c r="B41" s="24">
        <v>199.8</v>
      </c>
      <c r="C41" s="24">
        <v>6.66</v>
      </c>
      <c r="D41" s="49">
        <v>1.4881700588015549E-2</v>
      </c>
      <c r="E41" s="158"/>
      <c r="F41" s="158"/>
      <c r="G41" s="27"/>
      <c r="H41" s="157"/>
      <c r="I41" s="158"/>
      <c r="J41" s="158"/>
      <c r="K41" s="27"/>
      <c r="L41" s="157"/>
      <c r="M41" s="158"/>
      <c r="N41" s="158"/>
      <c r="O41" s="27"/>
      <c r="P41" s="157"/>
      <c r="Q41" s="158"/>
      <c r="R41" s="158"/>
      <c r="S41" s="27"/>
      <c r="T41" s="157"/>
      <c r="U41" s="158"/>
      <c r="V41" s="158"/>
      <c r="W41" s="27"/>
      <c r="X41" s="157"/>
      <c r="Y41" s="158"/>
      <c r="Z41" s="158"/>
      <c r="AA41" s="27"/>
      <c r="AB41" s="157"/>
      <c r="AC41" s="158"/>
      <c r="AD41" s="158"/>
      <c r="AE41" s="27"/>
      <c r="AF41" s="157"/>
      <c r="AG41" s="158"/>
      <c r="AH41" s="158"/>
      <c r="AI41" s="27"/>
      <c r="AJ41" s="157"/>
      <c r="AK41" s="158"/>
      <c r="AL41" s="158"/>
      <c r="AM41" s="27"/>
      <c r="AN41" s="157"/>
      <c r="AO41" s="158"/>
      <c r="AP41" s="158"/>
      <c r="AQ41" s="27"/>
      <c r="AR41" s="157"/>
      <c r="AS41" s="158"/>
      <c r="AT41" s="158"/>
      <c r="AU41" s="27"/>
      <c r="AV41" s="157"/>
      <c r="AW41" s="158"/>
      <c r="AX41" s="158"/>
      <c r="AY41" s="27"/>
      <c r="AZ41" s="157"/>
      <c r="BA41" s="158"/>
      <c r="BB41" s="158"/>
      <c r="BC41" s="27"/>
      <c r="BD41" s="157"/>
      <c r="BE41" s="158"/>
      <c r="BF41" s="158"/>
      <c r="BG41" s="27"/>
      <c r="BH41" s="157"/>
      <c r="BI41" s="158"/>
      <c r="BJ41" s="158"/>
      <c r="BK41" s="27"/>
      <c r="BL41" s="157"/>
      <c r="BM41" s="158"/>
      <c r="BN41" s="158"/>
      <c r="BO41" s="27"/>
      <c r="BP41" s="157"/>
      <c r="BQ41" s="158"/>
      <c r="BR41" s="158"/>
      <c r="BS41" s="27"/>
      <c r="BT41" s="157"/>
      <c r="BU41" s="158"/>
      <c r="BV41" s="158"/>
      <c r="BW41" s="27"/>
      <c r="BX41" s="157"/>
      <c r="BY41" s="158"/>
      <c r="BZ41" s="158"/>
      <c r="CA41" s="27"/>
      <c r="CB41" s="157"/>
      <c r="CC41" s="158"/>
      <c r="CD41" s="158"/>
      <c r="CE41" s="27"/>
      <c r="CF41" s="157"/>
      <c r="CG41" s="158"/>
      <c r="CH41" s="158"/>
      <c r="CI41" s="27"/>
      <c r="CJ41" s="157"/>
      <c r="CK41" s="158"/>
      <c r="CL41" s="158"/>
      <c r="CM41" s="27"/>
      <c r="CN41" s="157"/>
      <c r="CO41" s="158"/>
      <c r="CP41" s="158"/>
      <c r="CQ41" s="27"/>
      <c r="CR41" s="157"/>
      <c r="CS41" s="158"/>
      <c r="CT41" s="158"/>
      <c r="CU41" s="27"/>
      <c r="CV41" s="157"/>
      <c r="CW41" s="158"/>
      <c r="CX41" s="158"/>
      <c r="CY41" s="27"/>
      <c r="CZ41" s="157"/>
      <c r="DA41" s="158"/>
      <c r="DB41" s="158"/>
      <c r="DC41" s="27"/>
      <c r="DD41" s="157"/>
      <c r="DE41" s="158"/>
      <c r="DF41" s="158"/>
      <c r="DG41" s="27"/>
      <c r="DH41" s="157"/>
      <c r="DI41" s="158"/>
      <c r="DJ41" s="158"/>
      <c r="DK41" s="27"/>
      <c r="DL41" s="157"/>
      <c r="DM41" s="158"/>
      <c r="DN41" s="158"/>
      <c r="DO41" s="27"/>
      <c r="DP41" s="157"/>
      <c r="DQ41" s="158"/>
      <c r="DR41" s="158"/>
      <c r="DS41" s="27"/>
      <c r="DT41" s="157"/>
      <c r="DU41" s="158"/>
      <c r="DV41" s="158"/>
      <c r="DW41" s="27"/>
      <c r="DX41" s="157"/>
      <c r="DY41" s="158"/>
      <c r="DZ41" s="158"/>
      <c r="EA41" s="27"/>
      <c r="EB41" s="157"/>
      <c r="EC41" s="158"/>
      <c r="ED41" s="158"/>
      <c r="EE41" s="27"/>
      <c r="EF41" s="157"/>
      <c r="EG41" s="158"/>
      <c r="EH41" s="158"/>
      <c r="EI41" s="27"/>
      <c r="EJ41" s="157"/>
      <c r="EK41" s="158"/>
      <c r="EL41" s="158"/>
      <c r="EM41" s="27"/>
      <c r="EN41" s="157"/>
      <c r="EO41" s="158"/>
      <c r="EP41" s="158"/>
      <c r="EQ41" s="27"/>
      <c r="ER41" s="157"/>
      <c r="ES41" s="158"/>
      <c r="ET41" s="158"/>
      <c r="EU41" s="27"/>
      <c r="EV41" s="157"/>
      <c r="EW41" s="158"/>
      <c r="EX41" s="158"/>
      <c r="EY41" s="27"/>
      <c r="EZ41" s="157"/>
      <c r="FA41" s="158"/>
      <c r="FB41" s="158"/>
      <c r="FC41" s="27"/>
      <c r="FD41" s="157"/>
      <c r="FE41" s="158"/>
      <c r="FF41" s="158"/>
      <c r="FG41" s="27"/>
      <c r="FH41" s="157"/>
      <c r="FI41" s="158"/>
      <c r="FJ41" s="158"/>
      <c r="FK41" s="27"/>
      <c r="FL41" s="157"/>
      <c r="FM41" s="158"/>
      <c r="FN41" s="158"/>
      <c r="FO41" s="27"/>
      <c r="FP41" s="157"/>
      <c r="FQ41" s="158"/>
      <c r="FR41" s="158"/>
      <c r="FS41" s="27"/>
      <c r="FT41" s="157"/>
      <c r="FU41" s="158"/>
      <c r="FV41" s="158"/>
      <c r="FW41" s="27"/>
      <c r="FX41" s="157"/>
      <c r="FY41" s="158"/>
      <c r="FZ41" s="158"/>
      <c r="GA41" s="27"/>
      <c r="GB41" s="157"/>
      <c r="GC41" s="158"/>
      <c r="GD41" s="158"/>
      <c r="GE41" s="27"/>
      <c r="GF41" s="157"/>
      <c r="GG41" s="158"/>
      <c r="GH41" s="158"/>
      <c r="GI41" s="27"/>
      <c r="GJ41" s="157"/>
      <c r="GK41" s="158"/>
      <c r="GL41" s="158"/>
      <c r="GM41" s="27"/>
      <c r="GN41" s="157"/>
      <c r="GO41" s="158"/>
      <c r="GP41" s="158"/>
      <c r="GQ41" s="27"/>
      <c r="GR41" s="157"/>
      <c r="GS41" s="158"/>
      <c r="GT41" s="158"/>
      <c r="GU41" s="27"/>
      <c r="GV41" s="157"/>
      <c r="GW41" s="158"/>
      <c r="GX41" s="158"/>
      <c r="GY41" s="27"/>
      <c r="GZ41" s="157"/>
      <c r="HA41" s="158"/>
      <c r="HB41" s="158"/>
      <c r="HC41" s="27"/>
      <c r="HD41" s="157"/>
      <c r="HE41" s="158"/>
      <c r="HF41" s="158"/>
      <c r="HG41" s="27"/>
      <c r="HH41" s="157"/>
      <c r="HI41" s="158"/>
      <c r="HJ41" s="158"/>
      <c r="HK41" s="27"/>
      <c r="HL41" s="157"/>
      <c r="HM41" s="158"/>
      <c r="HN41" s="158"/>
      <c r="HO41" s="27"/>
      <c r="HP41" s="157"/>
      <c r="HQ41" s="158"/>
      <c r="HR41" s="158"/>
      <c r="HS41" s="27"/>
      <c r="HT41" s="157"/>
      <c r="HU41" s="158"/>
      <c r="HV41" s="158"/>
      <c r="HW41" s="27"/>
      <c r="HX41" s="157"/>
      <c r="HY41" s="158"/>
      <c r="HZ41" s="158"/>
      <c r="IA41" s="27"/>
      <c r="IB41" s="157"/>
      <c r="IC41" s="158"/>
      <c r="ID41" s="158"/>
      <c r="IE41" s="27"/>
    </row>
    <row r="42" spans="1:239" s="155" customFormat="1">
      <c r="A42" s="141" t="s">
        <v>47</v>
      </c>
      <c r="B42" s="18">
        <v>0</v>
      </c>
      <c r="C42" s="18">
        <v>0</v>
      </c>
      <c r="D42" s="48"/>
    </row>
    <row r="43" spans="1:239" s="155" customFormat="1">
      <c r="A43" s="146" t="s">
        <v>48</v>
      </c>
      <c r="B43" s="16">
        <v>0.13400000000000001</v>
      </c>
      <c r="C43" s="16">
        <v>0</v>
      </c>
      <c r="D43" s="46">
        <v>9.9807201140845033E-6</v>
      </c>
    </row>
    <row r="44" spans="1:239" s="155" customFormat="1">
      <c r="A44" s="146" t="s">
        <v>49</v>
      </c>
      <c r="B44" s="16">
        <v>0</v>
      </c>
      <c r="C44" s="16">
        <v>0</v>
      </c>
      <c r="D44" s="46">
        <v>0</v>
      </c>
    </row>
    <row r="45" spans="1:239" s="155" customFormat="1">
      <c r="A45" s="146" t="s">
        <v>50</v>
      </c>
      <c r="B45" s="16">
        <v>1.29</v>
      </c>
      <c r="C45" s="16">
        <v>0.04</v>
      </c>
      <c r="D45" s="46">
        <v>9.6083051844544847E-5</v>
      </c>
    </row>
    <row r="46" spans="1:239" s="155" customFormat="1">
      <c r="A46" s="152" t="s">
        <v>51</v>
      </c>
      <c r="B46" s="24">
        <v>1.4239999999999999</v>
      </c>
      <c r="C46" s="24">
        <v>0.04</v>
      </c>
      <c r="D46" s="49">
        <v>1.0606377195862935E-4</v>
      </c>
      <c r="E46" s="158"/>
      <c r="F46" s="158"/>
      <c r="G46" s="27"/>
      <c r="H46" s="157"/>
      <c r="I46" s="158"/>
      <c r="J46" s="158"/>
      <c r="K46" s="27"/>
      <c r="L46" s="157"/>
      <c r="M46" s="158"/>
      <c r="N46" s="158"/>
      <c r="O46" s="27"/>
      <c r="P46" s="157"/>
      <c r="Q46" s="158"/>
      <c r="R46" s="158"/>
      <c r="S46" s="27"/>
      <c r="T46" s="157"/>
      <c r="U46" s="158"/>
      <c r="V46" s="158"/>
      <c r="W46" s="27"/>
      <c r="X46" s="157"/>
      <c r="Y46" s="158"/>
      <c r="Z46" s="158"/>
      <c r="AA46" s="27"/>
      <c r="AB46" s="157"/>
      <c r="AC46" s="158"/>
      <c r="AD46" s="158"/>
      <c r="AE46" s="27"/>
      <c r="AF46" s="157"/>
      <c r="AG46" s="158"/>
      <c r="AH46" s="158"/>
      <c r="AI46" s="27"/>
      <c r="AJ46" s="157"/>
      <c r="AK46" s="158"/>
      <c r="AL46" s="158"/>
      <c r="AM46" s="27"/>
      <c r="AN46" s="157"/>
      <c r="AO46" s="158"/>
      <c r="AP46" s="158"/>
      <c r="AQ46" s="27"/>
      <c r="AR46" s="157"/>
      <c r="AS46" s="158"/>
      <c r="AT46" s="158"/>
      <c r="AU46" s="27"/>
      <c r="AV46" s="157"/>
      <c r="AW46" s="158"/>
      <c r="AX46" s="158"/>
      <c r="AY46" s="27"/>
      <c r="AZ46" s="157"/>
      <c r="BA46" s="158"/>
      <c r="BB46" s="158"/>
      <c r="BC46" s="27"/>
      <c r="BD46" s="157"/>
      <c r="BE46" s="158"/>
      <c r="BF46" s="158"/>
      <c r="BG46" s="27"/>
      <c r="BH46" s="157"/>
      <c r="BI46" s="158"/>
      <c r="BJ46" s="158"/>
      <c r="BK46" s="27"/>
      <c r="BL46" s="157"/>
      <c r="BM46" s="158"/>
      <c r="BN46" s="158"/>
      <c r="BO46" s="27"/>
      <c r="BP46" s="157"/>
      <c r="BQ46" s="158"/>
      <c r="BR46" s="158"/>
      <c r="BS46" s="27"/>
      <c r="BT46" s="157"/>
      <c r="BU46" s="158"/>
      <c r="BV46" s="158"/>
      <c r="BW46" s="27"/>
      <c r="BX46" s="157"/>
      <c r="BY46" s="158"/>
      <c r="BZ46" s="158"/>
      <c r="CA46" s="27"/>
      <c r="CB46" s="157"/>
      <c r="CC46" s="158"/>
      <c r="CD46" s="158"/>
      <c r="CE46" s="27"/>
      <c r="CF46" s="157"/>
      <c r="CG46" s="158"/>
      <c r="CH46" s="158"/>
      <c r="CI46" s="27"/>
      <c r="CJ46" s="157"/>
      <c r="CK46" s="158"/>
      <c r="CL46" s="158"/>
      <c r="CM46" s="27"/>
      <c r="CN46" s="157"/>
      <c r="CO46" s="158"/>
      <c r="CP46" s="158"/>
      <c r="CQ46" s="27"/>
      <c r="CR46" s="157"/>
      <c r="CS46" s="158"/>
      <c r="CT46" s="158"/>
      <c r="CU46" s="27"/>
      <c r="CV46" s="157"/>
      <c r="CW46" s="158"/>
      <c r="CX46" s="158"/>
      <c r="CY46" s="27"/>
      <c r="CZ46" s="157"/>
      <c r="DA46" s="158"/>
      <c r="DB46" s="158"/>
      <c r="DC46" s="27"/>
      <c r="DD46" s="157"/>
      <c r="DE46" s="158"/>
      <c r="DF46" s="158"/>
      <c r="DG46" s="27"/>
      <c r="DH46" s="157"/>
      <c r="DI46" s="158"/>
      <c r="DJ46" s="158"/>
      <c r="DK46" s="27"/>
      <c r="DL46" s="157"/>
      <c r="DM46" s="158"/>
      <c r="DN46" s="158"/>
      <c r="DO46" s="27"/>
      <c r="DP46" s="157"/>
      <c r="DQ46" s="158"/>
      <c r="DR46" s="158"/>
      <c r="DS46" s="27"/>
      <c r="DT46" s="157"/>
      <c r="DU46" s="158"/>
      <c r="DV46" s="158"/>
      <c r="DW46" s="27"/>
      <c r="DX46" s="157"/>
      <c r="DY46" s="158"/>
      <c r="DZ46" s="158"/>
      <c r="EA46" s="27"/>
      <c r="EB46" s="157"/>
      <c r="EC46" s="158"/>
      <c r="ED46" s="158"/>
      <c r="EE46" s="27"/>
      <c r="EF46" s="157"/>
      <c r="EG46" s="158"/>
      <c r="EH46" s="158"/>
      <c r="EI46" s="27"/>
      <c r="EJ46" s="157"/>
      <c r="EK46" s="158"/>
      <c r="EL46" s="158"/>
      <c r="EM46" s="27"/>
      <c r="EN46" s="157"/>
      <c r="EO46" s="158"/>
      <c r="EP46" s="158"/>
      <c r="EQ46" s="27"/>
      <c r="ER46" s="157"/>
      <c r="ES46" s="158"/>
      <c r="ET46" s="158"/>
      <c r="EU46" s="27"/>
      <c r="EV46" s="157"/>
      <c r="EW46" s="158"/>
      <c r="EX46" s="158"/>
      <c r="EY46" s="27"/>
      <c r="EZ46" s="157"/>
      <c r="FA46" s="158"/>
      <c r="FB46" s="158"/>
      <c r="FC46" s="27"/>
      <c r="FD46" s="157"/>
      <c r="FE46" s="158"/>
      <c r="FF46" s="158"/>
      <c r="FG46" s="27"/>
      <c r="FH46" s="157"/>
      <c r="FI46" s="158"/>
      <c r="FJ46" s="158"/>
      <c r="FK46" s="27"/>
      <c r="FL46" s="157"/>
      <c r="FM46" s="158"/>
      <c r="FN46" s="158"/>
      <c r="FO46" s="27"/>
      <c r="FP46" s="157"/>
      <c r="FQ46" s="158"/>
      <c r="FR46" s="158"/>
      <c r="FS46" s="27"/>
      <c r="FT46" s="157"/>
      <c r="FU46" s="158"/>
      <c r="FV46" s="158"/>
      <c r="FW46" s="27"/>
      <c r="FX46" s="157"/>
      <c r="FY46" s="158"/>
      <c r="FZ46" s="158"/>
      <c r="GA46" s="27"/>
      <c r="GB46" s="157"/>
      <c r="GC46" s="158"/>
      <c r="GD46" s="158"/>
      <c r="GE46" s="27"/>
      <c r="GF46" s="157"/>
      <c r="GG46" s="158"/>
      <c r="GH46" s="158"/>
      <c r="GI46" s="27"/>
      <c r="GJ46" s="157"/>
      <c r="GK46" s="158"/>
      <c r="GL46" s="158"/>
      <c r="GM46" s="27"/>
      <c r="GN46" s="157"/>
      <c r="GO46" s="158"/>
      <c r="GP46" s="158"/>
      <c r="GQ46" s="27"/>
      <c r="GR46" s="157"/>
      <c r="GS46" s="158"/>
      <c r="GT46" s="158"/>
      <c r="GU46" s="27"/>
      <c r="GV46" s="157"/>
      <c r="GW46" s="158"/>
      <c r="GX46" s="158"/>
      <c r="GY46" s="27"/>
      <c r="GZ46" s="157"/>
      <c r="HA46" s="158"/>
      <c r="HB46" s="158"/>
      <c r="HC46" s="27"/>
      <c r="HD46" s="157"/>
      <c r="HE46" s="158"/>
      <c r="HF46" s="158"/>
      <c r="HG46" s="27"/>
      <c r="HH46" s="157"/>
      <c r="HI46" s="158"/>
      <c r="HJ46" s="158"/>
      <c r="HK46" s="27"/>
      <c r="HL46" s="157"/>
      <c r="HM46" s="158"/>
      <c r="HN46" s="158"/>
      <c r="HO46" s="27"/>
      <c r="HP46" s="157"/>
      <c r="HQ46" s="158"/>
      <c r="HR46" s="158"/>
      <c r="HS46" s="27"/>
      <c r="HT46" s="157"/>
      <c r="HU46" s="158"/>
      <c r="HV46" s="158"/>
      <c r="HW46" s="27"/>
      <c r="HX46" s="157"/>
      <c r="HY46" s="158"/>
      <c r="HZ46" s="158"/>
      <c r="IA46" s="27"/>
      <c r="IB46" s="157"/>
      <c r="IC46" s="158"/>
      <c r="ID46" s="158"/>
      <c r="IE46" s="27"/>
    </row>
    <row r="47" spans="1:239" s="155" customFormat="1">
      <c r="A47" s="159" t="s">
        <v>52</v>
      </c>
      <c r="B47" s="29">
        <v>201.22399999999999</v>
      </c>
      <c r="C47" s="29">
        <v>6.7</v>
      </c>
      <c r="D47" s="50">
        <v>1.498776435997418E-2</v>
      </c>
      <c r="E47" s="158"/>
      <c r="F47" s="157"/>
      <c r="G47" s="158"/>
      <c r="H47" s="158"/>
      <c r="I47" s="158"/>
      <c r="J47" s="157"/>
      <c r="K47" s="158"/>
      <c r="L47" s="158"/>
      <c r="M47" s="158"/>
      <c r="N47" s="157"/>
      <c r="O47" s="158"/>
      <c r="P47" s="158"/>
      <c r="Q47" s="158"/>
      <c r="R47" s="157"/>
      <c r="S47" s="158"/>
      <c r="T47" s="158"/>
      <c r="U47" s="158"/>
      <c r="V47" s="157"/>
      <c r="W47" s="158"/>
      <c r="X47" s="158"/>
      <c r="Y47" s="158"/>
      <c r="Z47" s="157"/>
      <c r="AA47" s="158"/>
      <c r="AB47" s="158"/>
      <c r="AC47" s="158"/>
      <c r="AD47" s="157"/>
      <c r="AE47" s="158"/>
      <c r="AF47" s="158"/>
      <c r="AG47" s="158"/>
      <c r="AH47" s="157"/>
      <c r="AI47" s="158"/>
      <c r="AJ47" s="158"/>
      <c r="AK47" s="158"/>
      <c r="AL47" s="157"/>
      <c r="AM47" s="158"/>
      <c r="AN47" s="158"/>
      <c r="AO47" s="158"/>
      <c r="AP47" s="157"/>
      <c r="AQ47" s="158"/>
      <c r="AR47" s="158"/>
      <c r="AS47" s="158"/>
      <c r="AT47" s="157"/>
      <c r="AU47" s="158"/>
      <c r="AV47" s="158"/>
      <c r="AW47" s="158"/>
      <c r="AX47" s="157"/>
      <c r="AY47" s="158"/>
      <c r="AZ47" s="158"/>
      <c r="BA47" s="158"/>
      <c r="BB47" s="157"/>
      <c r="BC47" s="158"/>
      <c r="BD47" s="158"/>
      <c r="BE47" s="158"/>
      <c r="BF47" s="157"/>
      <c r="BG47" s="158"/>
      <c r="BH47" s="158"/>
      <c r="BI47" s="158"/>
      <c r="BJ47" s="157"/>
      <c r="BK47" s="158"/>
      <c r="BL47" s="158"/>
      <c r="BM47" s="158"/>
      <c r="BN47" s="157"/>
      <c r="BO47" s="158"/>
      <c r="BP47" s="158"/>
      <c r="BQ47" s="158"/>
      <c r="BR47" s="157"/>
      <c r="BS47" s="158"/>
      <c r="BT47" s="158"/>
      <c r="BU47" s="158"/>
      <c r="BV47" s="157"/>
      <c r="BW47" s="158"/>
      <c r="BX47" s="158"/>
      <c r="BY47" s="158"/>
      <c r="BZ47" s="157"/>
      <c r="CA47" s="158"/>
      <c r="CB47" s="158"/>
      <c r="CC47" s="158"/>
      <c r="CD47" s="157"/>
      <c r="CE47" s="158"/>
      <c r="CF47" s="158"/>
      <c r="CG47" s="158"/>
      <c r="CH47" s="157"/>
      <c r="CI47" s="158"/>
      <c r="CJ47" s="158"/>
      <c r="CK47" s="158"/>
      <c r="CL47" s="157"/>
      <c r="CM47" s="158"/>
      <c r="CN47" s="158"/>
      <c r="CO47" s="158"/>
      <c r="CP47" s="157"/>
      <c r="CQ47" s="158"/>
      <c r="CR47" s="158"/>
      <c r="CS47" s="158"/>
      <c r="CT47" s="157"/>
      <c r="CU47" s="158"/>
      <c r="CV47" s="158"/>
      <c r="CW47" s="158"/>
      <c r="CX47" s="157"/>
      <c r="CY47" s="158"/>
      <c r="CZ47" s="158"/>
      <c r="DA47" s="158"/>
      <c r="DB47" s="157"/>
      <c r="DC47" s="158"/>
      <c r="DD47" s="158"/>
      <c r="DE47" s="158"/>
      <c r="DF47" s="157"/>
      <c r="DG47" s="158"/>
      <c r="DH47" s="158"/>
      <c r="DI47" s="158"/>
      <c r="DJ47" s="157"/>
      <c r="DK47" s="158"/>
      <c r="DL47" s="158"/>
      <c r="DM47" s="158"/>
      <c r="DN47" s="157"/>
      <c r="DO47" s="158"/>
      <c r="DP47" s="158"/>
      <c r="DQ47" s="158"/>
      <c r="DR47" s="157"/>
      <c r="DS47" s="158"/>
      <c r="DT47" s="158"/>
      <c r="DU47" s="158"/>
      <c r="DV47" s="157"/>
      <c r="DW47" s="158"/>
      <c r="DX47" s="158"/>
      <c r="DY47" s="158"/>
      <c r="DZ47" s="157"/>
      <c r="EA47" s="158"/>
      <c r="EB47" s="158"/>
      <c r="EC47" s="158"/>
      <c r="ED47" s="157"/>
      <c r="EE47" s="158"/>
      <c r="EF47" s="158"/>
      <c r="EG47" s="158"/>
      <c r="EH47" s="157"/>
      <c r="EI47" s="158"/>
      <c r="EJ47" s="158"/>
      <c r="EK47" s="158"/>
      <c r="EL47" s="157"/>
      <c r="EM47" s="158"/>
      <c r="EN47" s="158"/>
      <c r="EO47" s="158"/>
      <c r="EP47" s="157"/>
      <c r="EQ47" s="158"/>
      <c r="ER47" s="158"/>
      <c r="ES47" s="158"/>
      <c r="ET47" s="157"/>
      <c r="EU47" s="158"/>
      <c r="EV47" s="158"/>
      <c r="EW47" s="158"/>
      <c r="EX47" s="157"/>
      <c r="EY47" s="158"/>
      <c r="EZ47" s="158"/>
      <c r="FA47" s="158"/>
      <c r="FB47" s="157"/>
      <c r="FC47" s="158"/>
      <c r="FD47" s="158"/>
      <c r="FE47" s="158"/>
      <c r="FF47" s="157"/>
      <c r="FG47" s="158"/>
      <c r="FH47" s="158"/>
      <c r="FI47" s="158"/>
      <c r="FJ47" s="157"/>
      <c r="FK47" s="158"/>
      <c r="FL47" s="158"/>
      <c r="FM47" s="158"/>
      <c r="FN47" s="157"/>
      <c r="FO47" s="158"/>
      <c r="FP47" s="158"/>
      <c r="FQ47" s="158"/>
      <c r="FR47" s="157"/>
      <c r="FS47" s="158"/>
      <c r="FT47" s="158"/>
      <c r="FU47" s="158"/>
      <c r="FV47" s="157"/>
      <c r="FW47" s="158"/>
      <c r="FX47" s="158"/>
      <c r="FY47" s="158"/>
      <c r="FZ47" s="157"/>
      <c r="GA47" s="158"/>
      <c r="GB47" s="158"/>
      <c r="GC47" s="158"/>
      <c r="GD47" s="157"/>
      <c r="GE47" s="158"/>
      <c r="GF47" s="158"/>
      <c r="GG47" s="158"/>
      <c r="GH47" s="157"/>
      <c r="GI47" s="158"/>
      <c r="GJ47" s="158"/>
      <c r="GK47" s="158"/>
      <c r="GL47" s="157"/>
      <c r="GM47" s="158"/>
      <c r="GN47" s="158"/>
      <c r="GO47" s="158"/>
      <c r="GP47" s="157"/>
      <c r="GQ47" s="158"/>
      <c r="GR47" s="158"/>
      <c r="GS47" s="158"/>
      <c r="GT47" s="157"/>
      <c r="GU47" s="158"/>
      <c r="GV47" s="158"/>
      <c r="GW47" s="158"/>
      <c r="GX47" s="157"/>
      <c r="GY47" s="158"/>
      <c r="GZ47" s="158"/>
      <c r="HA47" s="158"/>
      <c r="HB47" s="157"/>
      <c r="HC47" s="158"/>
      <c r="HD47" s="158"/>
      <c r="HE47" s="158"/>
      <c r="HF47" s="157"/>
      <c r="HG47" s="158"/>
      <c r="HH47" s="158"/>
      <c r="HI47" s="158"/>
      <c r="HJ47" s="157"/>
      <c r="HK47" s="158"/>
      <c r="HL47" s="158"/>
      <c r="HM47" s="158"/>
      <c r="HN47" s="157"/>
      <c r="HO47" s="158"/>
      <c r="HP47" s="158"/>
      <c r="HQ47" s="158"/>
      <c r="HR47" s="157"/>
      <c r="HS47" s="158"/>
      <c r="HT47" s="158"/>
      <c r="HU47" s="158"/>
      <c r="HV47" s="157"/>
      <c r="HW47" s="158"/>
      <c r="HX47" s="158"/>
      <c r="HY47" s="158"/>
      <c r="HZ47" s="157"/>
      <c r="IA47" s="158"/>
      <c r="IB47" s="158"/>
      <c r="IC47" s="158"/>
    </row>
    <row r="48" spans="1:239" s="156" customFormat="1" ht="13.5" thickBot="1">
      <c r="A48" s="162" t="s">
        <v>53</v>
      </c>
      <c r="B48" s="32">
        <v>13425.884953020883</v>
      </c>
      <c r="C48" s="32">
        <v>447.53</v>
      </c>
      <c r="D48" s="51">
        <v>1</v>
      </c>
    </row>
    <row r="49" spans="1:239" s="155" customFormat="1" ht="13.5" thickBot="1">
      <c r="A49" s="166"/>
      <c r="B49" s="34"/>
      <c r="C49" s="34"/>
      <c r="D49" s="52"/>
    </row>
    <row r="50" spans="1:239" s="155" customFormat="1" ht="13.5" thickBot="1">
      <c r="A50" s="167" t="s">
        <v>54</v>
      </c>
      <c r="B50" s="37">
        <v>4811.09</v>
      </c>
      <c r="C50" s="37">
        <v>160.36000000000001</v>
      </c>
      <c r="D50" s="53">
        <v>1</v>
      </c>
    </row>
    <row r="51" spans="1:239" s="155" customFormat="1">
      <c r="A51" s="168" t="s">
        <v>55</v>
      </c>
      <c r="B51" s="40">
        <v>74.64</v>
      </c>
      <c r="C51" s="40">
        <v>2.48</v>
      </c>
      <c r="D51" s="54">
        <v>1.5514155835787732E-2</v>
      </c>
    </row>
    <row r="52" spans="1:239" s="155" customFormat="1">
      <c r="A52" s="152" t="s">
        <v>56</v>
      </c>
      <c r="B52" s="24">
        <v>348.45</v>
      </c>
      <c r="C52" s="24">
        <v>11.62</v>
      </c>
      <c r="D52" s="49">
        <v>7.2426414804129619E-2</v>
      </c>
      <c r="E52" s="158"/>
      <c r="F52" s="158"/>
      <c r="G52" s="27"/>
      <c r="H52" s="157"/>
      <c r="I52" s="158"/>
      <c r="J52" s="158"/>
      <c r="K52" s="27"/>
      <c r="L52" s="157"/>
      <c r="M52" s="158"/>
      <c r="N52" s="158"/>
      <c r="O52" s="27"/>
      <c r="P52" s="157"/>
      <c r="Q52" s="158"/>
      <c r="R52" s="158"/>
      <c r="S52" s="27"/>
      <c r="T52" s="157"/>
      <c r="U52" s="158"/>
      <c r="V52" s="158"/>
      <c r="W52" s="27"/>
      <c r="X52" s="157"/>
      <c r="Y52" s="158"/>
      <c r="Z52" s="158"/>
      <c r="AA52" s="27"/>
      <c r="AB52" s="157"/>
      <c r="AC52" s="158"/>
      <c r="AD52" s="158"/>
      <c r="AE52" s="27"/>
      <c r="AF52" s="157"/>
      <c r="AG52" s="158"/>
      <c r="AH52" s="158"/>
      <c r="AI52" s="27"/>
      <c r="AJ52" s="157"/>
      <c r="AK52" s="158"/>
      <c r="AL52" s="158"/>
      <c r="AM52" s="27"/>
      <c r="AN52" s="157"/>
      <c r="AO52" s="158"/>
      <c r="AP52" s="158"/>
      <c r="AQ52" s="27"/>
      <c r="AR52" s="157"/>
      <c r="AS52" s="158"/>
      <c r="AT52" s="158"/>
      <c r="AU52" s="27"/>
      <c r="AV52" s="157"/>
      <c r="AW52" s="158"/>
      <c r="AX52" s="158"/>
      <c r="AY52" s="27"/>
      <c r="AZ52" s="157"/>
      <c r="BA52" s="158"/>
      <c r="BB52" s="158"/>
      <c r="BC52" s="27"/>
      <c r="BD52" s="157"/>
      <c r="BE52" s="158"/>
      <c r="BF52" s="158"/>
      <c r="BG52" s="27"/>
      <c r="BH52" s="157"/>
      <c r="BI52" s="158"/>
      <c r="BJ52" s="158"/>
      <c r="BK52" s="27"/>
      <c r="BL52" s="157"/>
      <c r="BM52" s="158"/>
      <c r="BN52" s="158"/>
      <c r="BO52" s="27"/>
      <c r="BP52" s="157"/>
      <c r="BQ52" s="158"/>
      <c r="BR52" s="158"/>
      <c r="BS52" s="27"/>
      <c r="BT52" s="157"/>
      <c r="BU52" s="158"/>
      <c r="BV52" s="158"/>
      <c r="BW52" s="27"/>
      <c r="BX52" s="157"/>
      <c r="BY52" s="158"/>
      <c r="BZ52" s="158"/>
      <c r="CA52" s="27"/>
      <c r="CB52" s="157"/>
      <c r="CC52" s="158"/>
      <c r="CD52" s="158"/>
      <c r="CE52" s="27"/>
      <c r="CF52" s="157"/>
      <c r="CG52" s="158"/>
      <c r="CH52" s="158"/>
      <c r="CI52" s="27"/>
      <c r="CJ52" s="157"/>
      <c r="CK52" s="158"/>
      <c r="CL52" s="158"/>
      <c r="CM52" s="27"/>
      <c r="CN52" s="157"/>
      <c r="CO52" s="158"/>
      <c r="CP52" s="158"/>
      <c r="CQ52" s="27"/>
      <c r="CR52" s="157"/>
      <c r="CS52" s="158"/>
      <c r="CT52" s="158"/>
      <c r="CU52" s="27"/>
      <c r="CV52" s="157"/>
      <c r="CW52" s="158"/>
      <c r="CX52" s="158"/>
      <c r="CY52" s="27"/>
      <c r="CZ52" s="157"/>
      <c r="DA52" s="158"/>
      <c r="DB52" s="158"/>
      <c r="DC52" s="27"/>
      <c r="DD52" s="157"/>
      <c r="DE52" s="158"/>
      <c r="DF52" s="158"/>
      <c r="DG52" s="27"/>
      <c r="DH52" s="157"/>
      <c r="DI52" s="158"/>
      <c r="DJ52" s="158"/>
      <c r="DK52" s="27"/>
      <c r="DL52" s="157"/>
      <c r="DM52" s="158"/>
      <c r="DN52" s="158"/>
      <c r="DO52" s="27"/>
      <c r="DP52" s="157"/>
      <c r="DQ52" s="158"/>
      <c r="DR52" s="158"/>
      <c r="DS52" s="27"/>
      <c r="DT52" s="157"/>
      <c r="DU52" s="158"/>
      <c r="DV52" s="158"/>
      <c r="DW52" s="27"/>
      <c r="DX52" s="157"/>
      <c r="DY52" s="158"/>
      <c r="DZ52" s="158"/>
      <c r="EA52" s="27"/>
      <c r="EB52" s="157"/>
      <c r="EC52" s="158"/>
      <c r="ED52" s="158"/>
      <c r="EE52" s="27"/>
      <c r="EF52" s="157"/>
      <c r="EG52" s="158"/>
      <c r="EH52" s="158"/>
      <c r="EI52" s="27"/>
      <c r="EJ52" s="157"/>
      <c r="EK52" s="158"/>
      <c r="EL52" s="158"/>
      <c r="EM52" s="27"/>
      <c r="EN52" s="157"/>
      <c r="EO52" s="158"/>
      <c r="EP52" s="158"/>
      <c r="EQ52" s="27"/>
      <c r="ER52" s="157"/>
      <c r="ES52" s="158"/>
      <c r="ET52" s="158"/>
      <c r="EU52" s="27"/>
      <c r="EV52" s="157"/>
      <c r="EW52" s="158"/>
      <c r="EX52" s="158"/>
      <c r="EY52" s="27"/>
      <c r="EZ52" s="157"/>
      <c r="FA52" s="158"/>
      <c r="FB52" s="158"/>
      <c r="FC52" s="27"/>
      <c r="FD52" s="157"/>
      <c r="FE52" s="158"/>
      <c r="FF52" s="158"/>
      <c r="FG52" s="27"/>
      <c r="FH52" s="157"/>
      <c r="FI52" s="158"/>
      <c r="FJ52" s="158"/>
      <c r="FK52" s="27"/>
      <c r="FL52" s="157"/>
      <c r="FM52" s="158"/>
      <c r="FN52" s="158"/>
      <c r="FO52" s="27"/>
      <c r="FP52" s="157"/>
      <c r="FQ52" s="158"/>
      <c r="FR52" s="158"/>
      <c r="FS52" s="27"/>
      <c r="FT52" s="157"/>
      <c r="FU52" s="158"/>
      <c r="FV52" s="158"/>
      <c r="FW52" s="27"/>
      <c r="FX52" s="157"/>
      <c r="FY52" s="158"/>
      <c r="FZ52" s="158"/>
      <c r="GA52" s="27"/>
      <c r="GB52" s="157"/>
      <c r="GC52" s="158"/>
      <c r="GD52" s="158"/>
      <c r="GE52" s="27"/>
      <c r="GF52" s="157"/>
      <c r="GG52" s="158"/>
      <c r="GH52" s="158"/>
      <c r="GI52" s="27"/>
      <c r="GJ52" s="157"/>
      <c r="GK52" s="158"/>
      <c r="GL52" s="158"/>
      <c r="GM52" s="27"/>
      <c r="GN52" s="157"/>
      <c r="GO52" s="158"/>
      <c r="GP52" s="158"/>
      <c r="GQ52" s="27"/>
      <c r="GR52" s="157"/>
      <c r="GS52" s="158"/>
      <c r="GT52" s="158"/>
      <c r="GU52" s="27"/>
      <c r="GV52" s="157"/>
      <c r="GW52" s="158"/>
      <c r="GX52" s="158"/>
      <c r="GY52" s="27"/>
      <c r="GZ52" s="157"/>
      <c r="HA52" s="158"/>
      <c r="HB52" s="158"/>
      <c r="HC52" s="27"/>
      <c r="HD52" s="157"/>
      <c r="HE52" s="158"/>
      <c r="HF52" s="158"/>
      <c r="HG52" s="27"/>
      <c r="HH52" s="157"/>
      <c r="HI52" s="158"/>
      <c r="HJ52" s="158"/>
      <c r="HK52" s="27"/>
      <c r="HL52" s="157"/>
      <c r="HM52" s="158"/>
      <c r="HN52" s="158"/>
      <c r="HO52" s="27"/>
      <c r="HP52" s="157"/>
      <c r="HQ52" s="158"/>
      <c r="HR52" s="158"/>
      <c r="HS52" s="27"/>
      <c r="HT52" s="157"/>
      <c r="HU52" s="158"/>
      <c r="HV52" s="158"/>
      <c r="HW52" s="27"/>
      <c r="HX52" s="157"/>
      <c r="HY52" s="158"/>
      <c r="HZ52" s="158"/>
      <c r="IA52" s="27"/>
      <c r="IB52" s="157"/>
      <c r="IC52" s="158"/>
      <c r="ID52" s="158"/>
      <c r="IE52" s="27"/>
    </row>
    <row r="53" spans="1:239" s="26" customFormat="1">
      <c r="A53" s="152" t="s">
        <v>57</v>
      </c>
      <c r="B53" s="24">
        <v>4388</v>
      </c>
      <c r="C53" s="24">
        <v>146.26</v>
      </c>
      <c r="D53" s="49">
        <v>0.91205942936008266</v>
      </c>
    </row>
    <row r="54" spans="1:239" ht="13.5" thickBot="1">
      <c r="A54" s="169" t="s">
        <v>18</v>
      </c>
      <c r="B54" s="43">
        <v>0</v>
      </c>
      <c r="C54" s="43">
        <v>0</v>
      </c>
      <c r="D54" s="55">
        <v>0</v>
      </c>
    </row>
    <row r="55" spans="1:239">
      <c r="A55" s="165" t="s">
        <v>58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scale="96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12.7109375" style="2" customWidth="1"/>
    <col min="5" max="256" width="13.140625" style="2"/>
    <col min="257" max="257" width="52.140625" style="2" customWidth="1"/>
    <col min="258" max="259" width="14.42578125" style="2" customWidth="1"/>
    <col min="260" max="260" width="12.7109375" style="2" customWidth="1"/>
    <col min="261" max="512" width="13.140625" style="2"/>
    <col min="513" max="513" width="52.140625" style="2" customWidth="1"/>
    <col min="514" max="515" width="14.42578125" style="2" customWidth="1"/>
    <col min="516" max="516" width="12.7109375" style="2" customWidth="1"/>
    <col min="517" max="768" width="13.140625" style="2"/>
    <col min="769" max="769" width="52.140625" style="2" customWidth="1"/>
    <col min="770" max="771" width="14.42578125" style="2" customWidth="1"/>
    <col min="772" max="772" width="12.7109375" style="2" customWidth="1"/>
    <col min="773" max="1024" width="13.140625" style="2"/>
    <col min="1025" max="1025" width="52.140625" style="2" customWidth="1"/>
    <col min="1026" max="1027" width="14.42578125" style="2" customWidth="1"/>
    <col min="1028" max="1028" width="12.7109375" style="2" customWidth="1"/>
    <col min="1029" max="1280" width="13.140625" style="2"/>
    <col min="1281" max="1281" width="52.140625" style="2" customWidth="1"/>
    <col min="1282" max="1283" width="14.42578125" style="2" customWidth="1"/>
    <col min="1284" max="1284" width="12.7109375" style="2" customWidth="1"/>
    <col min="1285" max="1536" width="13.140625" style="2"/>
    <col min="1537" max="1537" width="52.140625" style="2" customWidth="1"/>
    <col min="1538" max="1539" width="14.42578125" style="2" customWidth="1"/>
    <col min="1540" max="1540" width="12.7109375" style="2" customWidth="1"/>
    <col min="1541" max="1792" width="13.140625" style="2"/>
    <col min="1793" max="1793" width="52.140625" style="2" customWidth="1"/>
    <col min="1794" max="1795" width="14.42578125" style="2" customWidth="1"/>
    <col min="1796" max="1796" width="12.7109375" style="2" customWidth="1"/>
    <col min="1797" max="2048" width="13.140625" style="2"/>
    <col min="2049" max="2049" width="52.140625" style="2" customWidth="1"/>
    <col min="2050" max="2051" width="14.42578125" style="2" customWidth="1"/>
    <col min="2052" max="2052" width="12.7109375" style="2" customWidth="1"/>
    <col min="2053" max="2304" width="13.140625" style="2"/>
    <col min="2305" max="2305" width="52.140625" style="2" customWidth="1"/>
    <col min="2306" max="2307" width="14.42578125" style="2" customWidth="1"/>
    <col min="2308" max="2308" width="12.7109375" style="2" customWidth="1"/>
    <col min="2309" max="2560" width="13.140625" style="2"/>
    <col min="2561" max="2561" width="52.140625" style="2" customWidth="1"/>
    <col min="2562" max="2563" width="14.42578125" style="2" customWidth="1"/>
    <col min="2564" max="2564" width="12.7109375" style="2" customWidth="1"/>
    <col min="2565" max="2816" width="13.140625" style="2"/>
    <col min="2817" max="2817" width="52.140625" style="2" customWidth="1"/>
    <col min="2818" max="2819" width="14.42578125" style="2" customWidth="1"/>
    <col min="2820" max="2820" width="12.7109375" style="2" customWidth="1"/>
    <col min="2821" max="3072" width="13.140625" style="2"/>
    <col min="3073" max="3073" width="52.140625" style="2" customWidth="1"/>
    <col min="3074" max="3075" width="14.42578125" style="2" customWidth="1"/>
    <col min="3076" max="3076" width="12.7109375" style="2" customWidth="1"/>
    <col min="3077" max="3328" width="13.140625" style="2"/>
    <col min="3329" max="3329" width="52.140625" style="2" customWidth="1"/>
    <col min="3330" max="3331" width="14.42578125" style="2" customWidth="1"/>
    <col min="3332" max="3332" width="12.7109375" style="2" customWidth="1"/>
    <col min="3333" max="3584" width="13.140625" style="2"/>
    <col min="3585" max="3585" width="52.140625" style="2" customWidth="1"/>
    <col min="3586" max="3587" width="14.42578125" style="2" customWidth="1"/>
    <col min="3588" max="3588" width="12.7109375" style="2" customWidth="1"/>
    <col min="3589" max="3840" width="13.140625" style="2"/>
    <col min="3841" max="3841" width="52.140625" style="2" customWidth="1"/>
    <col min="3842" max="3843" width="14.42578125" style="2" customWidth="1"/>
    <col min="3844" max="3844" width="12.7109375" style="2" customWidth="1"/>
    <col min="3845" max="4096" width="13.140625" style="2"/>
    <col min="4097" max="4097" width="52.140625" style="2" customWidth="1"/>
    <col min="4098" max="4099" width="14.42578125" style="2" customWidth="1"/>
    <col min="4100" max="4100" width="12.7109375" style="2" customWidth="1"/>
    <col min="4101" max="4352" width="13.140625" style="2"/>
    <col min="4353" max="4353" width="52.140625" style="2" customWidth="1"/>
    <col min="4354" max="4355" width="14.42578125" style="2" customWidth="1"/>
    <col min="4356" max="4356" width="12.7109375" style="2" customWidth="1"/>
    <col min="4357" max="4608" width="13.140625" style="2"/>
    <col min="4609" max="4609" width="52.140625" style="2" customWidth="1"/>
    <col min="4610" max="4611" width="14.42578125" style="2" customWidth="1"/>
    <col min="4612" max="4612" width="12.7109375" style="2" customWidth="1"/>
    <col min="4613" max="4864" width="13.140625" style="2"/>
    <col min="4865" max="4865" width="52.140625" style="2" customWidth="1"/>
    <col min="4866" max="4867" width="14.42578125" style="2" customWidth="1"/>
    <col min="4868" max="4868" width="12.7109375" style="2" customWidth="1"/>
    <col min="4869" max="5120" width="13.140625" style="2"/>
    <col min="5121" max="5121" width="52.140625" style="2" customWidth="1"/>
    <col min="5122" max="5123" width="14.42578125" style="2" customWidth="1"/>
    <col min="5124" max="5124" width="12.7109375" style="2" customWidth="1"/>
    <col min="5125" max="5376" width="13.140625" style="2"/>
    <col min="5377" max="5377" width="52.140625" style="2" customWidth="1"/>
    <col min="5378" max="5379" width="14.42578125" style="2" customWidth="1"/>
    <col min="5380" max="5380" width="12.7109375" style="2" customWidth="1"/>
    <col min="5381" max="5632" width="13.140625" style="2"/>
    <col min="5633" max="5633" width="52.140625" style="2" customWidth="1"/>
    <col min="5634" max="5635" width="14.42578125" style="2" customWidth="1"/>
    <col min="5636" max="5636" width="12.7109375" style="2" customWidth="1"/>
    <col min="5637" max="5888" width="13.140625" style="2"/>
    <col min="5889" max="5889" width="52.140625" style="2" customWidth="1"/>
    <col min="5890" max="5891" width="14.42578125" style="2" customWidth="1"/>
    <col min="5892" max="5892" width="12.7109375" style="2" customWidth="1"/>
    <col min="5893" max="6144" width="13.140625" style="2"/>
    <col min="6145" max="6145" width="52.140625" style="2" customWidth="1"/>
    <col min="6146" max="6147" width="14.42578125" style="2" customWidth="1"/>
    <col min="6148" max="6148" width="12.7109375" style="2" customWidth="1"/>
    <col min="6149" max="6400" width="13.140625" style="2"/>
    <col min="6401" max="6401" width="52.140625" style="2" customWidth="1"/>
    <col min="6402" max="6403" width="14.42578125" style="2" customWidth="1"/>
    <col min="6404" max="6404" width="12.7109375" style="2" customWidth="1"/>
    <col min="6405" max="6656" width="13.140625" style="2"/>
    <col min="6657" max="6657" width="52.140625" style="2" customWidth="1"/>
    <col min="6658" max="6659" width="14.42578125" style="2" customWidth="1"/>
    <col min="6660" max="6660" width="12.7109375" style="2" customWidth="1"/>
    <col min="6661" max="6912" width="13.140625" style="2"/>
    <col min="6913" max="6913" width="52.140625" style="2" customWidth="1"/>
    <col min="6914" max="6915" width="14.42578125" style="2" customWidth="1"/>
    <col min="6916" max="6916" width="12.7109375" style="2" customWidth="1"/>
    <col min="6917" max="7168" width="13.140625" style="2"/>
    <col min="7169" max="7169" width="52.140625" style="2" customWidth="1"/>
    <col min="7170" max="7171" width="14.42578125" style="2" customWidth="1"/>
    <col min="7172" max="7172" width="12.7109375" style="2" customWidth="1"/>
    <col min="7173" max="7424" width="13.140625" style="2"/>
    <col min="7425" max="7425" width="52.140625" style="2" customWidth="1"/>
    <col min="7426" max="7427" width="14.42578125" style="2" customWidth="1"/>
    <col min="7428" max="7428" width="12.7109375" style="2" customWidth="1"/>
    <col min="7429" max="7680" width="13.140625" style="2"/>
    <col min="7681" max="7681" width="52.140625" style="2" customWidth="1"/>
    <col min="7682" max="7683" width="14.42578125" style="2" customWidth="1"/>
    <col min="7684" max="7684" width="12.7109375" style="2" customWidth="1"/>
    <col min="7685" max="7936" width="13.140625" style="2"/>
    <col min="7937" max="7937" width="52.140625" style="2" customWidth="1"/>
    <col min="7938" max="7939" width="14.42578125" style="2" customWidth="1"/>
    <col min="7940" max="7940" width="12.7109375" style="2" customWidth="1"/>
    <col min="7941" max="8192" width="13.140625" style="2"/>
    <col min="8193" max="8193" width="52.140625" style="2" customWidth="1"/>
    <col min="8194" max="8195" width="14.42578125" style="2" customWidth="1"/>
    <col min="8196" max="8196" width="12.7109375" style="2" customWidth="1"/>
    <col min="8197" max="8448" width="13.140625" style="2"/>
    <col min="8449" max="8449" width="52.140625" style="2" customWidth="1"/>
    <col min="8450" max="8451" width="14.42578125" style="2" customWidth="1"/>
    <col min="8452" max="8452" width="12.7109375" style="2" customWidth="1"/>
    <col min="8453" max="8704" width="13.140625" style="2"/>
    <col min="8705" max="8705" width="52.140625" style="2" customWidth="1"/>
    <col min="8706" max="8707" width="14.42578125" style="2" customWidth="1"/>
    <col min="8708" max="8708" width="12.7109375" style="2" customWidth="1"/>
    <col min="8709" max="8960" width="13.140625" style="2"/>
    <col min="8961" max="8961" width="52.140625" style="2" customWidth="1"/>
    <col min="8962" max="8963" width="14.42578125" style="2" customWidth="1"/>
    <col min="8964" max="8964" width="12.7109375" style="2" customWidth="1"/>
    <col min="8965" max="9216" width="13.140625" style="2"/>
    <col min="9217" max="9217" width="52.140625" style="2" customWidth="1"/>
    <col min="9218" max="9219" width="14.42578125" style="2" customWidth="1"/>
    <col min="9220" max="9220" width="12.7109375" style="2" customWidth="1"/>
    <col min="9221" max="9472" width="13.140625" style="2"/>
    <col min="9473" max="9473" width="52.140625" style="2" customWidth="1"/>
    <col min="9474" max="9475" width="14.42578125" style="2" customWidth="1"/>
    <col min="9476" max="9476" width="12.7109375" style="2" customWidth="1"/>
    <col min="9477" max="9728" width="13.140625" style="2"/>
    <col min="9729" max="9729" width="52.140625" style="2" customWidth="1"/>
    <col min="9730" max="9731" width="14.42578125" style="2" customWidth="1"/>
    <col min="9732" max="9732" width="12.7109375" style="2" customWidth="1"/>
    <col min="9733" max="9984" width="13.140625" style="2"/>
    <col min="9985" max="9985" width="52.140625" style="2" customWidth="1"/>
    <col min="9986" max="9987" width="14.42578125" style="2" customWidth="1"/>
    <col min="9988" max="9988" width="12.7109375" style="2" customWidth="1"/>
    <col min="9989" max="10240" width="13.140625" style="2"/>
    <col min="10241" max="10241" width="52.140625" style="2" customWidth="1"/>
    <col min="10242" max="10243" width="14.42578125" style="2" customWidth="1"/>
    <col min="10244" max="10244" width="12.7109375" style="2" customWidth="1"/>
    <col min="10245" max="10496" width="13.140625" style="2"/>
    <col min="10497" max="10497" width="52.140625" style="2" customWidth="1"/>
    <col min="10498" max="10499" width="14.42578125" style="2" customWidth="1"/>
    <col min="10500" max="10500" width="12.7109375" style="2" customWidth="1"/>
    <col min="10501" max="10752" width="13.140625" style="2"/>
    <col min="10753" max="10753" width="52.140625" style="2" customWidth="1"/>
    <col min="10754" max="10755" width="14.42578125" style="2" customWidth="1"/>
    <col min="10756" max="10756" width="12.7109375" style="2" customWidth="1"/>
    <col min="10757" max="11008" width="13.140625" style="2"/>
    <col min="11009" max="11009" width="52.140625" style="2" customWidth="1"/>
    <col min="11010" max="11011" width="14.42578125" style="2" customWidth="1"/>
    <col min="11012" max="11012" width="12.7109375" style="2" customWidth="1"/>
    <col min="11013" max="11264" width="13.140625" style="2"/>
    <col min="11265" max="11265" width="52.140625" style="2" customWidth="1"/>
    <col min="11266" max="11267" width="14.42578125" style="2" customWidth="1"/>
    <col min="11268" max="11268" width="12.7109375" style="2" customWidth="1"/>
    <col min="11269" max="11520" width="13.140625" style="2"/>
    <col min="11521" max="11521" width="52.140625" style="2" customWidth="1"/>
    <col min="11522" max="11523" width="14.42578125" style="2" customWidth="1"/>
    <col min="11524" max="11524" width="12.7109375" style="2" customWidth="1"/>
    <col min="11525" max="11776" width="13.140625" style="2"/>
    <col min="11777" max="11777" width="52.140625" style="2" customWidth="1"/>
    <col min="11778" max="11779" width="14.42578125" style="2" customWidth="1"/>
    <col min="11780" max="11780" width="12.7109375" style="2" customWidth="1"/>
    <col min="11781" max="12032" width="13.140625" style="2"/>
    <col min="12033" max="12033" width="52.140625" style="2" customWidth="1"/>
    <col min="12034" max="12035" width="14.42578125" style="2" customWidth="1"/>
    <col min="12036" max="12036" width="12.7109375" style="2" customWidth="1"/>
    <col min="12037" max="12288" width="13.140625" style="2"/>
    <col min="12289" max="12289" width="52.140625" style="2" customWidth="1"/>
    <col min="12290" max="12291" width="14.42578125" style="2" customWidth="1"/>
    <col min="12292" max="12292" width="12.7109375" style="2" customWidth="1"/>
    <col min="12293" max="12544" width="13.140625" style="2"/>
    <col min="12545" max="12545" width="52.140625" style="2" customWidth="1"/>
    <col min="12546" max="12547" width="14.42578125" style="2" customWidth="1"/>
    <col min="12548" max="12548" width="12.7109375" style="2" customWidth="1"/>
    <col min="12549" max="12800" width="13.140625" style="2"/>
    <col min="12801" max="12801" width="52.140625" style="2" customWidth="1"/>
    <col min="12802" max="12803" width="14.42578125" style="2" customWidth="1"/>
    <col min="12804" max="12804" width="12.7109375" style="2" customWidth="1"/>
    <col min="12805" max="13056" width="13.140625" style="2"/>
    <col min="13057" max="13057" width="52.140625" style="2" customWidth="1"/>
    <col min="13058" max="13059" width="14.42578125" style="2" customWidth="1"/>
    <col min="13060" max="13060" width="12.7109375" style="2" customWidth="1"/>
    <col min="13061" max="13312" width="13.140625" style="2"/>
    <col min="13313" max="13313" width="52.140625" style="2" customWidth="1"/>
    <col min="13314" max="13315" width="14.42578125" style="2" customWidth="1"/>
    <col min="13316" max="13316" width="12.7109375" style="2" customWidth="1"/>
    <col min="13317" max="13568" width="13.140625" style="2"/>
    <col min="13569" max="13569" width="52.140625" style="2" customWidth="1"/>
    <col min="13570" max="13571" width="14.42578125" style="2" customWidth="1"/>
    <col min="13572" max="13572" width="12.7109375" style="2" customWidth="1"/>
    <col min="13573" max="13824" width="13.140625" style="2"/>
    <col min="13825" max="13825" width="52.140625" style="2" customWidth="1"/>
    <col min="13826" max="13827" width="14.42578125" style="2" customWidth="1"/>
    <col min="13828" max="13828" width="12.7109375" style="2" customWidth="1"/>
    <col min="13829" max="14080" width="13.140625" style="2"/>
    <col min="14081" max="14081" width="52.140625" style="2" customWidth="1"/>
    <col min="14082" max="14083" width="14.42578125" style="2" customWidth="1"/>
    <col min="14084" max="14084" width="12.7109375" style="2" customWidth="1"/>
    <col min="14085" max="14336" width="13.140625" style="2"/>
    <col min="14337" max="14337" width="52.140625" style="2" customWidth="1"/>
    <col min="14338" max="14339" width="14.42578125" style="2" customWidth="1"/>
    <col min="14340" max="14340" width="12.7109375" style="2" customWidth="1"/>
    <col min="14341" max="14592" width="13.140625" style="2"/>
    <col min="14593" max="14593" width="52.140625" style="2" customWidth="1"/>
    <col min="14594" max="14595" width="14.42578125" style="2" customWidth="1"/>
    <col min="14596" max="14596" width="12.7109375" style="2" customWidth="1"/>
    <col min="14597" max="14848" width="13.140625" style="2"/>
    <col min="14849" max="14849" width="52.140625" style="2" customWidth="1"/>
    <col min="14850" max="14851" width="14.42578125" style="2" customWidth="1"/>
    <col min="14852" max="14852" width="12.7109375" style="2" customWidth="1"/>
    <col min="14853" max="15104" width="13.140625" style="2"/>
    <col min="15105" max="15105" width="52.140625" style="2" customWidth="1"/>
    <col min="15106" max="15107" width="14.42578125" style="2" customWidth="1"/>
    <col min="15108" max="15108" width="12.7109375" style="2" customWidth="1"/>
    <col min="15109" max="15360" width="13.140625" style="2"/>
    <col min="15361" max="15361" width="52.140625" style="2" customWidth="1"/>
    <col min="15362" max="15363" width="14.42578125" style="2" customWidth="1"/>
    <col min="15364" max="15364" width="12.7109375" style="2" customWidth="1"/>
    <col min="15365" max="15616" width="13.140625" style="2"/>
    <col min="15617" max="15617" width="52.140625" style="2" customWidth="1"/>
    <col min="15618" max="15619" width="14.42578125" style="2" customWidth="1"/>
    <col min="15620" max="15620" width="12.7109375" style="2" customWidth="1"/>
    <col min="15621" max="15872" width="13.140625" style="2"/>
    <col min="15873" max="15873" width="52.140625" style="2" customWidth="1"/>
    <col min="15874" max="15875" width="14.42578125" style="2" customWidth="1"/>
    <col min="15876" max="15876" width="12.7109375" style="2" customWidth="1"/>
    <col min="15877" max="16128" width="13.140625" style="2"/>
    <col min="16129" max="16129" width="52.140625" style="2" customWidth="1"/>
    <col min="16130" max="16131" width="14.42578125" style="2" customWidth="1"/>
    <col min="16132" max="16132" width="12.7109375" style="2" customWidth="1"/>
    <col min="16133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284</v>
      </c>
      <c r="B2" s="1"/>
      <c r="C2" s="1"/>
      <c r="D2" s="1"/>
    </row>
    <row r="3" spans="1:4">
      <c r="A3" s="136" t="s">
        <v>289</v>
      </c>
      <c r="B3" s="1"/>
      <c r="C3" s="1"/>
      <c r="D3" s="1"/>
    </row>
    <row r="4" spans="1:4">
      <c r="A4" s="136" t="s">
        <v>282</v>
      </c>
      <c r="B4" s="1"/>
      <c r="C4" s="1"/>
      <c r="D4" s="1"/>
    </row>
    <row r="5" spans="1:4" ht="13.5" thickBot="1">
      <c r="A5" s="3" t="s">
        <v>4</v>
      </c>
      <c r="B5" s="137">
        <v>30000</v>
      </c>
      <c r="C5" s="138" t="s">
        <v>5</v>
      </c>
    </row>
    <row r="6" spans="1:4">
      <c r="A6" s="6"/>
      <c r="B6" s="139" t="s">
        <v>6</v>
      </c>
      <c r="C6" s="56">
        <v>41395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11</v>
      </c>
      <c r="D8" s="144" t="s">
        <v>13</v>
      </c>
    </row>
    <row r="9" spans="1:4">
      <c r="A9" s="141" t="s">
        <v>14</v>
      </c>
      <c r="B9" s="145"/>
    </row>
    <row r="10" spans="1:4">
      <c r="A10" s="146" t="s">
        <v>15</v>
      </c>
      <c r="B10" s="16">
        <v>0</v>
      </c>
      <c r="C10" s="16">
        <v>0</v>
      </c>
      <c r="D10" s="46">
        <v>0</v>
      </c>
    </row>
    <row r="11" spans="1:4">
      <c r="A11" s="146" t="s">
        <v>16</v>
      </c>
      <c r="B11" s="18">
        <v>0</v>
      </c>
      <c r="C11" s="18">
        <v>0</v>
      </c>
      <c r="D11" s="46">
        <v>0</v>
      </c>
    </row>
    <row r="12" spans="1:4">
      <c r="A12" s="146" t="s">
        <v>17</v>
      </c>
      <c r="B12" s="16">
        <v>2481</v>
      </c>
      <c r="C12" s="16">
        <v>82.72</v>
      </c>
      <c r="D12" s="46">
        <v>0.17297396577074309</v>
      </c>
    </row>
    <row r="13" spans="1:4">
      <c r="A13" s="146" t="s">
        <v>18</v>
      </c>
      <c r="B13" s="16">
        <v>0</v>
      </c>
      <c r="C13" s="16">
        <v>0</v>
      </c>
      <c r="D13" s="46">
        <v>0</v>
      </c>
    </row>
    <row r="14" spans="1:4">
      <c r="A14" s="146" t="s">
        <v>19</v>
      </c>
      <c r="B14" s="16">
        <v>0</v>
      </c>
      <c r="C14" s="16">
        <v>0</v>
      </c>
      <c r="D14" s="46">
        <v>0</v>
      </c>
    </row>
    <row r="15" spans="1:4">
      <c r="A15" s="138" t="s">
        <v>20</v>
      </c>
      <c r="B15" s="16">
        <v>4928</v>
      </c>
      <c r="C15" s="16">
        <v>164.27</v>
      </c>
      <c r="D15" s="46">
        <v>0.34357747010004913</v>
      </c>
    </row>
    <row r="16" spans="1:4">
      <c r="A16" s="138" t="s">
        <v>21</v>
      </c>
      <c r="B16" s="16">
        <v>81.36</v>
      </c>
      <c r="C16" s="16">
        <v>2.72</v>
      </c>
      <c r="D16" s="46">
        <v>5.6723747904504863E-3</v>
      </c>
    </row>
    <row r="17" spans="1:4">
      <c r="A17" s="138" t="s">
        <v>22</v>
      </c>
      <c r="B17" s="16">
        <v>0</v>
      </c>
      <c r="C17" s="16">
        <v>0</v>
      </c>
      <c r="D17" s="46">
        <v>0</v>
      </c>
    </row>
    <row r="18" spans="1:4">
      <c r="A18" s="138" t="s">
        <v>23</v>
      </c>
      <c r="B18" s="16">
        <v>3606.3</v>
      </c>
      <c r="C18" s="16">
        <v>120.2</v>
      </c>
      <c r="D18" s="46">
        <v>0.25142926753689271</v>
      </c>
    </row>
    <row r="19" spans="1:4">
      <c r="A19" s="138" t="s">
        <v>24</v>
      </c>
      <c r="B19" s="16">
        <v>1244.6400000000001</v>
      </c>
      <c r="C19" s="16">
        <v>41.5</v>
      </c>
      <c r="D19" s="46">
        <v>8.6775621425593585E-2</v>
      </c>
    </row>
    <row r="20" spans="1:4">
      <c r="A20" s="138" t="s">
        <v>25</v>
      </c>
      <c r="B20" s="16">
        <v>373.84</v>
      </c>
      <c r="C20" s="16">
        <v>12.46</v>
      </c>
      <c r="D20" s="46">
        <v>2.6063920743141712E-2</v>
      </c>
    </row>
    <row r="21" spans="1:4">
      <c r="A21" s="138" t="s">
        <v>26</v>
      </c>
      <c r="B21" s="16">
        <v>120</v>
      </c>
      <c r="C21" s="16">
        <v>4</v>
      </c>
      <c r="D21" s="46">
        <v>8.3663344991895087E-3</v>
      </c>
    </row>
    <row r="22" spans="1:4">
      <c r="A22" s="148" t="s">
        <v>27</v>
      </c>
      <c r="B22" s="20">
        <v>12835.14</v>
      </c>
      <c r="C22" s="20">
        <v>427.87</v>
      </c>
      <c r="D22" s="47">
        <v>0.89485895486606015</v>
      </c>
    </row>
    <row r="23" spans="1:4">
      <c r="A23" s="151" t="s">
        <v>28</v>
      </c>
      <c r="B23" s="18">
        <v>0</v>
      </c>
      <c r="C23" s="18">
        <v>0</v>
      </c>
      <c r="D23" s="48"/>
    </row>
    <row r="24" spans="1:4">
      <c r="A24" s="146" t="s">
        <v>29</v>
      </c>
      <c r="B24" s="16">
        <v>0</v>
      </c>
      <c r="C24" s="16">
        <v>0</v>
      </c>
      <c r="D24" s="46">
        <v>0</v>
      </c>
    </row>
    <row r="25" spans="1:4">
      <c r="A25" s="146" t="s">
        <v>30</v>
      </c>
      <c r="B25" s="16">
        <v>64.180000000000007</v>
      </c>
      <c r="C25" s="16">
        <v>2.14</v>
      </c>
      <c r="D25" s="46">
        <v>4.4745945679831893E-3</v>
      </c>
    </row>
    <row r="26" spans="1:4">
      <c r="A26" s="146" t="s">
        <v>31</v>
      </c>
      <c r="B26" s="16">
        <v>0</v>
      </c>
      <c r="C26" s="16">
        <v>0</v>
      </c>
      <c r="D26" s="46">
        <v>0</v>
      </c>
    </row>
    <row r="27" spans="1:4">
      <c r="A27" s="146" t="s">
        <v>32</v>
      </c>
      <c r="B27" s="16">
        <v>0</v>
      </c>
      <c r="C27" s="16">
        <v>0</v>
      </c>
      <c r="D27" s="46">
        <v>0</v>
      </c>
    </row>
    <row r="28" spans="1:4">
      <c r="A28" s="146" t="s">
        <v>33</v>
      </c>
      <c r="B28" s="16">
        <v>600</v>
      </c>
      <c r="C28" s="16">
        <v>20</v>
      </c>
      <c r="D28" s="46">
        <v>4.183167249594754E-2</v>
      </c>
    </row>
    <row r="29" spans="1:4">
      <c r="A29" s="146" t="s">
        <v>34</v>
      </c>
      <c r="B29" s="16">
        <v>0</v>
      </c>
      <c r="C29" s="16">
        <v>0</v>
      </c>
      <c r="D29" s="46">
        <v>0</v>
      </c>
    </row>
    <row r="30" spans="1:4">
      <c r="A30" s="146" t="s">
        <v>35</v>
      </c>
      <c r="B30" s="16">
        <v>0</v>
      </c>
      <c r="C30" s="16">
        <v>0</v>
      </c>
      <c r="D30" s="46">
        <v>0</v>
      </c>
    </row>
    <row r="31" spans="1:4">
      <c r="A31" s="146" t="s">
        <v>36</v>
      </c>
      <c r="B31" s="16">
        <v>0</v>
      </c>
      <c r="C31" s="16">
        <v>0</v>
      </c>
      <c r="D31" s="46">
        <v>0</v>
      </c>
    </row>
    <row r="32" spans="1:4">
      <c r="A32" s="152" t="s">
        <v>37</v>
      </c>
      <c r="B32" s="24">
        <v>664.18</v>
      </c>
      <c r="C32" s="24">
        <v>22.14</v>
      </c>
      <c r="D32" s="49">
        <v>4.6306267063930734E-2</v>
      </c>
    </row>
    <row r="33" spans="1:239" s="155" customFormat="1">
      <c r="A33" s="141" t="s">
        <v>38</v>
      </c>
      <c r="B33" s="18">
        <v>0</v>
      </c>
      <c r="C33" s="18">
        <v>0</v>
      </c>
      <c r="D33" s="48"/>
    </row>
    <row r="34" spans="1:239" s="155" customFormat="1">
      <c r="A34" s="146" t="s">
        <v>39</v>
      </c>
      <c r="B34" s="16">
        <v>638.70492560177263</v>
      </c>
      <c r="C34" s="16">
        <v>21.29</v>
      </c>
      <c r="D34" s="46">
        <v>4.453015878220315E-2</v>
      </c>
    </row>
    <row r="35" spans="1:239" s="155" customFormat="1">
      <c r="A35" s="138" t="s">
        <v>40</v>
      </c>
      <c r="B35" s="16">
        <v>638.70492560177263</v>
      </c>
      <c r="C35" s="16">
        <v>21.29</v>
      </c>
      <c r="D35" s="46">
        <v>4.453015878220315E-2</v>
      </c>
    </row>
    <row r="36" spans="1:239" s="156" customFormat="1">
      <c r="A36" s="148" t="s">
        <v>41</v>
      </c>
      <c r="B36" s="20">
        <v>14138.024925601772</v>
      </c>
      <c r="C36" s="20">
        <v>471.3</v>
      </c>
      <c r="D36" s="47">
        <v>0.98569538071219409</v>
      </c>
    </row>
    <row r="37" spans="1:239" s="155" customFormat="1">
      <c r="A37" s="141" t="s">
        <v>42</v>
      </c>
      <c r="B37" s="18">
        <v>0</v>
      </c>
      <c r="C37" s="18">
        <v>0</v>
      </c>
      <c r="D37" s="48"/>
    </row>
    <row r="38" spans="1:239" s="155" customFormat="1">
      <c r="A38" s="138" t="s">
        <v>43</v>
      </c>
      <c r="B38" s="16">
        <v>202.26</v>
      </c>
      <c r="C38" s="16">
        <v>6.74</v>
      </c>
      <c r="D38" s="46">
        <v>1.4101456798383916E-2</v>
      </c>
    </row>
    <row r="39" spans="1:239" s="155" customFormat="1">
      <c r="A39" s="138" t="s">
        <v>44</v>
      </c>
      <c r="B39" s="16">
        <v>1.48</v>
      </c>
      <c r="C39" s="16">
        <v>0.05</v>
      </c>
      <c r="D39" s="46">
        <v>1.031847921566706E-4</v>
      </c>
    </row>
    <row r="40" spans="1:239" s="155" customFormat="1">
      <c r="A40" s="146" t="s">
        <v>45</v>
      </c>
      <c r="B40" s="16">
        <v>0</v>
      </c>
      <c r="C40" s="16">
        <v>0</v>
      </c>
      <c r="D40" s="46">
        <v>0</v>
      </c>
    </row>
    <row r="41" spans="1:239" s="155" customFormat="1">
      <c r="A41" s="152" t="s">
        <v>46</v>
      </c>
      <c r="B41" s="24">
        <v>203.74</v>
      </c>
      <c r="C41" s="24">
        <v>6.79</v>
      </c>
      <c r="D41" s="49">
        <v>1.4204641590540587E-2</v>
      </c>
      <c r="E41" s="158"/>
      <c r="F41" s="158"/>
      <c r="G41" s="27"/>
      <c r="H41" s="157"/>
      <c r="I41" s="158"/>
      <c r="J41" s="158"/>
      <c r="K41" s="27"/>
      <c r="L41" s="157"/>
      <c r="M41" s="158"/>
      <c r="N41" s="158"/>
      <c r="O41" s="27"/>
      <c r="P41" s="157"/>
      <c r="Q41" s="158"/>
      <c r="R41" s="158"/>
      <c r="S41" s="27"/>
      <c r="T41" s="157"/>
      <c r="U41" s="158"/>
      <c r="V41" s="158"/>
      <c r="W41" s="27"/>
      <c r="X41" s="157"/>
      <c r="Y41" s="158"/>
      <c r="Z41" s="158"/>
      <c r="AA41" s="27"/>
      <c r="AB41" s="157"/>
      <c r="AC41" s="158"/>
      <c r="AD41" s="158"/>
      <c r="AE41" s="27"/>
      <c r="AF41" s="157"/>
      <c r="AG41" s="158"/>
      <c r="AH41" s="158"/>
      <c r="AI41" s="27"/>
      <c r="AJ41" s="157"/>
      <c r="AK41" s="158"/>
      <c r="AL41" s="158"/>
      <c r="AM41" s="27"/>
      <c r="AN41" s="157"/>
      <c r="AO41" s="158"/>
      <c r="AP41" s="158"/>
      <c r="AQ41" s="27"/>
      <c r="AR41" s="157"/>
      <c r="AS41" s="158"/>
      <c r="AT41" s="158"/>
      <c r="AU41" s="27"/>
      <c r="AV41" s="157"/>
      <c r="AW41" s="158"/>
      <c r="AX41" s="158"/>
      <c r="AY41" s="27"/>
      <c r="AZ41" s="157"/>
      <c r="BA41" s="158"/>
      <c r="BB41" s="158"/>
      <c r="BC41" s="27"/>
      <c r="BD41" s="157"/>
      <c r="BE41" s="158"/>
      <c r="BF41" s="158"/>
      <c r="BG41" s="27"/>
      <c r="BH41" s="157"/>
      <c r="BI41" s="158"/>
      <c r="BJ41" s="158"/>
      <c r="BK41" s="27"/>
      <c r="BL41" s="157"/>
      <c r="BM41" s="158"/>
      <c r="BN41" s="158"/>
      <c r="BO41" s="27"/>
      <c r="BP41" s="157"/>
      <c r="BQ41" s="158"/>
      <c r="BR41" s="158"/>
      <c r="BS41" s="27"/>
      <c r="BT41" s="157"/>
      <c r="BU41" s="158"/>
      <c r="BV41" s="158"/>
      <c r="BW41" s="27"/>
      <c r="BX41" s="157"/>
      <c r="BY41" s="158"/>
      <c r="BZ41" s="158"/>
      <c r="CA41" s="27"/>
      <c r="CB41" s="157"/>
      <c r="CC41" s="158"/>
      <c r="CD41" s="158"/>
      <c r="CE41" s="27"/>
      <c r="CF41" s="157"/>
      <c r="CG41" s="158"/>
      <c r="CH41" s="158"/>
      <c r="CI41" s="27"/>
      <c r="CJ41" s="157"/>
      <c r="CK41" s="158"/>
      <c r="CL41" s="158"/>
      <c r="CM41" s="27"/>
      <c r="CN41" s="157"/>
      <c r="CO41" s="158"/>
      <c r="CP41" s="158"/>
      <c r="CQ41" s="27"/>
      <c r="CR41" s="157"/>
      <c r="CS41" s="158"/>
      <c r="CT41" s="158"/>
      <c r="CU41" s="27"/>
      <c r="CV41" s="157"/>
      <c r="CW41" s="158"/>
      <c r="CX41" s="158"/>
      <c r="CY41" s="27"/>
      <c r="CZ41" s="157"/>
      <c r="DA41" s="158"/>
      <c r="DB41" s="158"/>
      <c r="DC41" s="27"/>
      <c r="DD41" s="157"/>
      <c r="DE41" s="158"/>
      <c r="DF41" s="158"/>
      <c r="DG41" s="27"/>
      <c r="DH41" s="157"/>
      <c r="DI41" s="158"/>
      <c r="DJ41" s="158"/>
      <c r="DK41" s="27"/>
      <c r="DL41" s="157"/>
      <c r="DM41" s="158"/>
      <c r="DN41" s="158"/>
      <c r="DO41" s="27"/>
      <c r="DP41" s="157"/>
      <c r="DQ41" s="158"/>
      <c r="DR41" s="158"/>
      <c r="DS41" s="27"/>
      <c r="DT41" s="157"/>
      <c r="DU41" s="158"/>
      <c r="DV41" s="158"/>
      <c r="DW41" s="27"/>
      <c r="DX41" s="157"/>
      <c r="DY41" s="158"/>
      <c r="DZ41" s="158"/>
      <c r="EA41" s="27"/>
      <c r="EB41" s="157"/>
      <c r="EC41" s="158"/>
      <c r="ED41" s="158"/>
      <c r="EE41" s="27"/>
      <c r="EF41" s="157"/>
      <c r="EG41" s="158"/>
      <c r="EH41" s="158"/>
      <c r="EI41" s="27"/>
      <c r="EJ41" s="157"/>
      <c r="EK41" s="158"/>
      <c r="EL41" s="158"/>
      <c r="EM41" s="27"/>
      <c r="EN41" s="157"/>
      <c r="EO41" s="158"/>
      <c r="EP41" s="158"/>
      <c r="EQ41" s="27"/>
      <c r="ER41" s="157"/>
      <c r="ES41" s="158"/>
      <c r="ET41" s="158"/>
      <c r="EU41" s="27"/>
      <c r="EV41" s="157"/>
      <c r="EW41" s="158"/>
      <c r="EX41" s="158"/>
      <c r="EY41" s="27"/>
      <c r="EZ41" s="157"/>
      <c r="FA41" s="158"/>
      <c r="FB41" s="158"/>
      <c r="FC41" s="27"/>
      <c r="FD41" s="157"/>
      <c r="FE41" s="158"/>
      <c r="FF41" s="158"/>
      <c r="FG41" s="27"/>
      <c r="FH41" s="157"/>
      <c r="FI41" s="158"/>
      <c r="FJ41" s="158"/>
      <c r="FK41" s="27"/>
      <c r="FL41" s="157"/>
      <c r="FM41" s="158"/>
      <c r="FN41" s="158"/>
      <c r="FO41" s="27"/>
      <c r="FP41" s="157"/>
      <c r="FQ41" s="158"/>
      <c r="FR41" s="158"/>
      <c r="FS41" s="27"/>
      <c r="FT41" s="157"/>
      <c r="FU41" s="158"/>
      <c r="FV41" s="158"/>
      <c r="FW41" s="27"/>
      <c r="FX41" s="157"/>
      <c r="FY41" s="158"/>
      <c r="FZ41" s="158"/>
      <c r="GA41" s="27"/>
      <c r="GB41" s="157"/>
      <c r="GC41" s="158"/>
      <c r="GD41" s="158"/>
      <c r="GE41" s="27"/>
      <c r="GF41" s="157"/>
      <c r="GG41" s="158"/>
      <c r="GH41" s="158"/>
      <c r="GI41" s="27"/>
      <c r="GJ41" s="157"/>
      <c r="GK41" s="158"/>
      <c r="GL41" s="158"/>
      <c r="GM41" s="27"/>
      <c r="GN41" s="157"/>
      <c r="GO41" s="158"/>
      <c r="GP41" s="158"/>
      <c r="GQ41" s="27"/>
      <c r="GR41" s="157"/>
      <c r="GS41" s="158"/>
      <c r="GT41" s="158"/>
      <c r="GU41" s="27"/>
      <c r="GV41" s="157"/>
      <c r="GW41" s="158"/>
      <c r="GX41" s="158"/>
      <c r="GY41" s="27"/>
      <c r="GZ41" s="157"/>
      <c r="HA41" s="158"/>
      <c r="HB41" s="158"/>
      <c r="HC41" s="27"/>
      <c r="HD41" s="157"/>
      <c r="HE41" s="158"/>
      <c r="HF41" s="158"/>
      <c r="HG41" s="27"/>
      <c r="HH41" s="157"/>
      <c r="HI41" s="158"/>
      <c r="HJ41" s="158"/>
      <c r="HK41" s="27"/>
      <c r="HL41" s="157"/>
      <c r="HM41" s="158"/>
      <c r="HN41" s="158"/>
      <c r="HO41" s="27"/>
      <c r="HP41" s="157"/>
      <c r="HQ41" s="158"/>
      <c r="HR41" s="158"/>
      <c r="HS41" s="27"/>
      <c r="HT41" s="157"/>
      <c r="HU41" s="158"/>
      <c r="HV41" s="158"/>
      <c r="HW41" s="27"/>
      <c r="HX41" s="157"/>
      <c r="HY41" s="158"/>
      <c r="HZ41" s="158"/>
      <c r="IA41" s="27"/>
      <c r="IB41" s="157"/>
      <c r="IC41" s="158"/>
      <c r="ID41" s="158"/>
      <c r="IE41" s="27"/>
    </row>
    <row r="42" spans="1:239" s="155" customFormat="1">
      <c r="A42" s="141" t="s">
        <v>47</v>
      </c>
      <c r="B42" s="18">
        <v>0</v>
      </c>
      <c r="C42" s="18">
        <v>0</v>
      </c>
      <c r="D42" s="48"/>
    </row>
    <row r="43" spans="1:239" s="155" customFormat="1">
      <c r="A43" s="146" t="s">
        <v>48</v>
      </c>
      <c r="B43" s="16">
        <v>0.14400000000000002</v>
      </c>
      <c r="C43" s="16">
        <v>0</v>
      </c>
      <c r="D43" s="46">
        <v>1.003960139902741E-5</v>
      </c>
    </row>
    <row r="44" spans="1:239" s="155" customFormat="1">
      <c r="A44" s="146" t="s">
        <v>49</v>
      </c>
      <c r="B44" s="16">
        <v>0</v>
      </c>
      <c r="C44" s="16">
        <v>0</v>
      </c>
      <c r="D44" s="46">
        <v>0</v>
      </c>
    </row>
    <row r="45" spans="1:239" s="155" customFormat="1">
      <c r="A45" s="146" t="s">
        <v>50</v>
      </c>
      <c r="B45" s="16">
        <v>1.29</v>
      </c>
      <c r="C45" s="16">
        <v>0.04</v>
      </c>
      <c r="D45" s="46">
        <v>8.9938095866287217E-5</v>
      </c>
    </row>
    <row r="46" spans="1:239" s="155" customFormat="1">
      <c r="A46" s="152" t="s">
        <v>51</v>
      </c>
      <c r="B46" s="24">
        <v>1.4340000000000002</v>
      </c>
      <c r="C46" s="24">
        <v>0.04</v>
      </c>
      <c r="D46" s="49">
        <v>9.9977697265314628E-5</v>
      </c>
      <c r="E46" s="158"/>
      <c r="F46" s="158"/>
      <c r="G46" s="27"/>
      <c r="H46" s="157"/>
      <c r="I46" s="158"/>
      <c r="J46" s="158"/>
      <c r="K46" s="27"/>
      <c r="L46" s="157"/>
      <c r="M46" s="158"/>
      <c r="N46" s="158"/>
      <c r="O46" s="27"/>
      <c r="P46" s="157"/>
      <c r="Q46" s="158"/>
      <c r="R46" s="158"/>
      <c r="S46" s="27"/>
      <c r="T46" s="157"/>
      <c r="U46" s="158"/>
      <c r="V46" s="158"/>
      <c r="W46" s="27"/>
      <c r="X46" s="157"/>
      <c r="Y46" s="158"/>
      <c r="Z46" s="158"/>
      <c r="AA46" s="27"/>
      <c r="AB46" s="157"/>
      <c r="AC46" s="158"/>
      <c r="AD46" s="158"/>
      <c r="AE46" s="27"/>
      <c r="AF46" s="157"/>
      <c r="AG46" s="158"/>
      <c r="AH46" s="158"/>
      <c r="AI46" s="27"/>
      <c r="AJ46" s="157"/>
      <c r="AK46" s="158"/>
      <c r="AL46" s="158"/>
      <c r="AM46" s="27"/>
      <c r="AN46" s="157"/>
      <c r="AO46" s="158"/>
      <c r="AP46" s="158"/>
      <c r="AQ46" s="27"/>
      <c r="AR46" s="157"/>
      <c r="AS46" s="158"/>
      <c r="AT46" s="158"/>
      <c r="AU46" s="27"/>
      <c r="AV46" s="157"/>
      <c r="AW46" s="158"/>
      <c r="AX46" s="158"/>
      <c r="AY46" s="27"/>
      <c r="AZ46" s="157"/>
      <c r="BA46" s="158"/>
      <c r="BB46" s="158"/>
      <c r="BC46" s="27"/>
      <c r="BD46" s="157"/>
      <c r="BE46" s="158"/>
      <c r="BF46" s="158"/>
      <c r="BG46" s="27"/>
      <c r="BH46" s="157"/>
      <c r="BI46" s="158"/>
      <c r="BJ46" s="158"/>
      <c r="BK46" s="27"/>
      <c r="BL46" s="157"/>
      <c r="BM46" s="158"/>
      <c r="BN46" s="158"/>
      <c r="BO46" s="27"/>
      <c r="BP46" s="157"/>
      <c r="BQ46" s="158"/>
      <c r="BR46" s="158"/>
      <c r="BS46" s="27"/>
      <c r="BT46" s="157"/>
      <c r="BU46" s="158"/>
      <c r="BV46" s="158"/>
      <c r="BW46" s="27"/>
      <c r="BX46" s="157"/>
      <c r="BY46" s="158"/>
      <c r="BZ46" s="158"/>
      <c r="CA46" s="27"/>
      <c r="CB46" s="157"/>
      <c r="CC46" s="158"/>
      <c r="CD46" s="158"/>
      <c r="CE46" s="27"/>
      <c r="CF46" s="157"/>
      <c r="CG46" s="158"/>
      <c r="CH46" s="158"/>
      <c r="CI46" s="27"/>
      <c r="CJ46" s="157"/>
      <c r="CK46" s="158"/>
      <c r="CL46" s="158"/>
      <c r="CM46" s="27"/>
      <c r="CN46" s="157"/>
      <c r="CO46" s="158"/>
      <c r="CP46" s="158"/>
      <c r="CQ46" s="27"/>
      <c r="CR46" s="157"/>
      <c r="CS46" s="158"/>
      <c r="CT46" s="158"/>
      <c r="CU46" s="27"/>
      <c r="CV46" s="157"/>
      <c r="CW46" s="158"/>
      <c r="CX46" s="158"/>
      <c r="CY46" s="27"/>
      <c r="CZ46" s="157"/>
      <c r="DA46" s="158"/>
      <c r="DB46" s="158"/>
      <c r="DC46" s="27"/>
      <c r="DD46" s="157"/>
      <c r="DE46" s="158"/>
      <c r="DF46" s="158"/>
      <c r="DG46" s="27"/>
      <c r="DH46" s="157"/>
      <c r="DI46" s="158"/>
      <c r="DJ46" s="158"/>
      <c r="DK46" s="27"/>
      <c r="DL46" s="157"/>
      <c r="DM46" s="158"/>
      <c r="DN46" s="158"/>
      <c r="DO46" s="27"/>
      <c r="DP46" s="157"/>
      <c r="DQ46" s="158"/>
      <c r="DR46" s="158"/>
      <c r="DS46" s="27"/>
      <c r="DT46" s="157"/>
      <c r="DU46" s="158"/>
      <c r="DV46" s="158"/>
      <c r="DW46" s="27"/>
      <c r="DX46" s="157"/>
      <c r="DY46" s="158"/>
      <c r="DZ46" s="158"/>
      <c r="EA46" s="27"/>
      <c r="EB46" s="157"/>
      <c r="EC46" s="158"/>
      <c r="ED46" s="158"/>
      <c r="EE46" s="27"/>
      <c r="EF46" s="157"/>
      <c r="EG46" s="158"/>
      <c r="EH46" s="158"/>
      <c r="EI46" s="27"/>
      <c r="EJ46" s="157"/>
      <c r="EK46" s="158"/>
      <c r="EL46" s="158"/>
      <c r="EM46" s="27"/>
      <c r="EN46" s="157"/>
      <c r="EO46" s="158"/>
      <c r="EP46" s="158"/>
      <c r="EQ46" s="27"/>
      <c r="ER46" s="157"/>
      <c r="ES46" s="158"/>
      <c r="ET46" s="158"/>
      <c r="EU46" s="27"/>
      <c r="EV46" s="157"/>
      <c r="EW46" s="158"/>
      <c r="EX46" s="158"/>
      <c r="EY46" s="27"/>
      <c r="EZ46" s="157"/>
      <c r="FA46" s="158"/>
      <c r="FB46" s="158"/>
      <c r="FC46" s="27"/>
      <c r="FD46" s="157"/>
      <c r="FE46" s="158"/>
      <c r="FF46" s="158"/>
      <c r="FG46" s="27"/>
      <c r="FH46" s="157"/>
      <c r="FI46" s="158"/>
      <c r="FJ46" s="158"/>
      <c r="FK46" s="27"/>
      <c r="FL46" s="157"/>
      <c r="FM46" s="158"/>
      <c r="FN46" s="158"/>
      <c r="FO46" s="27"/>
      <c r="FP46" s="157"/>
      <c r="FQ46" s="158"/>
      <c r="FR46" s="158"/>
      <c r="FS46" s="27"/>
      <c r="FT46" s="157"/>
      <c r="FU46" s="158"/>
      <c r="FV46" s="158"/>
      <c r="FW46" s="27"/>
      <c r="FX46" s="157"/>
      <c r="FY46" s="158"/>
      <c r="FZ46" s="158"/>
      <c r="GA46" s="27"/>
      <c r="GB46" s="157"/>
      <c r="GC46" s="158"/>
      <c r="GD46" s="158"/>
      <c r="GE46" s="27"/>
      <c r="GF46" s="157"/>
      <c r="GG46" s="158"/>
      <c r="GH46" s="158"/>
      <c r="GI46" s="27"/>
      <c r="GJ46" s="157"/>
      <c r="GK46" s="158"/>
      <c r="GL46" s="158"/>
      <c r="GM46" s="27"/>
      <c r="GN46" s="157"/>
      <c r="GO46" s="158"/>
      <c r="GP46" s="158"/>
      <c r="GQ46" s="27"/>
      <c r="GR46" s="157"/>
      <c r="GS46" s="158"/>
      <c r="GT46" s="158"/>
      <c r="GU46" s="27"/>
      <c r="GV46" s="157"/>
      <c r="GW46" s="158"/>
      <c r="GX46" s="158"/>
      <c r="GY46" s="27"/>
      <c r="GZ46" s="157"/>
      <c r="HA46" s="158"/>
      <c r="HB46" s="158"/>
      <c r="HC46" s="27"/>
      <c r="HD46" s="157"/>
      <c r="HE46" s="158"/>
      <c r="HF46" s="158"/>
      <c r="HG46" s="27"/>
      <c r="HH46" s="157"/>
      <c r="HI46" s="158"/>
      <c r="HJ46" s="158"/>
      <c r="HK46" s="27"/>
      <c r="HL46" s="157"/>
      <c r="HM46" s="158"/>
      <c r="HN46" s="158"/>
      <c r="HO46" s="27"/>
      <c r="HP46" s="157"/>
      <c r="HQ46" s="158"/>
      <c r="HR46" s="158"/>
      <c r="HS46" s="27"/>
      <c r="HT46" s="157"/>
      <c r="HU46" s="158"/>
      <c r="HV46" s="158"/>
      <c r="HW46" s="27"/>
      <c r="HX46" s="157"/>
      <c r="HY46" s="158"/>
      <c r="HZ46" s="158"/>
      <c r="IA46" s="27"/>
      <c r="IB46" s="157"/>
      <c r="IC46" s="158"/>
      <c r="ID46" s="158"/>
      <c r="IE46" s="27"/>
    </row>
    <row r="47" spans="1:239" s="155" customFormat="1">
      <c r="A47" s="159" t="s">
        <v>52</v>
      </c>
      <c r="B47" s="29">
        <v>205.17400000000001</v>
      </c>
      <c r="C47" s="29">
        <v>6.83</v>
      </c>
      <c r="D47" s="50">
        <v>1.4304619287805902E-2</v>
      </c>
      <c r="E47" s="158"/>
      <c r="F47" s="157"/>
      <c r="G47" s="158"/>
      <c r="H47" s="158"/>
      <c r="I47" s="158"/>
      <c r="J47" s="157"/>
      <c r="K47" s="158"/>
      <c r="L47" s="158"/>
      <c r="M47" s="158"/>
      <c r="N47" s="157"/>
      <c r="O47" s="158"/>
      <c r="P47" s="158"/>
      <c r="Q47" s="158"/>
      <c r="R47" s="157"/>
      <c r="S47" s="158"/>
      <c r="T47" s="158"/>
      <c r="U47" s="158"/>
      <c r="V47" s="157"/>
      <c r="W47" s="158"/>
      <c r="X47" s="158"/>
      <c r="Y47" s="158"/>
      <c r="Z47" s="157"/>
      <c r="AA47" s="158"/>
      <c r="AB47" s="158"/>
      <c r="AC47" s="158"/>
      <c r="AD47" s="157"/>
      <c r="AE47" s="158"/>
      <c r="AF47" s="158"/>
      <c r="AG47" s="158"/>
      <c r="AH47" s="157"/>
      <c r="AI47" s="158"/>
      <c r="AJ47" s="158"/>
      <c r="AK47" s="158"/>
      <c r="AL47" s="157"/>
      <c r="AM47" s="158"/>
      <c r="AN47" s="158"/>
      <c r="AO47" s="158"/>
      <c r="AP47" s="157"/>
      <c r="AQ47" s="158"/>
      <c r="AR47" s="158"/>
      <c r="AS47" s="158"/>
      <c r="AT47" s="157"/>
      <c r="AU47" s="158"/>
      <c r="AV47" s="158"/>
      <c r="AW47" s="158"/>
      <c r="AX47" s="157"/>
      <c r="AY47" s="158"/>
      <c r="AZ47" s="158"/>
      <c r="BA47" s="158"/>
      <c r="BB47" s="157"/>
      <c r="BC47" s="158"/>
      <c r="BD47" s="158"/>
      <c r="BE47" s="158"/>
      <c r="BF47" s="157"/>
      <c r="BG47" s="158"/>
      <c r="BH47" s="158"/>
      <c r="BI47" s="158"/>
      <c r="BJ47" s="157"/>
      <c r="BK47" s="158"/>
      <c r="BL47" s="158"/>
      <c r="BM47" s="158"/>
      <c r="BN47" s="157"/>
      <c r="BO47" s="158"/>
      <c r="BP47" s="158"/>
      <c r="BQ47" s="158"/>
      <c r="BR47" s="157"/>
      <c r="BS47" s="158"/>
      <c r="BT47" s="158"/>
      <c r="BU47" s="158"/>
      <c r="BV47" s="157"/>
      <c r="BW47" s="158"/>
      <c r="BX47" s="158"/>
      <c r="BY47" s="158"/>
      <c r="BZ47" s="157"/>
      <c r="CA47" s="158"/>
      <c r="CB47" s="158"/>
      <c r="CC47" s="158"/>
      <c r="CD47" s="157"/>
      <c r="CE47" s="158"/>
      <c r="CF47" s="158"/>
      <c r="CG47" s="158"/>
      <c r="CH47" s="157"/>
      <c r="CI47" s="158"/>
      <c r="CJ47" s="158"/>
      <c r="CK47" s="158"/>
      <c r="CL47" s="157"/>
      <c r="CM47" s="158"/>
      <c r="CN47" s="158"/>
      <c r="CO47" s="158"/>
      <c r="CP47" s="157"/>
      <c r="CQ47" s="158"/>
      <c r="CR47" s="158"/>
      <c r="CS47" s="158"/>
      <c r="CT47" s="157"/>
      <c r="CU47" s="158"/>
      <c r="CV47" s="158"/>
      <c r="CW47" s="158"/>
      <c r="CX47" s="157"/>
      <c r="CY47" s="158"/>
      <c r="CZ47" s="158"/>
      <c r="DA47" s="158"/>
      <c r="DB47" s="157"/>
      <c r="DC47" s="158"/>
      <c r="DD47" s="158"/>
      <c r="DE47" s="158"/>
      <c r="DF47" s="157"/>
      <c r="DG47" s="158"/>
      <c r="DH47" s="158"/>
      <c r="DI47" s="158"/>
      <c r="DJ47" s="157"/>
      <c r="DK47" s="158"/>
      <c r="DL47" s="158"/>
      <c r="DM47" s="158"/>
      <c r="DN47" s="157"/>
      <c r="DO47" s="158"/>
      <c r="DP47" s="158"/>
      <c r="DQ47" s="158"/>
      <c r="DR47" s="157"/>
      <c r="DS47" s="158"/>
      <c r="DT47" s="158"/>
      <c r="DU47" s="158"/>
      <c r="DV47" s="157"/>
      <c r="DW47" s="158"/>
      <c r="DX47" s="158"/>
      <c r="DY47" s="158"/>
      <c r="DZ47" s="157"/>
      <c r="EA47" s="158"/>
      <c r="EB47" s="158"/>
      <c r="EC47" s="158"/>
      <c r="ED47" s="157"/>
      <c r="EE47" s="158"/>
      <c r="EF47" s="158"/>
      <c r="EG47" s="158"/>
      <c r="EH47" s="157"/>
      <c r="EI47" s="158"/>
      <c r="EJ47" s="158"/>
      <c r="EK47" s="158"/>
      <c r="EL47" s="157"/>
      <c r="EM47" s="158"/>
      <c r="EN47" s="158"/>
      <c r="EO47" s="158"/>
      <c r="EP47" s="157"/>
      <c r="EQ47" s="158"/>
      <c r="ER47" s="158"/>
      <c r="ES47" s="158"/>
      <c r="ET47" s="157"/>
      <c r="EU47" s="158"/>
      <c r="EV47" s="158"/>
      <c r="EW47" s="158"/>
      <c r="EX47" s="157"/>
      <c r="EY47" s="158"/>
      <c r="EZ47" s="158"/>
      <c r="FA47" s="158"/>
      <c r="FB47" s="157"/>
      <c r="FC47" s="158"/>
      <c r="FD47" s="158"/>
      <c r="FE47" s="158"/>
      <c r="FF47" s="157"/>
      <c r="FG47" s="158"/>
      <c r="FH47" s="158"/>
      <c r="FI47" s="158"/>
      <c r="FJ47" s="157"/>
      <c r="FK47" s="158"/>
      <c r="FL47" s="158"/>
      <c r="FM47" s="158"/>
      <c r="FN47" s="157"/>
      <c r="FO47" s="158"/>
      <c r="FP47" s="158"/>
      <c r="FQ47" s="158"/>
      <c r="FR47" s="157"/>
      <c r="FS47" s="158"/>
      <c r="FT47" s="158"/>
      <c r="FU47" s="158"/>
      <c r="FV47" s="157"/>
      <c r="FW47" s="158"/>
      <c r="FX47" s="158"/>
      <c r="FY47" s="158"/>
      <c r="FZ47" s="157"/>
      <c r="GA47" s="158"/>
      <c r="GB47" s="158"/>
      <c r="GC47" s="158"/>
      <c r="GD47" s="157"/>
      <c r="GE47" s="158"/>
      <c r="GF47" s="158"/>
      <c r="GG47" s="158"/>
      <c r="GH47" s="157"/>
      <c r="GI47" s="158"/>
      <c r="GJ47" s="158"/>
      <c r="GK47" s="158"/>
      <c r="GL47" s="157"/>
      <c r="GM47" s="158"/>
      <c r="GN47" s="158"/>
      <c r="GO47" s="158"/>
      <c r="GP47" s="157"/>
      <c r="GQ47" s="158"/>
      <c r="GR47" s="158"/>
      <c r="GS47" s="158"/>
      <c r="GT47" s="157"/>
      <c r="GU47" s="158"/>
      <c r="GV47" s="158"/>
      <c r="GW47" s="158"/>
      <c r="GX47" s="157"/>
      <c r="GY47" s="158"/>
      <c r="GZ47" s="158"/>
      <c r="HA47" s="158"/>
      <c r="HB47" s="157"/>
      <c r="HC47" s="158"/>
      <c r="HD47" s="158"/>
      <c r="HE47" s="158"/>
      <c r="HF47" s="157"/>
      <c r="HG47" s="158"/>
      <c r="HH47" s="158"/>
      <c r="HI47" s="158"/>
      <c r="HJ47" s="157"/>
      <c r="HK47" s="158"/>
      <c r="HL47" s="158"/>
      <c r="HM47" s="158"/>
      <c r="HN47" s="157"/>
      <c r="HO47" s="158"/>
      <c r="HP47" s="158"/>
      <c r="HQ47" s="158"/>
      <c r="HR47" s="157"/>
      <c r="HS47" s="158"/>
      <c r="HT47" s="158"/>
      <c r="HU47" s="158"/>
      <c r="HV47" s="157"/>
      <c r="HW47" s="158"/>
      <c r="HX47" s="158"/>
      <c r="HY47" s="158"/>
      <c r="HZ47" s="157"/>
      <c r="IA47" s="158"/>
      <c r="IB47" s="158"/>
      <c r="IC47" s="158"/>
    </row>
    <row r="48" spans="1:239" s="156" customFormat="1" ht="13.5" thickBot="1">
      <c r="A48" s="162" t="s">
        <v>53</v>
      </c>
      <c r="B48" s="32">
        <v>14343.198925601773</v>
      </c>
      <c r="C48" s="32">
        <v>478.13</v>
      </c>
      <c r="D48" s="51">
        <v>1</v>
      </c>
    </row>
    <row r="49" spans="1:239" s="155" customFormat="1" ht="13.5" thickBot="1">
      <c r="A49" s="166"/>
      <c r="B49" s="34"/>
      <c r="C49" s="34"/>
      <c r="D49" s="52"/>
    </row>
    <row r="50" spans="1:239" s="155" customFormat="1" ht="13.5" thickBot="1">
      <c r="A50" s="167" t="s">
        <v>54</v>
      </c>
      <c r="B50" s="37">
        <v>5383.2</v>
      </c>
      <c r="C50" s="37">
        <v>179.45</v>
      </c>
      <c r="D50" s="53">
        <v>1</v>
      </c>
    </row>
    <row r="51" spans="1:239" s="155" customFormat="1">
      <c r="A51" s="168" t="s">
        <v>55</v>
      </c>
      <c r="B51" s="40">
        <v>81.36</v>
      </c>
      <c r="C51" s="40">
        <v>2.72</v>
      </c>
      <c r="D51" s="54">
        <v>1.5113687026304057E-2</v>
      </c>
    </row>
    <row r="52" spans="1:239" s="155" customFormat="1">
      <c r="A52" s="152" t="s">
        <v>56</v>
      </c>
      <c r="B52" s="24">
        <v>373.84</v>
      </c>
      <c r="C52" s="24">
        <v>12.46</v>
      </c>
      <c r="D52" s="49">
        <v>6.9445682865210287E-2</v>
      </c>
      <c r="E52" s="158"/>
      <c r="F52" s="158"/>
      <c r="G52" s="27"/>
      <c r="H52" s="157"/>
      <c r="I52" s="158"/>
      <c r="J52" s="158"/>
      <c r="K52" s="27"/>
      <c r="L52" s="157"/>
      <c r="M52" s="158"/>
      <c r="N52" s="158"/>
      <c r="O52" s="27"/>
      <c r="P52" s="157"/>
      <c r="Q52" s="158"/>
      <c r="R52" s="158"/>
      <c r="S52" s="27"/>
      <c r="T52" s="157"/>
      <c r="U52" s="158"/>
      <c r="V52" s="158"/>
      <c r="W52" s="27"/>
      <c r="X52" s="157"/>
      <c r="Y52" s="158"/>
      <c r="Z52" s="158"/>
      <c r="AA52" s="27"/>
      <c r="AB52" s="157"/>
      <c r="AC52" s="158"/>
      <c r="AD52" s="158"/>
      <c r="AE52" s="27"/>
      <c r="AF52" s="157"/>
      <c r="AG52" s="158"/>
      <c r="AH52" s="158"/>
      <c r="AI52" s="27"/>
      <c r="AJ52" s="157"/>
      <c r="AK52" s="158"/>
      <c r="AL52" s="158"/>
      <c r="AM52" s="27"/>
      <c r="AN52" s="157"/>
      <c r="AO52" s="158"/>
      <c r="AP52" s="158"/>
      <c r="AQ52" s="27"/>
      <c r="AR52" s="157"/>
      <c r="AS52" s="158"/>
      <c r="AT52" s="158"/>
      <c r="AU52" s="27"/>
      <c r="AV52" s="157"/>
      <c r="AW52" s="158"/>
      <c r="AX52" s="158"/>
      <c r="AY52" s="27"/>
      <c r="AZ52" s="157"/>
      <c r="BA52" s="158"/>
      <c r="BB52" s="158"/>
      <c r="BC52" s="27"/>
      <c r="BD52" s="157"/>
      <c r="BE52" s="158"/>
      <c r="BF52" s="158"/>
      <c r="BG52" s="27"/>
      <c r="BH52" s="157"/>
      <c r="BI52" s="158"/>
      <c r="BJ52" s="158"/>
      <c r="BK52" s="27"/>
      <c r="BL52" s="157"/>
      <c r="BM52" s="158"/>
      <c r="BN52" s="158"/>
      <c r="BO52" s="27"/>
      <c r="BP52" s="157"/>
      <c r="BQ52" s="158"/>
      <c r="BR52" s="158"/>
      <c r="BS52" s="27"/>
      <c r="BT52" s="157"/>
      <c r="BU52" s="158"/>
      <c r="BV52" s="158"/>
      <c r="BW52" s="27"/>
      <c r="BX52" s="157"/>
      <c r="BY52" s="158"/>
      <c r="BZ52" s="158"/>
      <c r="CA52" s="27"/>
      <c r="CB52" s="157"/>
      <c r="CC52" s="158"/>
      <c r="CD52" s="158"/>
      <c r="CE52" s="27"/>
      <c r="CF52" s="157"/>
      <c r="CG52" s="158"/>
      <c r="CH52" s="158"/>
      <c r="CI52" s="27"/>
      <c r="CJ52" s="157"/>
      <c r="CK52" s="158"/>
      <c r="CL52" s="158"/>
      <c r="CM52" s="27"/>
      <c r="CN52" s="157"/>
      <c r="CO52" s="158"/>
      <c r="CP52" s="158"/>
      <c r="CQ52" s="27"/>
      <c r="CR52" s="157"/>
      <c r="CS52" s="158"/>
      <c r="CT52" s="158"/>
      <c r="CU52" s="27"/>
      <c r="CV52" s="157"/>
      <c r="CW52" s="158"/>
      <c r="CX52" s="158"/>
      <c r="CY52" s="27"/>
      <c r="CZ52" s="157"/>
      <c r="DA52" s="158"/>
      <c r="DB52" s="158"/>
      <c r="DC52" s="27"/>
      <c r="DD52" s="157"/>
      <c r="DE52" s="158"/>
      <c r="DF52" s="158"/>
      <c r="DG52" s="27"/>
      <c r="DH52" s="157"/>
      <c r="DI52" s="158"/>
      <c r="DJ52" s="158"/>
      <c r="DK52" s="27"/>
      <c r="DL52" s="157"/>
      <c r="DM52" s="158"/>
      <c r="DN52" s="158"/>
      <c r="DO52" s="27"/>
      <c r="DP52" s="157"/>
      <c r="DQ52" s="158"/>
      <c r="DR52" s="158"/>
      <c r="DS52" s="27"/>
      <c r="DT52" s="157"/>
      <c r="DU52" s="158"/>
      <c r="DV52" s="158"/>
      <c r="DW52" s="27"/>
      <c r="DX52" s="157"/>
      <c r="DY52" s="158"/>
      <c r="DZ52" s="158"/>
      <c r="EA52" s="27"/>
      <c r="EB52" s="157"/>
      <c r="EC52" s="158"/>
      <c r="ED52" s="158"/>
      <c r="EE52" s="27"/>
      <c r="EF52" s="157"/>
      <c r="EG52" s="158"/>
      <c r="EH52" s="158"/>
      <c r="EI52" s="27"/>
      <c r="EJ52" s="157"/>
      <c r="EK52" s="158"/>
      <c r="EL52" s="158"/>
      <c r="EM52" s="27"/>
      <c r="EN52" s="157"/>
      <c r="EO52" s="158"/>
      <c r="EP52" s="158"/>
      <c r="EQ52" s="27"/>
      <c r="ER52" s="157"/>
      <c r="ES52" s="158"/>
      <c r="ET52" s="158"/>
      <c r="EU52" s="27"/>
      <c r="EV52" s="157"/>
      <c r="EW52" s="158"/>
      <c r="EX52" s="158"/>
      <c r="EY52" s="27"/>
      <c r="EZ52" s="157"/>
      <c r="FA52" s="158"/>
      <c r="FB52" s="158"/>
      <c r="FC52" s="27"/>
      <c r="FD52" s="157"/>
      <c r="FE52" s="158"/>
      <c r="FF52" s="158"/>
      <c r="FG52" s="27"/>
      <c r="FH52" s="157"/>
      <c r="FI52" s="158"/>
      <c r="FJ52" s="158"/>
      <c r="FK52" s="27"/>
      <c r="FL52" s="157"/>
      <c r="FM52" s="158"/>
      <c r="FN52" s="158"/>
      <c r="FO52" s="27"/>
      <c r="FP52" s="157"/>
      <c r="FQ52" s="158"/>
      <c r="FR52" s="158"/>
      <c r="FS52" s="27"/>
      <c r="FT52" s="157"/>
      <c r="FU52" s="158"/>
      <c r="FV52" s="158"/>
      <c r="FW52" s="27"/>
      <c r="FX52" s="157"/>
      <c r="FY52" s="158"/>
      <c r="FZ52" s="158"/>
      <c r="GA52" s="27"/>
      <c r="GB52" s="157"/>
      <c r="GC52" s="158"/>
      <c r="GD52" s="158"/>
      <c r="GE52" s="27"/>
      <c r="GF52" s="157"/>
      <c r="GG52" s="158"/>
      <c r="GH52" s="158"/>
      <c r="GI52" s="27"/>
      <c r="GJ52" s="157"/>
      <c r="GK52" s="158"/>
      <c r="GL52" s="158"/>
      <c r="GM52" s="27"/>
      <c r="GN52" s="157"/>
      <c r="GO52" s="158"/>
      <c r="GP52" s="158"/>
      <c r="GQ52" s="27"/>
      <c r="GR52" s="157"/>
      <c r="GS52" s="158"/>
      <c r="GT52" s="158"/>
      <c r="GU52" s="27"/>
      <c r="GV52" s="157"/>
      <c r="GW52" s="158"/>
      <c r="GX52" s="158"/>
      <c r="GY52" s="27"/>
      <c r="GZ52" s="157"/>
      <c r="HA52" s="158"/>
      <c r="HB52" s="158"/>
      <c r="HC52" s="27"/>
      <c r="HD52" s="157"/>
      <c r="HE52" s="158"/>
      <c r="HF52" s="158"/>
      <c r="HG52" s="27"/>
      <c r="HH52" s="157"/>
      <c r="HI52" s="158"/>
      <c r="HJ52" s="158"/>
      <c r="HK52" s="27"/>
      <c r="HL52" s="157"/>
      <c r="HM52" s="158"/>
      <c r="HN52" s="158"/>
      <c r="HO52" s="27"/>
      <c r="HP52" s="157"/>
      <c r="HQ52" s="158"/>
      <c r="HR52" s="158"/>
      <c r="HS52" s="27"/>
      <c r="HT52" s="157"/>
      <c r="HU52" s="158"/>
      <c r="HV52" s="158"/>
      <c r="HW52" s="27"/>
      <c r="HX52" s="157"/>
      <c r="HY52" s="158"/>
      <c r="HZ52" s="158"/>
      <c r="IA52" s="27"/>
      <c r="IB52" s="157"/>
      <c r="IC52" s="158"/>
      <c r="ID52" s="158"/>
      <c r="IE52" s="27"/>
    </row>
    <row r="53" spans="1:239" s="26" customFormat="1">
      <c r="A53" s="152" t="s">
        <v>57</v>
      </c>
      <c r="B53" s="24">
        <v>4928</v>
      </c>
      <c r="C53" s="24">
        <v>164.27</v>
      </c>
      <c r="D53" s="49">
        <v>0.91544063010848564</v>
      </c>
    </row>
    <row r="54" spans="1:239" ht="13.5" thickBot="1">
      <c r="A54" s="169" t="s">
        <v>18</v>
      </c>
      <c r="B54" s="43">
        <v>0</v>
      </c>
      <c r="C54" s="43">
        <v>0</v>
      </c>
      <c r="D54" s="55">
        <v>0</v>
      </c>
    </row>
    <row r="55" spans="1:239">
      <c r="A55" s="165" t="s">
        <v>58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scale="96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12.7109375" style="2" customWidth="1"/>
    <col min="5" max="254" width="13.140625" style="2"/>
    <col min="255" max="255" width="52.140625" style="2" customWidth="1"/>
    <col min="256" max="257" width="14.42578125" style="2" customWidth="1"/>
    <col min="258" max="258" width="12.7109375" style="2" customWidth="1"/>
    <col min="259" max="510" width="13.140625" style="2"/>
    <col min="511" max="511" width="52.140625" style="2" customWidth="1"/>
    <col min="512" max="513" width="14.42578125" style="2" customWidth="1"/>
    <col min="514" max="514" width="12.7109375" style="2" customWidth="1"/>
    <col min="515" max="766" width="13.140625" style="2"/>
    <col min="767" max="767" width="52.140625" style="2" customWidth="1"/>
    <col min="768" max="769" width="14.42578125" style="2" customWidth="1"/>
    <col min="770" max="770" width="12.7109375" style="2" customWidth="1"/>
    <col min="771" max="1022" width="13.140625" style="2"/>
    <col min="1023" max="1023" width="52.140625" style="2" customWidth="1"/>
    <col min="1024" max="1025" width="14.42578125" style="2" customWidth="1"/>
    <col min="1026" max="1026" width="12.7109375" style="2" customWidth="1"/>
    <col min="1027" max="1278" width="13.140625" style="2"/>
    <col min="1279" max="1279" width="52.140625" style="2" customWidth="1"/>
    <col min="1280" max="1281" width="14.42578125" style="2" customWidth="1"/>
    <col min="1282" max="1282" width="12.7109375" style="2" customWidth="1"/>
    <col min="1283" max="1534" width="13.140625" style="2"/>
    <col min="1535" max="1535" width="52.140625" style="2" customWidth="1"/>
    <col min="1536" max="1537" width="14.42578125" style="2" customWidth="1"/>
    <col min="1538" max="1538" width="12.7109375" style="2" customWidth="1"/>
    <col min="1539" max="1790" width="13.140625" style="2"/>
    <col min="1791" max="1791" width="52.140625" style="2" customWidth="1"/>
    <col min="1792" max="1793" width="14.42578125" style="2" customWidth="1"/>
    <col min="1794" max="1794" width="12.7109375" style="2" customWidth="1"/>
    <col min="1795" max="2046" width="13.140625" style="2"/>
    <col min="2047" max="2047" width="52.140625" style="2" customWidth="1"/>
    <col min="2048" max="2049" width="14.42578125" style="2" customWidth="1"/>
    <col min="2050" max="2050" width="12.7109375" style="2" customWidth="1"/>
    <col min="2051" max="2302" width="13.140625" style="2"/>
    <col min="2303" max="2303" width="52.140625" style="2" customWidth="1"/>
    <col min="2304" max="2305" width="14.42578125" style="2" customWidth="1"/>
    <col min="2306" max="2306" width="12.7109375" style="2" customWidth="1"/>
    <col min="2307" max="2558" width="13.140625" style="2"/>
    <col min="2559" max="2559" width="52.140625" style="2" customWidth="1"/>
    <col min="2560" max="2561" width="14.42578125" style="2" customWidth="1"/>
    <col min="2562" max="2562" width="12.7109375" style="2" customWidth="1"/>
    <col min="2563" max="2814" width="13.140625" style="2"/>
    <col min="2815" max="2815" width="52.140625" style="2" customWidth="1"/>
    <col min="2816" max="2817" width="14.42578125" style="2" customWidth="1"/>
    <col min="2818" max="2818" width="12.7109375" style="2" customWidth="1"/>
    <col min="2819" max="3070" width="13.140625" style="2"/>
    <col min="3071" max="3071" width="52.140625" style="2" customWidth="1"/>
    <col min="3072" max="3073" width="14.42578125" style="2" customWidth="1"/>
    <col min="3074" max="3074" width="12.7109375" style="2" customWidth="1"/>
    <col min="3075" max="3326" width="13.140625" style="2"/>
    <col min="3327" max="3327" width="52.140625" style="2" customWidth="1"/>
    <col min="3328" max="3329" width="14.42578125" style="2" customWidth="1"/>
    <col min="3330" max="3330" width="12.7109375" style="2" customWidth="1"/>
    <col min="3331" max="3582" width="13.140625" style="2"/>
    <col min="3583" max="3583" width="52.140625" style="2" customWidth="1"/>
    <col min="3584" max="3585" width="14.42578125" style="2" customWidth="1"/>
    <col min="3586" max="3586" width="12.7109375" style="2" customWidth="1"/>
    <col min="3587" max="3838" width="13.140625" style="2"/>
    <col min="3839" max="3839" width="52.140625" style="2" customWidth="1"/>
    <col min="3840" max="3841" width="14.42578125" style="2" customWidth="1"/>
    <col min="3842" max="3842" width="12.7109375" style="2" customWidth="1"/>
    <col min="3843" max="4094" width="13.140625" style="2"/>
    <col min="4095" max="4095" width="52.140625" style="2" customWidth="1"/>
    <col min="4096" max="4097" width="14.42578125" style="2" customWidth="1"/>
    <col min="4098" max="4098" width="12.7109375" style="2" customWidth="1"/>
    <col min="4099" max="4350" width="13.140625" style="2"/>
    <col min="4351" max="4351" width="52.140625" style="2" customWidth="1"/>
    <col min="4352" max="4353" width="14.42578125" style="2" customWidth="1"/>
    <col min="4354" max="4354" width="12.7109375" style="2" customWidth="1"/>
    <col min="4355" max="4606" width="13.140625" style="2"/>
    <col min="4607" max="4607" width="52.140625" style="2" customWidth="1"/>
    <col min="4608" max="4609" width="14.42578125" style="2" customWidth="1"/>
    <col min="4610" max="4610" width="12.7109375" style="2" customWidth="1"/>
    <col min="4611" max="4862" width="13.140625" style="2"/>
    <col min="4863" max="4863" width="52.140625" style="2" customWidth="1"/>
    <col min="4864" max="4865" width="14.42578125" style="2" customWidth="1"/>
    <col min="4866" max="4866" width="12.7109375" style="2" customWidth="1"/>
    <col min="4867" max="5118" width="13.140625" style="2"/>
    <col min="5119" max="5119" width="52.140625" style="2" customWidth="1"/>
    <col min="5120" max="5121" width="14.42578125" style="2" customWidth="1"/>
    <col min="5122" max="5122" width="12.7109375" style="2" customWidth="1"/>
    <col min="5123" max="5374" width="13.140625" style="2"/>
    <col min="5375" max="5375" width="52.140625" style="2" customWidth="1"/>
    <col min="5376" max="5377" width="14.42578125" style="2" customWidth="1"/>
    <col min="5378" max="5378" width="12.7109375" style="2" customWidth="1"/>
    <col min="5379" max="5630" width="13.140625" style="2"/>
    <col min="5631" max="5631" width="52.140625" style="2" customWidth="1"/>
    <col min="5632" max="5633" width="14.42578125" style="2" customWidth="1"/>
    <col min="5634" max="5634" width="12.7109375" style="2" customWidth="1"/>
    <col min="5635" max="5886" width="13.140625" style="2"/>
    <col min="5887" max="5887" width="52.140625" style="2" customWidth="1"/>
    <col min="5888" max="5889" width="14.42578125" style="2" customWidth="1"/>
    <col min="5890" max="5890" width="12.7109375" style="2" customWidth="1"/>
    <col min="5891" max="6142" width="13.140625" style="2"/>
    <col min="6143" max="6143" width="52.140625" style="2" customWidth="1"/>
    <col min="6144" max="6145" width="14.42578125" style="2" customWidth="1"/>
    <col min="6146" max="6146" width="12.7109375" style="2" customWidth="1"/>
    <col min="6147" max="6398" width="13.140625" style="2"/>
    <col min="6399" max="6399" width="52.140625" style="2" customWidth="1"/>
    <col min="6400" max="6401" width="14.42578125" style="2" customWidth="1"/>
    <col min="6402" max="6402" width="12.7109375" style="2" customWidth="1"/>
    <col min="6403" max="6654" width="13.140625" style="2"/>
    <col min="6655" max="6655" width="52.140625" style="2" customWidth="1"/>
    <col min="6656" max="6657" width="14.42578125" style="2" customWidth="1"/>
    <col min="6658" max="6658" width="12.7109375" style="2" customWidth="1"/>
    <col min="6659" max="6910" width="13.140625" style="2"/>
    <col min="6911" max="6911" width="52.140625" style="2" customWidth="1"/>
    <col min="6912" max="6913" width="14.42578125" style="2" customWidth="1"/>
    <col min="6914" max="6914" width="12.7109375" style="2" customWidth="1"/>
    <col min="6915" max="7166" width="13.140625" style="2"/>
    <col min="7167" max="7167" width="52.140625" style="2" customWidth="1"/>
    <col min="7168" max="7169" width="14.42578125" style="2" customWidth="1"/>
    <col min="7170" max="7170" width="12.7109375" style="2" customWidth="1"/>
    <col min="7171" max="7422" width="13.140625" style="2"/>
    <col min="7423" max="7423" width="52.140625" style="2" customWidth="1"/>
    <col min="7424" max="7425" width="14.42578125" style="2" customWidth="1"/>
    <col min="7426" max="7426" width="12.7109375" style="2" customWidth="1"/>
    <col min="7427" max="7678" width="13.140625" style="2"/>
    <col min="7679" max="7679" width="52.140625" style="2" customWidth="1"/>
    <col min="7680" max="7681" width="14.42578125" style="2" customWidth="1"/>
    <col min="7682" max="7682" width="12.7109375" style="2" customWidth="1"/>
    <col min="7683" max="7934" width="13.140625" style="2"/>
    <col min="7935" max="7935" width="52.140625" style="2" customWidth="1"/>
    <col min="7936" max="7937" width="14.42578125" style="2" customWidth="1"/>
    <col min="7938" max="7938" width="12.7109375" style="2" customWidth="1"/>
    <col min="7939" max="8190" width="13.140625" style="2"/>
    <col min="8191" max="8191" width="52.140625" style="2" customWidth="1"/>
    <col min="8192" max="8193" width="14.42578125" style="2" customWidth="1"/>
    <col min="8194" max="8194" width="12.7109375" style="2" customWidth="1"/>
    <col min="8195" max="8446" width="13.140625" style="2"/>
    <col min="8447" max="8447" width="52.140625" style="2" customWidth="1"/>
    <col min="8448" max="8449" width="14.42578125" style="2" customWidth="1"/>
    <col min="8450" max="8450" width="12.7109375" style="2" customWidth="1"/>
    <col min="8451" max="8702" width="13.140625" style="2"/>
    <col min="8703" max="8703" width="52.140625" style="2" customWidth="1"/>
    <col min="8704" max="8705" width="14.42578125" style="2" customWidth="1"/>
    <col min="8706" max="8706" width="12.7109375" style="2" customWidth="1"/>
    <col min="8707" max="8958" width="13.140625" style="2"/>
    <col min="8959" max="8959" width="52.140625" style="2" customWidth="1"/>
    <col min="8960" max="8961" width="14.42578125" style="2" customWidth="1"/>
    <col min="8962" max="8962" width="12.7109375" style="2" customWidth="1"/>
    <col min="8963" max="9214" width="13.140625" style="2"/>
    <col min="9215" max="9215" width="52.140625" style="2" customWidth="1"/>
    <col min="9216" max="9217" width="14.42578125" style="2" customWidth="1"/>
    <col min="9218" max="9218" width="12.7109375" style="2" customWidth="1"/>
    <col min="9219" max="9470" width="13.140625" style="2"/>
    <col min="9471" max="9471" width="52.140625" style="2" customWidth="1"/>
    <col min="9472" max="9473" width="14.42578125" style="2" customWidth="1"/>
    <col min="9474" max="9474" width="12.7109375" style="2" customWidth="1"/>
    <col min="9475" max="9726" width="13.140625" style="2"/>
    <col min="9727" max="9727" width="52.140625" style="2" customWidth="1"/>
    <col min="9728" max="9729" width="14.42578125" style="2" customWidth="1"/>
    <col min="9730" max="9730" width="12.7109375" style="2" customWidth="1"/>
    <col min="9731" max="9982" width="13.140625" style="2"/>
    <col min="9983" max="9983" width="52.140625" style="2" customWidth="1"/>
    <col min="9984" max="9985" width="14.42578125" style="2" customWidth="1"/>
    <col min="9986" max="9986" width="12.7109375" style="2" customWidth="1"/>
    <col min="9987" max="10238" width="13.140625" style="2"/>
    <col min="10239" max="10239" width="52.140625" style="2" customWidth="1"/>
    <col min="10240" max="10241" width="14.42578125" style="2" customWidth="1"/>
    <col min="10242" max="10242" width="12.7109375" style="2" customWidth="1"/>
    <col min="10243" max="10494" width="13.140625" style="2"/>
    <col min="10495" max="10495" width="52.140625" style="2" customWidth="1"/>
    <col min="10496" max="10497" width="14.42578125" style="2" customWidth="1"/>
    <col min="10498" max="10498" width="12.7109375" style="2" customWidth="1"/>
    <col min="10499" max="10750" width="13.140625" style="2"/>
    <col min="10751" max="10751" width="52.140625" style="2" customWidth="1"/>
    <col min="10752" max="10753" width="14.42578125" style="2" customWidth="1"/>
    <col min="10754" max="10754" width="12.7109375" style="2" customWidth="1"/>
    <col min="10755" max="11006" width="13.140625" style="2"/>
    <col min="11007" max="11007" width="52.140625" style="2" customWidth="1"/>
    <col min="11008" max="11009" width="14.42578125" style="2" customWidth="1"/>
    <col min="11010" max="11010" width="12.7109375" style="2" customWidth="1"/>
    <col min="11011" max="11262" width="13.140625" style="2"/>
    <col min="11263" max="11263" width="52.140625" style="2" customWidth="1"/>
    <col min="11264" max="11265" width="14.42578125" style="2" customWidth="1"/>
    <col min="11266" max="11266" width="12.7109375" style="2" customWidth="1"/>
    <col min="11267" max="11518" width="13.140625" style="2"/>
    <col min="11519" max="11519" width="52.140625" style="2" customWidth="1"/>
    <col min="11520" max="11521" width="14.42578125" style="2" customWidth="1"/>
    <col min="11522" max="11522" width="12.7109375" style="2" customWidth="1"/>
    <col min="11523" max="11774" width="13.140625" style="2"/>
    <col min="11775" max="11775" width="52.140625" style="2" customWidth="1"/>
    <col min="11776" max="11777" width="14.42578125" style="2" customWidth="1"/>
    <col min="11778" max="11778" width="12.7109375" style="2" customWidth="1"/>
    <col min="11779" max="12030" width="13.140625" style="2"/>
    <col min="12031" max="12031" width="52.140625" style="2" customWidth="1"/>
    <col min="12032" max="12033" width="14.42578125" style="2" customWidth="1"/>
    <col min="12034" max="12034" width="12.7109375" style="2" customWidth="1"/>
    <col min="12035" max="12286" width="13.140625" style="2"/>
    <col min="12287" max="12287" width="52.140625" style="2" customWidth="1"/>
    <col min="12288" max="12289" width="14.42578125" style="2" customWidth="1"/>
    <col min="12290" max="12290" width="12.7109375" style="2" customWidth="1"/>
    <col min="12291" max="12542" width="13.140625" style="2"/>
    <col min="12543" max="12543" width="52.140625" style="2" customWidth="1"/>
    <col min="12544" max="12545" width="14.42578125" style="2" customWidth="1"/>
    <col min="12546" max="12546" width="12.7109375" style="2" customWidth="1"/>
    <col min="12547" max="12798" width="13.140625" style="2"/>
    <col min="12799" max="12799" width="52.140625" style="2" customWidth="1"/>
    <col min="12800" max="12801" width="14.42578125" style="2" customWidth="1"/>
    <col min="12802" max="12802" width="12.7109375" style="2" customWidth="1"/>
    <col min="12803" max="13054" width="13.140625" style="2"/>
    <col min="13055" max="13055" width="52.140625" style="2" customWidth="1"/>
    <col min="13056" max="13057" width="14.42578125" style="2" customWidth="1"/>
    <col min="13058" max="13058" width="12.7109375" style="2" customWidth="1"/>
    <col min="13059" max="13310" width="13.140625" style="2"/>
    <col min="13311" max="13311" width="52.140625" style="2" customWidth="1"/>
    <col min="13312" max="13313" width="14.42578125" style="2" customWidth="1"/>
    <col min="13314" max="13314" width="12.7109375" style="2" customWidth="1"/>
    <col min="13315" max="13566" width="13.140625" style="2"/>
    <col min="13567" max="13567" width="52.140625" style="2" customWidth="1"/>
    <col min="13568" max="13569" width="14.42578125" style="2" customWidth="1"/>
    <col min="13570" max="13570" width="12.7109375" style="2" customWidth="1"/>
    <col min="13571" max="13822" width="13.140625" style="2"/>
    <col min="13823" max="13823" width="52.140625" style="2" customWidth="1"/>
    <col min="13824" max="13825" width="14.42578125" style="2" customWidth="1"/>
    <col min="13826" max="13826" width="12.7109375" style="2" customWidth="1"/>
    <col min="13827" max="14078" width="13.140625" style="2"/>
    <col min="14079" max="14079" width="52.140625" style="2" customWidth="1"/>
    <col min="14080" max="14081" width="14.42578125" style="2" customWidth="1"/>
    <col min="14082" max="14082" width="12.7109375" style="2" customWidth="1"/>
    <col min="14083" max="14334" width="13.140625" style="2"/>
    <col min="14335" max="14335" width="52.140625" style="2" customWidth="1"/>
    <col min="14336" max="14337" width="14.42578125" style="2" customWidth="1"/>
    <col min="14338" max="14338" width="12.7109375" style="2" customWidth="1"/>
    <col min="14339" max="14590" width="13.140625" style="2"/>
    <col min="14591" max="14591" width="52.140625" style="2" customWidth="1"/>
    <col min="14592" max="14593" width="14.42578125" style="2" customWidth="1"/>
    <col min="14594" max="14594" width="12.7109375" style="2" customWidth="1"/>
    <col min="14595" max="14846" width="13.140625" style="2"/>
    <col min="14847" max="14847" width="52.140625" style="2" customWidth="1"/>
    <col min="14848" max="14849" width="14.42578125" style="2" customWidth="1"/>
    <col min="14850" max="14850" width="12.7109375" style="2" customWidth="1"/>
    <col min="14851" max="15102" width="13.140625" style="2"/>
    <col min="15103" max="15103" width="52.140625" style="2" customWidth="1"/>
    <col min="15104" max="15105" width="14.42578125" style="2" customWidth="1"/>
    <col min="15106" max="15106" width="12.7109375" style="2" customWidth="1"/>
    <col min="15107" max="15358" width="13.140625" style="2"/>
    <col min="15359" max="15359" width="52.140625" style="2" customWidth="1"/>
    <col min="15360" max="15361" width="14.42578125" style="2" customWidth="1"/>
    <col min="15362" max="15362" width="12.7109375" style="2" customWidth="1"/>
    <col min="15363" max="15614" width="13.140625" style="2"/>
    <col min="15615" max="15615" width="52.140625" style="2" customWidth="1"/>
    <col min="15616" max="15617" width="14.42578125" style="2" customWidth="1"/>
    <col min="15618" max="15618" width="12.7109375" style="2" customWidth="1"/>
    <col min="15619" max="15870" width="13.140625" style="2"/>
    <col min="15871" max="15871" width="52.140625" style="2" customWidth="1"/>
    <col min="15872" max="15873" width="14.42578125" style="2" customWidth="1"/>
    <col min="15874" max="15874" width="12.7109375" style="2" customWidth="1"/>
    <col min="15875" max="16126" width="13.140625" style="2"/>
    <col min="16127" max="16127" width="52.140625" style="2" customWidth="1"/>
    <col min="16128" max="16129" width="14.42578125" style="2" customWidth="1"/>
    <col min="16130" max="16130" width="12.7109375" style="2" customWidth="1"/>
    <col min="16131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284</v>
      </c>
      <c r="B2" s="1"/>
      <c r="C2" s="1"/>
      <c r="D2" s="1"/>
    </row>
    <row r="3" spans="1:4">
      <c r="A3" s="136" t="s">
        <v>290</v>
      </c>
      <c r="B3" s="1"/>
      <c r="C3" s="1"/>
      <c r="D3" s="1"/>
    </row>
    <row r="4" spans="1:4">
      <c r="A4" s="136" t="s">
        <v>282</v>
      </c>
      <c r="B4" s="1"/>
      <c r="C4" s="1"/>
      <c r="D4" s="1"/>
    </row>
    <row r="5" spans="1:4" ht="13.5" thickBot="1">
      <c r="A5" s="3" t="s">
        <v>4</v>
      </c>
      <c r="B5" s="137">
        <v>30000</v>
      </c>
      <c r="C5" s="138" t="s">
        <v>5</v>
      </c>
    </row>
    <row r="6" spans="1:4">
      <c r="A6" s="6"/>
      <c r="B6" s="139" t="s">
        <v>6</v>
      </c>
      <c r="C6" s="8">
        <v>41730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11</v>
      </c>
      <c r="D8" s="144" t="s">
        <v>13</v>
      </c>
    </row>
    <row r="9" spans="1:4">
      <c r="A9" s="141" t="s">
        <v>14</v>
      </c>
      <c r="B9" s="145"/>
    </row>
    <row r="10" spans="1:4">
      <c r="A10" s="146" t="s">
        <v>15</v>
      </c>
      <c r="B10" s="16">
        <v>0</v>
      </c>
      <c r="C10" s="16">
        <v>0</v>
      </c>
      <c r="D10" s="46">
        <v>0</v>
      </c>
    </row>
    <row r="11" spans="1:4">
      <c r="A11" s="146" t="s">
        <v>16</v>
      </c>
      <c r="B11" s="18">
        <v>0</v>
      </c>
      <c r="C11" s="18">
        <v>0</v>
      </c>
      <c r="D11" s="46">
        <v>0</v>
      </c>
    </row>
    <row r="12" spans="1:4">
      <c r="A12" s="146" t="s">
        <v>17</v>
      </c>
      <c r="B12" s="16">
        <v>2679</v>
      </c>
      <c r="C12" s="16">
        <v>89.28</v>
      </c>
      <c r="D12" s="46">
        <v>0.17261426271329505</v>
      </c>
    </row>
    <row r="13" spans="1:4">
      <c r="A13" s="146" t="s">
        <v>18</v>
      </c>
      <c r="B13" s="16">
        <v>0</v>
      </c>
      <c r="C13" s="16">
        <v>0</v>
      </c>
      <c r="D13" s="46">
        <v>0</v>
      </c>
    </row>
    <row r="14" spans="1:4">
      <c r="A14" s="146" t="s">
        <v>19</v>
      </c>
      <c r="B14" s="16">
        <v>0</v>
      </c>
      <c r="C14" s="16">
        <v>0</v>
      </c>
      <c r="D14" s="46">
        <v>0</v>
      </c>
    </row>
    <row r="15" spans="1:4">
      <c r="A15" s="138" t="s">
        <v>20</v>
      </c>
      <c r="B15" s="16">
        <v>5128</v>
      </c>
      <c r="C15" s="16">
        <v>170.93</v>
      </c>
      <c r="D15" s="46">
        <v>0.33040908517871481</v>
      </c>
    </row>
    <row r="16" spans="1:4">
      <c r="A16" s="138" t="s">
        <v>21</v>
      </c>
      <c r="B16" s="16">
        <v>86.88</v>
      </c>
      <c r="C16" s="16">
        <v>2.9</v>
      </c>
      <c r="D16" s="46">
        <v>5.5978824727626253E-3</v>
      </c>
    </row>
    <row r="17" spans="1:4">
      <c r="A17" s="138" t="s">
        <v>22</v>
      </c>
      <c r="B17" s="16">
        <v>0</v>
      </c>
      <c r="C17" s="16">
        <v>0</v>
      </c>
      <c r="D17" s="46">
        <v>0</v>
      </c>
    </row>
    <row r="18" spans="1:4">
      <c r="A18" s="138" t="s">
        <v>23</v>
      </c>
      <c r="B18" s="16">
        <v>3640.8</v>
      </c>
      <c r="C18" s="16">
        <v>121.36</v>
      </c>
      <c r="D18" s="46">
        <v>0.23458529588897523</v>
      </c>
    </row>
    <row r="19" spans="1:4">
      <c r="A19" s="138" t="s">
        <v>24</v>
      </c>
      <c r="B19" s="16">
        <v>1463.2</v>
      </c>
      <c r="C19" s="16">
        <v>48.78</v>
      </c>
      <c r="D19" s="46">
        <v>9.427741291604827E-2</v>
      </c>
    </row>
    <row r="20" spans="1:4">
      <c r="A20" s="138" t="s">
        <v>25</v>
      </c>
      <c r="B20" s="16">
        <v>393.84</v>
      </c>
      <c r="C20" s="16">
        <v>13.13</v>
      </c>
      <c r="D20" s="46">
        <v>2.5376036292274775E-2</v>
      </c>
    </row>
    <row r="21" spans="1:4">
      <c r="A21" s="138" t="s">
        <v>26</v>
      </c>
      <c r="B21" s="16">
        <v>130</v>
      </c>
      <c r="C21" s="16">
        <v>4.33</v>
      </c>
      <c r="D21" s="46">
        <v>8.3762053574947207E-3</v>
      </c>
    </row>
    <row r="22" spans="1:4">
      <c r="A22" s="148" t="s">
        <v>27</v>
      </c>
      <c r="B22" s="20">
        <v>13521.72</v>
      </c>
      <c r="C22" s="20">
        <v>450.71</v>
      </c>
      <c r="D22" s="47">
        <v>0.87123618081956555</v>
      </c>
    </row>
    <row r="23" spans="1:4">
      <c r="A23" s="151" t="s">
        <v>28</v>
      </c>
      <c r="B23" s="18">
        <v>0</v>
      </c>
      <c r="C23" s="18">
        <v>0</v>
      </c>
      <c r="D23" s="48"/>
    </row>
    <row r="24" spans="1:4">
      <c r="A24" s="146" t="s">
        <v>29</v>
      </c>
      <c r="B24" s="16">
        <v>0</v>
      </c>
      <c r="C24" s="16">
        <v>0</v>
      </c>
      <c r="D24" s="46">
        <v>0</v>
      </c>
    </row>
    <row r="25" spans="1:4">
      <c r="A25" s="146" t="s">
        <v>30</v>
      </c>
      <c r="B25" s="16">
        <v>67.61</v>
      </c>
      <c r="C25" s="16">
        <v>2.25</v>
      </c>
      <c r="D25" s="46">
        <v>4.3562711093862927E-3</v>
      </c>
    </row>
    <row r="26" spans="1:4">
      <c r="A26" s="146" t="s">
        <v>31</v>
      </c>
      <c r="B26" s="16">
        <v>0</v>
      </c>
      <c r="C26" s="16">
        <v>0</v>
      </c>
      <c r="D26" s="46">
        <v>0</v>
      </c>
    </row>
    <row r="27" spans="1:4">
      <c r="A27" s="146" t="s">
        <v>32</v>
      </c>
      <c r="B27" s="16">
        <v>0</v>
      </c>
      <c r="C27" s="16">
        <v>0</v>
      </c>
      <c r="D27" s="46">
        <v>0</v>
      </c>
    </row>
    <row r="28" spans="1:4">
      <c r="A28" s="146" t="s">
        <v>33</v>
      </c>
      <c r="B28" s="16">
        <v>1000</v>
      </c>
      <c r="C28" s="16">
        <v>33.33</v>
      </c>
      <c r="D28" s="46">
        <v>6.4432348903805545E-2</v>
      </c>
    </row>
    <row r="29" spans="1:4">
      <c r="A29" s="146" t="s">
        <v>34</v>
      </c>
      <c r="B29" s="16">
        <v>0</v>
      </c>
      <c r="C29" s="16">
        <v>0</v>
      </c>
      <c r="D29" s="46">
        <v>0</v>
      </c>
    </row>
    <row r="30" spans="1:4">
      <c r="A30" s="146" t="s">
        <v>35</v>
      </c>
      <c r="B30" s="16">
        <v>0</v>
      </c>
      <c r="C30" s="16">
        <v>0</v>
      </c>
      <c r="D30" s="46">
        <v>0</v>
      </c>
    </row>
    <row r="31" spans="1:4">
      <c r="A31" s="146" t="s">
        <v>36</v>
      </c>
      <c r="B31" s="16">
        <v>0</v>
      </c>
      <c r="C31" s="16">
        <v>0</v>
      </c>
      <c r="D31" s="46">
        <v>0</v>
      </c>
    </row>
    <row r="32" spans="1:4">
      <c r="A32" s="152" t="s">
        <v>37</v>
      </c>
      <c r="B32" s="24">
        <v>1067.6099999999999</v>
      </c>
      <c r="C32" s="24">
        <v>35.58</v>
      </c>
      <c r="D32" s="49">
        <v>6.8788620013191831E-2</v>
      </c>
    </row>
    <row r="33" spans="1:239" s="155" customFormat="1">
      <c r="A33" s="141" t="s">
        <v>38</v>
      </c>
      <c r="B33" s="18">
        <v>0</v>
      </c>
      <c r="C33" s="18">
        <v>0</v>
      </c>
      <c r="D33" s="48"/>
    </row>
    <row r="34" spans="1:239" s="155" customFormat="1">
      <c r="A34" s="146" t="s">
        <v>39</v>
      </c>
      <c r="B34" s="16">
        <v>687.65434813578918</v>
      </c>
      <c r="C34" s="16">
        <v>22.93</v>
      </c>
      <c r="D34" s="46">
        <v>4.4307184884304129E-2</v>
      </c>
    </row>
    <row r="35" spans="1:239" s="155" customFormat="1">
      <c r="A35" s="138" t="s">
        <v>40</v>
      </c>
      <c r="B35" s="16">
        <v>687.65434813578918</v>
      </c>
      <c r="C35" s="16">
        <v>22.93</v>
      </c>
      <c r="D35" s="46">
        <v>4.4307184884304129E-2</v>
      </c>
    </row>
    <row r="36" spans="1:239" s="156" customFormat="1">
      <c r="A36" s="148" t="s">
        <v>41</v>
      </c>
      <c r="B36" s="20">
        <v>15276.984348135791</v>
      </c>
      <c r="C36" s="20">
        <v>509.22</v>
      </c>
      <c r="D36" s="47">
        <v>0.9843319857170616</v>
      </c>
    </row>
    <row r="37" spans="1:239" s="155" customFormat="1">
      <c r="A37" s="141" t="s">
        <v>42</v>
      </c>
      <c r="B37" s="18">
        <v>0</v>
      </c>
      <c r="C37" s="18">
        <v>0</v>
      </c>
      <c r="D37" s="48"/>
    </row>
    <row r="38" spans="1:239" s="155" customFormat="1">
      <c r="A38" s="138" t="s">
        <v>43</v>
      </c>
      <c r="B38" s="16">
        <v>238.18</v>
      </c>
      <c r="C38" s="16">
        <v>7.94</v>
      </c>
      <c r="D38" s="46">
        <v>1.5346496861908405E-2</v>
      </c>
    </row>
    <row r="39" spans="1:239" s="155" customFormat="1">
      <c r="A39" s="138" t="s">
        <v>44</v>
      </c>
      <c r="B39" s="16">
        <v>1.54</v>
      </c>
      <c r="C39" s="16">
        <v>0.05</v>
      </c>
      <c r="D39" s="46">
        <v>9.9225817311860537E-5</v>
      </c>
    </row>
    <row r="40" spans="1:239" s="155" customFormat="1">
      <c r="A40" s="146" t="s">
        <v>45</v>
      </c>
      <c r="B40" s="16">
        <v>0</v>
      </c>
      <c r="C40" s="16">
        <v>0</v>
      </c>
      <c r="D40" s="46">
        <v>0</v>
      </c>
    </row>
    <row r="41" spans="1:239" s="155" customFormat="1">
      <c r="A41" s="152" t="s">
        <v>46</v>
      </c>
      <c r="B41" s="24">
        <v>239.72</v>
      </c>
      <c r="C41" s="24">
        <v>7.99</v>
      </c>
      <c r="D41" s="49">
        <v>1.5445722679220265E-2</v>
      </c>
      <c r="E41" s="158"/>
      <c r="F41" s="158"/>
      <c r="G41" s="27"/>
      <c r="H41" s="157"/>
      <c r="I41" s="158"/>
      <c r="J41" s="158"/>
      <c r="K41" s="27"/>
      <c r="L41" s="157"/>
      <c r="M41" s="158"/>
      <c r="N41" s="158"/>
      <c r="O41" s="27"/>
      <c r="P41" s="157"/>
      <c r="Q41" s="158"/>
      <c r="R41" s="158"/>
      <c r="S41" s="27"/>
      <c r="T41" s="157"/>
      <c r="U41" s="158"/>
      <c r="V41" s="158"/>
      <c r="W41" s="27"/>
      <c r="X41" s="157"/>
      <c r="Y41" s="158"/>
      <c r="Z41" s="158"/>
      <c r="AA41" s="27"/>
      <c r="AB41" s="157"/>
      <c r="AC41" s="158"/>
      <c r="AD41" s="158"/>
      <c r="AE41" s="27"/>
      <c r="AF41" s="157"/>
      <c r="AG41" s="158"/>
      <c r="AH41" s="158"/>
      <c r="AI41" s="27"/>
      <c r="AJ41" s="157"/>
      <c r="AK41" s="158"/>
      <c r="AL41" s="158"/>
      <c r="AM41" s="27"/>
      <c r="AN41" s="157"/>
      <c r="AO41" s="158"/>
      <c r="AP41" s="158"/>
      <c r="AQ41" s="27"/>
      <c r="AR41" s="157"/>
      <c r="AS41" s="158"/>
      <c r="AT41" s="158"/>
      <c r="AU41" s="27"/>
      <c r="AV41" s="157"/>
      <c r="AW41" s="158"/>
      <c r="AX41" s="158"/>
      <c r="AY41" s="27"/>
      <c r="AZ41" s="157"/>
      <c r="BA41" s="158"/>
      <c r="BB41" s="158"/>
      <c r="BC41" s="27"/>
      <c r="BD41" s="157"/>
      <c r="BE41" s="158"/>
      <c r="BF41" s="158"/>
      <c r="BG41" s="27"/>
      <c r="BH41" s="157"/>
      <c r="BI41" s="158"/>
      <c r="BJ41" s="158"/>
      <c r="BK41" s="27"/>
      <c r="BL41" s="157"/>
      <c r="BM41" s="158"/>
      <c r="BN41" s="158"/>
      <c r="BO41" s="27"/>
      <c r="BP41" s="157"/>
      <c r="BQ41" s="158"/>
      <c r="BR41" s="158"/>
      <c r="BS41" s="27"/>
      <c r="BT41" s="157"/>
      <c r="BU41" s="158"/>
      <c r="BV41" s="158"/>
      <c r="BW41" s="27"/>
      <c r="BX41" s="157"/>
      <c r="BY41" s="158"/>
      <c r="BZ41" s="158"/>
      <c r="CA41" s="27"/>
      <c r="CB41" s="157"/>
      <c r="CC41" s="158"/>
      <c r="CD41" s="158"/>
      <c r="CE41" s="27"/>
      <c r="CF41" s="157"/>
      <c r="CG41" s="158"/>
      <c r="CH41" s="158"/>
      <c r="CI41" s="27"/>
      <c r="CJ41" s="157"/>
      <c r="CK41" s="158"/>
      <c r="CL41" s="158"/>
      <c r="CM41" s="27"/>
      <c r="CN41" s="157"/>
      <c r="CO41" s="158"/>
      <c r="CP41" s="158"/>
      <c r="CQ41" s="27"/>
      <c r="CR41" s="157"/>
      <c r="CS41" s="158"/>
      <c r="CT41" s="158"/>
      <c r="CU41" s="27"/>
      <c r="CV41" s="157"/>
      <c r="CW41" s="158"/>
      <c r="CX41" s="158"/>
      <c r="CY41" s="27"/>
      <c r="CZ41" s="157"/>
      <c r="DA41" s="158"/>
      <c r="DB41" s="158"/>
      <c r="DC41" s="27"/>
      <c r="DD41" s="157"/>
      <c r="DE41" s="158"/>
      <c r="DF41" s="158"/>
      <c r="DG41" s="27"/>
      <c r="DH41" s="157"/>
      <c r="DI41" s="158"/>
      <c r="DJ41" s="158"/>
      <c r="DK41" s="27"/>
      <c r="DL41" s="157"/>
      <c r="DM41" s="158"/>
      <c r="DN41" s="158"/>
      <c r="DO41" s="27"/>
      <c r="DP41" s="157"/>
      <c r="DQ41" s="158"/>
      <c r="DR41" s="158"/>
      <c r="DS41" s="27"/>
      <c r="DT41" s="157"/>
      <c r="DU41" s="158"/>
      <c r="DV41" s="158"/>
      <c r="DW41" s="27"/>
      <c r="DX41" s="157"/>
      <c r="DY41" s="158"/>
      <c r="DZ41" s="158"/>
      <c r="EA41" s="27"/>
      <c r="EB41" s="157"/>
      <c r="EC41" s="158"/>
      <c r="ED41" s="158"/>
      <c r="EE41" s="27"/>
      <c r="EF41" s="157"/>
      <c r="EG41" s="158"/>
      <c r="EH41" s="158"/>
      <c r="EI41" s="27"/>
      <c r="EJ41" s="157"/>
      <c r="EK41" s="158"/>
      <c r="EL41" s="158"/>
      <c r="EM41" s="27"/>
      <c r="EN41" s="157"/>
      <c r="EO41" s="158"/>
      <c r="EP41" s="158"/>
      <c r="EQ41" s="27"/>
      <c r="ER41" s="157"/>
      <c r="ES41" s="158"/>
      <c r="ET41" s="158"/>
      <c r="EU41" s="27"/>
      <c r="EV41" s="157"/>
      <c r="EW41" s="158"/>
      <c r="EX41" s="158"/>
      <c r="EY41" s="27"/>
      <c r="EZ41" s="157"/>
      <c r="FA41" s="158"/>
      <c r="FB41" s="158"/>
      <c r="FC41" s="27"/>
      <c r="FD41" s="157"/>
      <c r="FE41" s="158"/>
      <c r="FF41" s="158"/>
      <c r="FG41" s="27"/>
      <c r="FH41" s="157"/>
      <c r="FI41" s="158"/>
      <c r="FJ41" s="158"/>
      <c r="FK41" s="27"/>
      <c r="FL41" s="157"/>
      <c r="FM41" s="158"/>
      <c r="FN41" s="158"/>
      <c r="FO41" s="27"/>
      <c r="FP41" s="157"/>
      <c r="FQ41" s="158"/>
      <c r="FR41" s="158"/>
      <c r="FS41" s="27"/>
      <c r="FT41" s="157"/>
      <c r="FU41" s="158"/>
      <c r="FV41" s="158"/>
      <c r="FW41" s="27"/>
      <c r="FX41" s="157"/>
      <c r="FY41" s="158"/>
      <c r="FZ41" s="158"/>
      <c r="GA41" s="27"/>
      <c r="GB41" s="157"/>
      <c r="GC41" s="158"/>
      <c r="GD41" s="158"/>
      <c r="GE41" s="27"/>
      <c r="GF41" s="157"/>
      <c r="GG41" s="158"/>
      <c r="GH41" s="158"/>
      <c r="GI41" s="27"/>
      <c r="GJ41" s="157"/>
      <c r="GK41" s="158"/>
      <c r="GL41" s="158"/>
      <c r="GM41" s="27"/>
      <c r="GN41" s="157"/>
      <c r="GO41" s="158"/>
      <c r="GP41" s="158"/>
      <c r="GQ41" s="27"/>
      <c r="GR41" s="157"/>
      <c r="GS41" s="158"/>
      <c r="GT41" s="158"/>
      <c r="GU41" s="27"/>
      <c r="GV41" s="157"/>
      <c r="GW41" s="158"/>
      <c r="GX41" s="158"/>
      <c r="GY41" s="27"/>
      <c r="GZ41" s="157"/>
      <c r="HA41" s="158"/>
      <c r="HB41" s="158"/>
      <c r="HC41" s="27"/>
      <c r="HD41" s="157"/>
      <c r="HE41" s="158"/>
      <c r="HF41" s="158"/>
      <c r="HG41" s="27"/>
      <c r="HH41" s="157"/>
      <c r="HI41" s="158"/>
      <c r="HJ41" s="158"/>
      <c r="HK41" s="27"/>
      <c r="HL41" s="157"/>
      <c r="HM41" s="158"/>
      <c r="HN41" s="158"/>
      <c r="HO41" s="27"/>
      <c r="HP41" s="157"/>
      <c r="HQ41" s="158"/>
      <c r="HR41" s="158"/>
      <c r="HS41" s="27"/>
      <c r="HT41" s="157"/>
      <c r="HU41" s="158"/>
      <c r="HV41" s="158"/>
      <c r="HW41" s="27"/>
      <c r="HX41" s="157"/>
      <c r="HY41" s="158"/>
      <c r="HZ41" s="158"/>
      <c r="IA41" s="27"/>
      <c r="IB41" s="157"/>
      <c r="IC41" s="158"/>
      <c r="ID41" s="158"/>
      <c r="IE41" s="27"/>
    </row>
    <row r="42" spans="1:239" s="155" customFormat="1">
      <c r="A42" s="141" t="s">
        <v>47</v>
      </c>
      <c r="B42" s="18">
        <v>0</v>
      </c>
      <c r="C42" s="18">
        <v>0</v>
      </c>
      <c r="D42" s="48"/>
    </row>
    <row r="43" spans="1:239" s="155" customFormat="1">
      <c r="A43" s="146" t="s">
        <v>48</v>
      </c>
      <c r="B43" s="16">
        <v>0.27</v>
      </c>
      <c r="C43" s="16">
        <v>0.01</v>
      </c>
      <c r="D43" s="46">
        <v>1.7396734204027498E-5</v>
      </c>
    </row>
    <row r="44" spans="1:239" s="155" customFormat="1">
      <c r="A44" s="146" t="s">
        <v>49</v>
      </c>
      <c r="B44" s="16">
        <v>0</v>
      </c>
      <c r="C44" s="16">
        <v>0</v>
      </c>
      <c r="D44" s="46">
        <v>0</v>
      </c>
    </row>
    <row r="45" spans="1:239" s="155" customFormat="1">
      <c r="A45" s="146" t="s">
        <v>50</v>
      </c>
      <c r="B45" s="16">
        <v>3.18</v>
      </c>
      <c r="C45" s="16">
        <v>0.11</v>
      </c>
      <c r="D45" s="46">
        <v>2.0489486951410162E-4</v>
      </c>
    </row>
    <row r="46" spans="1:239" s="155" customFormat="1">
      <c r="A46" s="152" t="s">
        <v>51</v>
      </c>
      <c r="B46" s="24">
        <v>3.45</v>
      </c>
      <c r="C46" s="24">
        <v>0.12</v>
      </c>
      <c r="D46" s="49">
        <v>2.2229160371812912E-4</v>
      </c>
      <c r="E46" s="158"/>
      <c r="F46" s="158"/>
      <c r="G46" s="27"/>
      <c r="H46" s="157"/>
      <c r="I46" s="158"/>
      <c r="J46" s="158"/>
      <c r="K46" s="27"/>
      <c r="L46" s="157"/>
      <c r="M46" s="158"/>
      <c r="N46" s="158"/>
      <c r="O46" s="27"/>
      <c r="P46" s="157"/>
      <c r="Q46" s="158"/>
      <c r="R46" s="158"/>
      <c r="S46" s="27"/>
      <c r="T46" s="157"/>
      <c r="U46" s="158"/>
      <c r="V46" s="158"/>
      <c r="W46" s="27"/>
      <c r="X46" s="157"/>
      <c r="Y46" s="158"/>
      <c r="Z46" s="158"/>
      <c r="AA46" s="27"/>
      <c r="AB46" s="157"/>
      <c r="AC46" s="158"/>
      <c r="AD46" s="158"/>
      <c r="AE46" s="27"/>
      <c r="AF46" s="157"/>
      <c r="AG46" s="158"/>
      <c r="AH46" s="158"/>
      <c r="AI46" s="27"/>
      <c r="AJ46" s="157"/>
      <c r="AK46" s="158"/>
      <c r="AL46" s="158"/>
      <c r="AM46" s="27"/>
      <c r="AN46" s="157"/>
      <c r="AO46" s="158"/>
      <c r="AP46" s="158"/>
      <c r="AQ46" s="27"/>
      <c r="AR46" s="157"/>
      <c r="AS46" s="158"/>
      <c r="AT46" s="158"/>
      <c r="AU46" s="27"/>
      <c r="AV46" s="157"/>
      <c r="AW46" s="158"/>
      <c r="AX46" s="158"/>
      <c r="AY46" s="27"/>
      <c r="AZ46" s="157"/>
      <c r="BA46" s="158"/>
      <c r="BB46" s="158"/>
      <c r="BC46" s="27"/>
      <c r="BD46" s="157"/>
      <c r="BE46" s="158"/>
      <c r="BF46" s="158"/>
      <c r="BG46" s="27"/>
      <c r="BH46" s="157"/>
      <c r="BI46" s="158"/>
      <c r="BJ46" s="158"/>
      <c r="BK46" s="27"/>
      <c r="BL46" s="157"/>
      <c r="BM46" s="158"/>
      <c r="BN46" s="158"/>
      <c r="BO46" s="27"/>
      <c r="BP46" s="157"/>
      <c r="BQ46" s="158"/>
      <c r="BR46" s="158"/>
      <c r="BS46" s="27"/>
      <c r="BT46" s="157"/>
      <c r="BU46" s="158"/>
      <c r="BV46" s="158"/>
      <c r="BW46" s="27"/>
      <c r="BX46" s="157"/>
      <c r="BY46" s="158"/>
      <c r="BZ46" s="158"/>
      <c r="CA46" s="27"/>
      <c r="CB46" s="157"/>
      <c r="CC46" s="158"/>
      <c r="CD46" s="158"/>
      <c r="CE46" s="27"/>
      <c r="CF46" s="157"/>
      <c r="CG46" s="158"/>
      <c r="CH46" s="158"/>
      <c r="CI46" s="27"/>
      <c r="CJ46" s="157"/>
      <c r="CK46" s="158"/>
      <c r="CL46" s="158"/>
      <c r="CM46" s="27"/>
      <c r="CN46" s="157"/>
      <c r="CO46" s="158"/>
      <c r="CP46" s="158"/>
      <c r="CQ46" s="27"/>
      <c r="CR46" s="157"/>
      <c r="CS46" s="158"/>
      <c r="CT46" s="158"/>
      <c r="CU46" s="27"/>
      <c r="CV46" s="157"/>
      <c r="CW46" s="158"/>
      <c r="CX46" s="158"/>
      <c r="CY46" s="27"/>
      <c r="CZ46" s="157"/>
      <c r="DA46" s="158"/>
      <c r="DB46" s="158"/>
      <c r="DC46" s="27"/>
      <c r="DD46" s="157"/>
      <c r="DE46" s="158"/>
      <c r="DF46" s="158"/>
      <c r="DG46" s="27"/>
      <c r="DH46" s="157"/>
      <c r="DI46" s="158"/>
      <c r="DJ46" s="158"/>
      <c r="DK46" s="27"/>
      <c r="DL46" s="157"/>
      <c r="DM46" s="158"/>
      <c r="DN46" s="158"/>
      <c r="DO46" s="27"/>
      <c r="DP46" s="157"/>
      <c r="DQ46" s="158"/>
      <c r="DR46" s="158"/>
      <c r="DS46" s="27"/>
      <c r="DT46" s="157"/>
      <c r="DU46" s="158"/>
      <c r="DV46" s="158"/>
      <c r="DW46" s="27"/>
      <c r="DX46" s="157"/>
      <c r="DY46" s="158"/>
      <c r="DZ46" s="158"/>
      <c r="EA46" s="27"/>
      <c r="EB46" s="157"/>
      <c r="EC46" s="158"/>
      <c r="ED46" s="158"/>
      <c r="EE46" s="27"/>
      <c r="EF46" s="157"/>
      <c r="EG46" s="158"/>
      <c r="EH46" s="158"/>
      <c r="EI46" s="27"/>
      <c r="EJ46" s="157"/>
      <c r="EK46" s="158"/>
      <c r="EL46" s="158"/>
      <c r="EM46" s="27"/>
      <c r="EN46" s="157"/>
      <c r="EO46" s="158"/>
      <c r="EP46" s="158"/>
      <c r="EQ46" s="27"/>
      <c r="ER46" s="157"/>
      <c r="ES46" s="158"/>
      <c r="ET46" s="158"/>
      <c r="EU46" s="27"/>
      <c r="EV46" s="157"/>
      <c r="EW46" s="158"/>
      <c r="EX46" s="158"/>
      <c r="EY46" s="27"/>
      <c r="EZ46" s="157"/>
      <c r="FA46" s="158"/>
      <c r="FB46" s="158"/>
      <c r="FC46" s="27"/>
      <c r="FD46" s="157"/>
      <c r="FE46" s="158"/>
      <c r="FF46" s="158"/>
      <c r="FG46" s="27"/>
      <c r="FH46" s="157"/>
      <c r="FI46" s="158"/>
      <c r="FJ46" s="158"/>
      <c r="FK46" s="27"/>
      <c r="FL46" s="157"/>
      <c r="FM46" s="158"/>
      <c r="FN46" s="158"/>
      <c r="FO46" s="27"/>
      <c r="FP46" s="157"/>
      <c r="FQ46" s="158"/>
      <c r="FR46" s="158"/>
      <c r="FS46" s="27"/>
      <c r="FT46" s="157"/>
      <c r="FU46" s="158"/>
      <c r="FV46" s="158"/>
      <c r="FW46" s="27"/>
      <c r="FX46" s="157"/>
      <c r="FY46" s="158"/>
      <c r="FZ46" s="158"/>
      <c r="GA46" s="27"/>
      <c r="GB46" s="157"/>
      <c r="GC46" s="158"/>
      <c r="GD46" s="158"/>
      <c r="GE46" s="27"/>
      <c r="GF46" s="157"/>
      <c r="GG46" s="158"/>
      <c r="GH46" s="158"/>
      <c r="GI46" s="27"/>
      <c r="GJ46" s="157"/>
      <c r="GK46" s="158"/>
      <c r="GL46" s="158"/>
      <c r="GM46" s="27"/>
      <c r="GN46" s="157"/>
      <c r="GO46" s="158"/>
      <c r="GP46" s="158"/>
      <c r="GQ46" s="27"/>
      <c r="GR46" s="157"/>
      <c r="GS46" s="158"/>
      <c r="GT46" s="158"/>
      <c r="GU46" s="27"/>
      <c r="GV46" s="157"/>
      <c r="GW46" s="158"/>
      <c r="GX46" s="158"/>
      <c r="GY46" s="27"/>
      <c r="GZ46" s="157"/>
      <c r="HA46" s="158"/>
      <c r="HB46" s="158"/>
      <c r="HC46" s="27"/>
      <c r="HD46" s="157"/>
      <c r="HE46" s="158"/>
      <c r="HF46" s="158"/>
      <c r="HG46" s="27"/>
      <c r="HH46" s="157"/>
      <c r="HI46" s="158"/>
      <c r="HJ46" s="158"/>
      <c r="HK46" s="27"/>
      <c r="HL46" s="157"/>
      <c r="HM46" s="158"/>
      <c r="HN46" s="158"/>
      <c r="HO46" s="27"/>
      <c r="HP46" s="157"/>
      <c r="HQ46" s="158"/>
      <c r="HR46" s="158"/>
      <c r="HS46" s="27"/>
      <c r="HT46" s="157"/>
      <c r="HU46" s="158"/>
      <c r="HV46" s="158"/>
      <c r="HW46" s="27"/>
      <c r="HX46" s="157"/>
      <c r="HY46" s="158"/>
      <c r="HZ46" s="158"/>
      <c r="IA46" s="27"/>
      <c r="IB46" s="157"/>
      <c r="IC46" s="158"/>
      <c r="ID46" s="158"/>
      <c r="IE46" s="27"/>
    </row>
    <row r="47" spans="1:239" s="155" customFormat="1">
      <c r="A47" s="159" t="s">
        <v>52</v>
      </c>
      <c r="B47" s="29">
        <v>243.17</v>
      </c>
      <c r="C47" s="29">
        <v>8.11</v>
      </c>
      <c r="D47" s="50">
        <v>1.5668014282938392E-2</v>
      </c>
      <c r="E47" s="158"/>
      <c r="F47" s="157"/>
      <c r="G47" s="158"/>
      <c r="H47" s="158"/>
      <c r="I47" s="158"/>
      <c r="J47" s="157"/>
      <c r="K47" s="158"/>
      <c r="L47" s="158"/>
      <c r="M47" s="158"/>
      <c r="N47" s="157"/>
      <c r="O47" s="158"/>
      <c r="P47" s="158"/>
      <c r="Q47" s="158"/>
      <c r="R47" s="157"/>
      <c r="S47" s="158"/>
      <c r="T47" s="158"/>
      <c r="U47" s="158"/>
      <c r="V47" s="157"/>
      <c r="W47" s="158"/>
      <c r="X47" s="158"/>
      <c r="Y47" s="158"/>
      <c r="Z47" s="157"/>
      <c r="AA47" s="158"/>
      <c r="AB47" s="158"/>
      <c r="AC47" s="158"/>
      <c r="AD47" s="157"/>
      <c r="AE47" s="158"/>
      <c r="AF47" s="158"/>
      <c r="AG47" s="158"/>
      <c r="AH47" s="157"/>
      <c r="AI47" s="158"/>
      <c r="AJ47" s="158"/>
      <c r="AK47" s="158"/>
      <c r="AL47" s="157"/>
      <c r="AM47" s="158"/>
      <c r="AN47" s="158"/>
      <c r="AO47" s="158"/>
      <c r="AP47" s="157"/>
      <c r="AQ47" s="158"/>
      <c r="AR47" s="158"/>
      <c r="AS47" s="158"/>
      <c r="AT47" s="157"/>
      <c r="AU47" s="158"/>
      <c r="AV47" s="158"/>
      <c r="AW47" s="158"/>
      <c r="AX47" s="157"/>
      <c r="AY47" s="158"/>
      <c r="AZ47" s="158"/>
      <c r="BA47" s="158"/>
      <c r="BB47" s="157"/>
      <c r="BC47" s="158"/>
      <c r="BD47" s="158"/>
      <c r="BE47" s="158"/>
      <c r="BF47" s="157"/>
      <c r="BG47" s="158"/>
      <c r="BH47" s="158"/>
      <c r="BI47" s="158"/>
      <c r="BJ47" s="157"/>
      <c r="BK47" s="158"/>
      <c r="BL47" s="158"/>
      <c r="BM47" s="158"/>
      <c r="BN47" s="157"/>
      <c r="BO47" s="158"/>
      <c r="BP47" s="158"/>
      <c r="BQ47" s="158"/>
      <c r="BR47" s="157"/>
      <c r="BS47" s="158"/>
      <c r="BT47" s="158"/>
      <c r="BU47" s="158"/>
      <c r="BV47" s="157"/>
      <c r="BW47" s="158"/>
      <c r="BX47" s="158"/>
      <c r="BY47" s="158"/>
      <c r="BZ47" s="157"/>
      <c r="CA47" s="158"/>
      <c r="CB47" s="158"/>
      <c r="CC47" s="158"/>
      <c r="CD47" s="157"/>
      <c r="CE47" s="158"/>
      <c r="CF47" s="158"/>
      <c r="CG47" s="158"/>
      <c r="CH47" s="157"/>
      <c r="CI47" s="158"/>
      <c r="CJ47" s="158"/>
      <c r="CK47" s="158"/>
      <c r="CL47" s="157"/>
      <c r="CM47" s="158"/>
      <c r="CN47" s="158"/>
      <c r="CO47" s="158"/>
      <c r="CP47" s="157"/>
      <c r="CQ47" s="158"/>
      <c r="CR47" s="158"/>
      <c r="CS47" s="158"/>
      <c r="CT47" s="157"/>
      <c r="CU47" s="158"/>
      <c r="CV47" s="158"/>
      <c r="CW47" s="158"/>
      <c r="CX47" s="157"/>
      <c r="CY47" s="158"/>
      <c r="CZ47" s="158"/>
      <c r="DA47" s="158"/>
      <c r="DB47" s="157"/>
      <c r="DC47" s="158"/>
      <c r="DD47" s="158"/>
      <c r="DE47" s="158"/>
      <c r="DF47" s="157"/>
      <c r="DG47" s="158"/>
      <c r="DH47" s="158"/>
      <c r="DI47" s="158"/>
      <c r="DJ47" s="157"/>
      <c r="DK47" s="158"/>
      <c r="DL47" s="158"/>
      <c r="DM47" s="158"/>
      <c r="DN47" s="157"/>
      <c r="DO47" s="158"/>
      <c r="DP47" s="158"/>
      <c r="DQ47" s="158"/>
      <c r="DR47" s="157"/>
      <c r="DS47" s="158"/>
      <c r="DT47" s="158"/>
      <c r="DU47" s="158"/>
      <c r="DV47" s="157"/>
      <c r="DW47" s="158"/>
      <c r="DX47" s="158"/>
      <c r="DY47" s="158"/>
      <c r="DZ47" s="157"/>
      <c r="EA47" s="158"/>
      <c r="EB47" s="158"/>
      <c r="EC47" s="158"/>
      <c r="ED47" s="157"/>
      <c r="EE47" s="158"/>
      <c r="EF47" s="158"/>
      <c r="EG47" s="158"/>
      <c r="EH47" s="157"/>
      <c r="EI47" s="158"/>
      <c r="EJ47" s="158"/>
      <c r="EK47" s="158"/>
      <c r="EL47" s="157"/>
      <c r="EM47" s="158"/>
      <c r="EN47" s="158"/>
      <c r="EO47" s="158"/>
      <c r="EP47" s="157"/>
      <c r="EQ47" s="158"/>
      <c r="ER47" s="158"/>
      <c r="ES47" s="158"/>
      <c r="ET47" s="157"/>
      <c r="EU47" s="158"/>
      <c r="EV47" s="158"/>
      <c r="EW47" s="158"/>
      <c r="EX47" s="157"/>
      <c r="EY47" s="158"/>
      <c r="EZ47" s="158"/>
      <c r="FA47" s="158"/>
      <c r="FB47" s="157"/>
      <c r="FC47" s="158"/>
      <c r="FD47" s="158"/>
      <c r="FE47" s="158"/>
      <c r="FF47" s="157"/>
      <c r="FG47" s="158"/>
      <c r="FH47" s="158"/>
      <c r="FI47" s="158"/>
      <c r="FJ47" s="157"/>
      <c r="FK47" s="158"/>
      <c r="FL47" s="158"/>
      <c r="FM47" s="158"/>
      <c r="FN47" s="157"/>
      <c r="FO47" s="158"/>
      <c r="FP47" s="158"/>
      <c r="FQ47" s="158"/>
      <c r="FR47" s="157"/>
      <c r="FS47" s="158"/>
      <c r="FT47" s="158"/>
      <c r="FU47" s="158"/>
      <c r="FV47" s="157"/>
      <c r="FW47" s="158"/>
      <c r="FX47" s="158"/>
      <c r="FY47" s="158"/>
      <c r="FZ47" s="157"/>
      <c r="GA47" s="158"/>
      <c r="GB47" s="158"/>
      <c r="GC47" s="158"/>
      <c r="GD47" s="157"/>
      <c r="GE47" s="158"/>
      <c r="GF47" s="158"/>
      <c r="GG47" s="158"/>
      <c r="GH47" s="157"/>
      <c r="GI47" s="158"/>
      <c r="GJ47" s="158"/>
      <c r="GK47" s="158"/>
      <c r="GL47" s="157"/>
      <c r="GM47" s="158"/>
      <c r="GN47" s="158"/>
      <c r="GO47" s="158"/>
      <c r="GP47" s="157"/>
      <c r="GQ47" s="158"/>
      <c r="GR47" s="158"/>
      <c r="GS47" s="158"/>
      <c r="GT47" s="157"/>
      <c r="GU47" s="158"/>
      <c r="GV47" s="158"/>
      <c r="GW47" s="158"/>
      <c r="GX47" s="157"/>
      <c r="GY47" s="158"/>
      <c r="GZ47" s="158"/>
      <c r="HA47" s="158"/>
      <c r="HB47" s="157"/>
      <c r="HC47" s="158"/>
      <c r="HD47" s="158"/>
      <c r="HE47" s="158"/>
      <c r="HF47" s="157"/>
      <c r="HG47" s="158"/>
      <c r="HH47" s="158"/>
      <c r="HI47" s="158"/>
      <c r="HJ47" s="157"/>
      <c r="HK47" s="158"/>
      <c r="HL47" s="158"/>
      <c r="HM47" s="158"/>
      <c r="HN47" s="157"/>
      <c r="HO47" s="158"/>
      <c r="HP47" s="158"/>
      <c r="HQ47" s="158"/>
      <c r="HR47" s="157"/>
      <c r="HS47" s="158"/>
      <c r="HT47" s="158"/>
      <c r="HU47" s="158"/>
      <c r="HV47" s="157"/>
      <c r="HW47" s="158"/>
      <c r="HX47" s="158"/>
      <c r="HY47" s="158"/>
      <c r="HZ47" s="157"/>
      <c r="IA47" s="158"/>
      <c r="IB47" s="158"/>
      <c r="IC47" s="158"/>
    </row>
    <row r="48" spans="1:239" s="156" customFormat="1" ht="13.5" thickBot="1">
      <c r="A48" s="162" t="s">
        <v>53</v>
      </c>
      <c r="B48" s="32">
        <v>15520.154348135791</v>
      </c>
      <c r="C48" s="32">
        <v>517.33000000000004</v>
      </c>
      <c r="D48" s="51">
        <v>1</v>
      </c>
    </row>
    <row r="49" spans="1:239" s="155" customFormat="1" ht="13.5" thickBot="1">
      <c r="A49" s="166"/>
      <c r="B49" s="34"/>
      <c r="C49" s="34"/>
      <c r="D49" s="52"/>
    </row>
    <row r="50" spans="1:239" s="155" customFormat="1" ht="13.5" thickBot="1">
      <c r="A50" s="167" t="s">
        <v>54</v>
      </c>
      <c r="B50" s="37">
        <v>5608.72</v>
      </c>
      <c r="C50" s="37">
        <v>186.96</v>
      </c>
      <c r="D50" s="53">
        <v>1</v>
      </c>
    </row>
    <row r="51" spans="1:239" s="155" customFormat="1">
      <c r="A51" s="168" t="s">
        <v>55</v>
      </c>
      <c r="B51" s="40">
        <v>86.88</v>
      </c>
      <c r="C51" s="40">
        <v>2.9</v>
      </c>
      <c r="D51" s="54">
        <v>1.5490165314011038E-2</v>
      </c>
    </row>
    <row r="52" spans="1:239" s="155" customFormat="1">
      <c r="A52" s="152" t="s">
        <v>56</v>
      </c>
      <c r="B52" s="24">
        <v>393.84</v>
      </c>
      <c r="C52" s="24">
        <v>13.13</v>
      </c>
      <c r="D52" s="49">
        <v>7.0219230056055557E-2</v>
      </c>
      <c r="E52" s="158"/>
      <c r="F52" s="158"/>
      <c r="G52" s="27"/>
      <c r="H52" s="157"/>
      <c r="I52" s="158"/>
      <c r="J52" s="158"/>
      <c r="K52" s="27"/>
      <c r="L52" s="157"/>
      <c r="M52" s="158"/>
      <c r="N52" s="158"/>
      <c r="O52" s="27"/>
      <c r="P52" s="157"/>
      <c r="Q52" s="158"/>
      <c r="R52" s="158"/>
      <c r="S52" s="27"/>
      <c r="T52" s="157"/>
      <c r="U52" s="158"/>
      <c r="V52" s="158"/>
      <c r="W52" s="27"/>
      <c r="X52" s="157"/>
      <c r="Y52" s="158"/>
      <c r="Z52" s="158"/>
      <c r="AA52" s="27"/>
      <c r="AB52" s="157"/>
      <c r="AC52" s="158"/>
      <c r="AD52" s="158"/>
      <c r="AE52" s="27"/>
      <c r="AF52" s="157"/>
      <c r="AG52" s="158"/>
      <c r="AH52" s="158"/>
      <c r="AI52" s="27"/>
      <c r="AJ52" s="157"/>
      <c r="AK52" s="158"/>
      <c r="AL52" s="158"/>
      <c r="AM52" s="27"/>
      <c r="AN52" s="157"/>
      <c r="AO52" s="158"/>
      <c r="AP52" s="158"/>
      <c r="AQ52" s="27"/>
      <c r="AR52" s="157"/>
      <c r="AS52" s="158"/>
      <c r="AT52" s="158"/>
      <c r="AU52" s="27"/>
      <c r="AV52" s="157"/>
      <c r="AW52" s="158"/>
      <c r="AX52" s="158"/>
      <c r="AY52" s="27"/>
      <c r="AZ52" s="157"/>
      <c r="BA52" s="158"/>
      <c r="BB52" s="158"/>
      <c r="BC52" s="27"/>
      <c r="BD52" s="157"/>
      <c r="BE52" s="158"/>
      <c r="BF52" s="158"/>
      <c r="BG52" s="27"/>
      <c r="BH52" s="157"/>
      <c r="BI52" s="158"/>
      <c r="BJ52" s="158"/>
      <c r="BK52" s="27"/>
      <c r="BL52" s="157"/>
      <c r="BM52" s="158"/>
      <c r="BN52" s="158"/>
      <c r="BO52" s="27"/>
      <c r="BP52" s="157"/>
      <c r="BQ52" s="158"/>
      <c r="BR52" s="158"/>
      <c r="BS52" s="27"/>
      <c r="BT52" s="157"/>
      <c r="BU52" s="158"/>
      <c r="BV52" s="158"/>
      <c r="BW52" s="27"/>
      <c r="BX52" s="157"/>
      <c r="BY52" s="158"/>
      <c r="BZ52" s="158"/>
      <c r="CA52" s="27"/>
      <c r="CB52" s="157"/>
      <c r="CC52" s="158"/>
      <c r="CD52" s="158"/>
      <c r="CE52" s="27"/>
      <c r="CF52" s="157"/>
      <c r="CG52" s="158"/>
      <c r="CH52" s="158"/>
      <c r="CI52" s="27"/>
      <c r="CJ52" s="157"/>
      <c r="CK52" s="158"/>
      <c r="CL52" s="158"/>
      <c r="CM52" s="27"/>
      <c r="CN52" s="157"/>
      <c r="CO52" s="158"/>
      <c r="CP52" s="158"/>
      <c r="CQ52" s="27"/>
      <c r="CR52" s="157"/>
      <c r="CS52" s="158"/>
      <c r="CT52" s="158"/>
      <c r="CU52" s="27"/>
      <c r="CV52" s="157"/>
      <c r="CW52" s="158"/>
      <c r="CX52" s="158"/>
      <c r="CY52" s="27"/>
      <c r="CZ52" s="157"/>
      <c r="DA52" s="158"/>
      <c r="DB52" s="158"/>
      <c r="DC52" s="27"/>
      <c r="DD52" s="157"/>
      <c r="DE52" s="158"/>
      <c r="DF52" s="158"/>
      <c r="DG52" s="27"/>
      <c r="DH52" s="157"/>
      <c r="DI52" s="158"/>
      <c r="DJ52" s="158"/>
      <c r="DK52" s="27"/>
      <c r="DL52" s="157"/>
      <c r="DM52" s="158"/>
      <c r="DN52" s="158"/>
      <c r="DO52" s="27"/>
      <c r="DP52" s="157"/>
      <c r="DQ52" s="158"/>
      <c r="DR52" s="158"/>
      <c r="DS52" s="27"/>
      <c r="DT52" s="157"/>
      <c r="DU52" s="158"/>
      <c r="DV52" s="158"/>
      <c r="DW52" s="27"/>
      <c r="DX52" s="157"/>
      <c r="DY52" s="158"/>
      <c r="DZ52" s="158"/>
      <c r="EA52" s="27"/>
      <c r="EB52" s="157"/>
      <c r="EC52" s="158"/>
      <c r="ED52" s="158"/>
      <c r="EE52" s="27"/>
      <c r="EF52" s="157"/>
      <c r="EG52" s="158"/>
      <c r="EH52" s="158"/>
      <c r="EI52" s="27"/>
      <c r="EJ52" s="157"/>
      <c r="EK52" s="158"/>
      <c r="EL52" s="158"/>
      <c r="EM52" s="27"/>
      <c r="EN52" s="157"/>
      <c r="EO52" s="158"/>
      <c r="EP52" s="158"/>
      <c r="EQ52" s="27"/>
      <c r="ER52" s="157"/>
      <c r="ES52" s="158"/>
      <c r="ET52" s="158"/>
      <c r="EU52" s="27"/>
      <c r="EV52" s="157"/>
      <c r="EW52" s="158"/>
      <c r="EX52" s="158"/>
      <c r="EY52" s="27"/>
      <c r="EZ52" s="157"/>
      <c r="FA52" s="158"/>
      <c r="FB52" s="158"/>
      <c r="FC52" s="27"/>
      <c r="FD52" s="157"/>
      <c r="FE52" s="158"/>
      <c r="FF52" s="158"/>
      <c r="FG52" s="27"/>
      <c r="FH52" s="157"/>
      <c r="FI52" s="158"/>
      <c r="FJ52" s="158"/>
      <c r="FK52" s="27"/>
      <c r="FL52" s="157"/>
      <c r="FM52" s="158"/>
      <c r="FN52" s="158"/>
      <c r="FO52" s="27"/>
      <c r="FP52" s="157"/>
      <c r="FQ52" s="158"/>
      <c r="FR52" s="158"/>
      <c r="FS52" s="27"/>
      <c r="FT52" s="157"/>
      <c r="FU52" s="158"/>
      <c r="FV52" s="158"/>
      <c r="FW52" s="27"/>
      <c r="FX52" s="157"/>
      <c r="FY52" s="158"/>
      <c r="FZ52" s="158"/>
      <c r="GA52" s="27"/>
      <c r="GB52" s="157"/>
      <c r="GC52" s="158"/>
      <c r="GD52" s="158"/>
      <c r="GE52" s="27"/>
      <c r="GF52" s="157"/>
      <c r="GG52" s="158"/>
      <c r="GH52" s="158"/>
      <c r="GI52" s="27"/>
      <c r="GJ52" s="157"/>
      <c r="GK52" s="158"/>
      <c r="GL52" s="158"/>
      <c r="GM52" s="27"/>
      <c r="GN52" s="157"/>
      <c r="GO52" s="158"/>
      <c r="GP52" s="158"/>
      <c r="GQ52" s="27"/>
      <c r="GR52" s="157"/>
      <c r="GS52" s="158"/>
      <c r="GT52" s="158"/>
      <c r="GU52" s="27"/>
      <c r="GV52" s="157"/>
      <c r="GW52" s="158"/>
      <c r="GX52" s="158"/>
      <c r="GY52" s="27"/>
      <c r="GZ52" s="157"/>
      <c r="HA52" s="158"/>
      <c r="HB52" s="158"/>
      <c r="HC52" s="27"/>
      <c r="HD52" s="157"/>
      <c r="HE52" s="158"/>
      <c r="HF52" s="158"/>
      <c r="HG52" s="27"/>
      <c r="HH52" s="157"/>
      <c r="HI52" s="158"/>
      <c r="HJ52" s="158"/>
      <c r="HK52" s="27"/>
      <c r="HL52" s="157"/>
      <c r="HM52" s="158"/>
      <c r="HN52" s="158"/>
      <c r="HO52" s="27"/>
      <c r="HP52" s="157"/>
      <c r="HQ52" s="158"/>
      <c r="HR52" s="158"/>
      <c r="HS52" s="27"/>
      <c r="HT52" s="157"/>
      <c r="HU52" s="158"/>
      <c r="HV52" s="158"/>
      <c r="HW52" s="27"/>
      <c r="HX52" s="157"/>
      <c r="HY52" s="158"/>
      <c r="HZ52" s="158"/>
      <c r="IA52" s="27"/>
      <c r="IB52" s="157"/>
      <c r="IC52" s="158"/>
      <c r="ID52" s="158"/>
      <c r="IE52" s="27"/>
    </row>
    <row r="53" spans="1:239" s="26" customFormat="1">
      <c r="A53" s="152" t="s">
        <v>57</v>
      </c>
      <c r="B53" s="24">
        <v>5128</v>
      </c>
      <c r="C53" s="24">
        <v>170.93</v>
      </c>
      <c r="D53" s="49">
        <v>0.91429060462993339</v>
      </c>
    </row>
    <row r="54" spans="1:239" ht="13.5" thickBot="1">
      <c r="A54" s="169" t="s">
        <v>18</v>
      </c>
      <c r="B54" s="43">
        <v>0</v>
      </c>
      <c r="C54" s="43">
        <v>0</v>
      </c>
      <c r="D54" s="55">
        <v>0</v>
      </c>
    </row>
    <row r="55" spans="1:239">
      <c r="A55" s="165" t="s">
        <v>58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scale="96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55"/>
  <sheetViews>
    <sheetView showGridLines="0" zoomScaleNormal="100" workbookViewId="0"/>
  </sheetViews>
  <sheetFormatPr defaultColWidth="13.140625" defaultRowHeight="12.75"/>
  <cols>
    <col min="1" max="1" width="52.140625" style="172" customWidth="1"/>
    <col min="2" max="3" width="14.42578125" style="172" customWidth="1"/>
    <col min="4" max="4" width="12.7109375" style="172" customWidth="1"/>
    <col min="5" max="256" width="13.140625" style="172"/>
    <col min="257" max="257" width="52.140625" style="172" customWidth="1"/>
    <col min="258" max="259" width="14.42578125" style="172" customWidth="1"/>
    <col min="260" max="260" width="12.7109375" style="172" customWidth="1"/>
    <col min="261" max="512" width="13.140625" style="172"/>
    <col min="513" max="513" width="52.140625" style="172" customWidth="1"/>
    <col min="514" max="515" width="14.42578125" style="172" customWidth="1"/>
    <col min="516" max="516" width="12.7109375" style="172" customWidth="1"/>
    <col min="517" max="768" width="13.140625" style="172"/>
    <col min="769" max="769" width="52.140625" style="172" customWidth="1"/>
    <col min="770" max="771" width="14.42578125" style="172" customWidth="1"/>
    <col min="772" max="772" width="12.7109375" style="172" customWidth="1"/>
    <col min="773" max="1024" width="13.140625" style="172"/>
    <col min="1025" max="1025" width="52.140625" style="172" customWidth="1"/>
    <col min="1026" max="1027" width="14.42578125" style="172" customWidth="1"/>
    <col min="1028" max="1028" width="12.7109375" style="172" customWidth="1"/>
    <col min="1029" max="1280" width="13.140625" style="172"/>
    <col min="1281" max="1281" width="52.140625" style="172" customWidth="1"/>
    <col min="1282" max="1283" width="14.42578125" style="172" customWidth="1"/>
    <col min="1284" max="1284" width="12.7109375" style="172" customWidth="1"/>
    <col min="1285" max="1536" width="13.140625" style="172"/>
    <col min="1537" max="1537" width="52.140625" style="172" customWidth="1"/>
    <col min="1538" max="1539" width="14.42578125" style="172" customWidth="1"/>
    <col min="1540" max="1540" width="12.7109375" style="172" customWidth="1"/>
    <col min="1541" max="1792" width="13.140625" style="172"/>
    <col min="1793" max="1793" width="52.140625" style="172" customWidth="1"/>
    <col min="1794" max="1795" width="14.42578125" style="172" customWidth="1"/>
    <col min="1796" max="1796" width="12.7109375" style="172" customWidth="1"/>
    <col min="1797" max="2048" width="13.140625" style="172"/>
    <col min="2049" max="2049" width="52.140625" style="172" customWidth="1"/>
    <col min="2050" max="2051" width="14.42578125" style="172" customWidth="1"/>
    <col min="2052" max="2052" width="12.7109375" style="172" customWidth="1"/>
    <col min="2053" max="2304" width="13.140625" style="172"/>
    <col min="2305" max="2305" width="52.140625" style="172" customWidth="1"/>
    <col min="2306" max="2307" width="14.42578125" style="172" customWidth="1"/>
    <col min="2308" max="2308" width="12.7109375" style="172" customWidth="1"/>
    <col min="2309" max="2560" width="13.140625" style="172"/>
    <col min="2561" max="2561" width="52.140625" style="172" customWidth="1"/>
    <col min="2562" max="2563" width="14.42578125" style="172" customWidth="1"/>
    <col min="2564" max="2564" width="12.7109375" style="172" customWidth="1"/>
    <col min="2565" max="2816" width="13.140625" style="172"/>
    <col min="2817" max="2817" width="52.140625" style="172" customWidth="1"/>
    <col min="2818" max="2819" width="14.42578125" style="172" customWidth="1"/>
    <col min="2820" max="2820" width="12.7109375" style="172" customWidth="1"/>
    <col min="2821" max="3072" width="13.140625" style="172"/>
    <col min="3073" max="3073" width="52.140625" style="172" customWidth="1"/>
    <col min="3074" max="3075" width="14.42578125" style="172" customWidth="1"/>
    <col min="3076" max="3076" width="12.7109375" style="172" customWidth="1"/>
    <col min="3077" max="3328" width="13.140625" style="172"/>
    <col min="3329" max="3329" width="52.140625" style="172" customWidth="1"/>
    <col min="3330" max="3331" width="14.42578125" style="172" customWidth="1"/>
    <col min="3332" max="3332" width="12.7109375" style="172" customWidth="1"/>
    <col min="3333" max="3584" width="13.140625" style="172"/>
    <col min="3585" max="3585" width="52.140625" style="172" customWidth="1"/>
    <col min="3586" max="3587" width="14.42578125" style="172" customWidth="1"/>
    <col min="3588" max="3588" width="12.7109375" style="172" customWidth="1"/>
    <col min="3589" max="3840" width="13.140625" style="172"/>
    <col min="3841" max="3841" width="52.140625" style="172" customWidth="1"/>
    <col min="3842" max="3843" width="14.42578125" style="172" customWidth="1"/>
    <col min="3844" max="3844" width="12.7109375" style="172" customWidth="1"/>
    <col min="3845" max="4096" width="13.140625" style="172"/>
    <col min="4097" max="4097" width="52.140625" style="172" customWidth="1"/>
    <col min="4098" max="4099" width="14.42578125" style="172" customWidth="1"/>
    <col min="4100" max="4100" width="12.7109375" style="172" customWidth="1"/>
    <col min="4101" max="4352" width="13.140625" style="172"/>
    <col min="4353" max="4353" width="52.140625" style="172" customWidth="1"/>
    <col min="4354" max="4355" width="14.42578125" style="172" customWidth="1"/>
    <col min="4356" max="4356" width="12.7109375" style="172" customWidth="1"/>
    <col min="4357" max="4608" width="13.140625" style="172"/>
    <col min="4609" max="4609" width="52.140625" style="172" customWidth="1"/>
    <col min="4610" max="4611" width="14.42578125" style="172" customWidth="1"/>
    <col min="4612" max="4612" width="12.7109375" style="172" customWidth="1"/>
    <col min="4613" max="4864" width="13.140625" style="172"/>
    <col min="4865" max="4865" width="52.140625" style="172" customWidth="1"/>
    <col min="4866" max="4867" width="14.42578125" style="172" customWidth="1"/>
    <col min="4868" max="4868" width="12.7109375" style="172" customWidth="1"/>
    <col min="4869" max="5120" width="13.140625" style="172"/>
    <col min="5121" max="5121" width="52.140625" style="172" customWidth="1"/>
    <col min="5122" max="5123" width="14.42578125" style="172" customWidth="1"/>
    <col min="5124" max="5124" width="12.7109375" style="172" customWidth="1"/>
    <col min="5125" max="5376" width="13.140625" style="172"/>
    <col min="5377" max="5377" width="52.140625" style="172" customWidth="1"/>
    <col min="5378" max="5379" width="14.42578125" style="172" customWidth="1"/>
    <col min="5380" max="5380" width="12.7109375" style="172" customWidth="1"/>
    <col min="5381" max="5632" width="13.140625" style="172"/>
    <col min="5633" max="5633" width="52.140625" style="172" customWidth="1"/>
    <col min="5634" max="5635" width="14.42578125" style="172" customWidth="1"/>
    <col min="5636" max="5636" width="12.7109375" style="172" customWidth="1"/>
    <col min="5637" max="5888" width="13.140625" style="172"/>
    <col min="5889" max="5889" width="52.140625" style="172" customWidth="1"/>
    <col min="5890" max="5891" width="14.42578125" style="172" customWidth="1"/>
    <col min="5892" max="5892" width="12.7109375" style="172" customWidth="1"/>
    <col min="5893" max="6144" width="13.140625" style="172"/>
    <col min="6145" max="6145" width="52.140625" style="172" customWidth="1"/>
    <col min="6146" max="6147" width="14.42578125" style="172" customWidth="1"/>
    <col min="6148" max="6148" width="12.7109375" style="172" customWidth="1"/>
    <col min="6149" max="6400" width="13.140625" style="172"/>
    <col min="6401" max="6401" width="52.140625" style="172" customWidth="1"/>
    <col min="6402" max="6403" width="14.42578125" style="172" customWidth="1"/>
    <col min="6404" max="6404" width="12.7109375" style="172" customWidth="1"/>
    <col min="6405" max="6656" width="13.140625" style="172"/>
    <col min="6657" max="6657" width="52.140625" style="172" customWidth="1"/>
    <col min="6658" max="6659" width="14.42578125" style="172" customWidth="1"/>
    <col min="6660" max="6660" width="12.7109375" style="172" customWidth="1"/>
    <col min="6661" max="6912" width="13.140625" style="172"/>
    <col min="6913" max="6913" width="52.140625" style="172" customWidth="1"/>
    <col min="6914" max="6915" width="14.42578125" style="172" customWidth="1"/>
    <col min="6916" max="6916" width="12.7109375" style="172" customWidth="1"/>
    <col min="6917" max="7168" width="13.140625" style="172"/>
    <col min="7169" max="7169" width="52.140625" style="172" customWidth="1"/>
    <col min="7170" max="7171" width="14.42578125" style="172" customWidth="1"/>
    <col min="7172" max="7172" width="12.7109375" style="172" customWidth="1"/>
    <col min="7173" max="7424" width="13.140625" style="172"/>
    <col min="7425" max="7425" width="52.140625" style="172" customWidth="1"/>
    <col min="7426" max="7427" width="14.42578125" style="172" customWidth="1"/>
    <col min="7428" max="7428" width="12.7109375" style="172" customWidth="1"/>
    <col min="7429" max="7680" width="13.140625" style="172"/>
    <col min="7681" max="7681" width="52.140625" style="172" customWidth="1"/>
    <col min="7682" max="7683" width="14.42578125" style="172" customWidth="1"/>
    <col min="7684" max="7684" width="12.7109375" style="172" customWidth="1"/>
    <col min="7685" max="7936" width="13.140625" style="172"/>
    <col min="7937" max="7937" width="52.140625" style="172" customWidth="1"/>
    <col min="7938" max="7939" width="14.42578125" style="172" customWidth="1"/>
    <col min="7940" max="7940" width="12.7109375" style="172" customWidth="1"/>
    <col min="7941" max="8192" width="13.140625" style="172"/>
    <col min="8193" max="8193" width="52.140625" style="172" customWidth="1"/>
    <col min="8194" max="8195" width="14.42578125" style="172" customWidth="1"/>
    <col min="8196" max="8196" width="12.7109375" style="172" customWidth="1"/>
    <col min="8197" max="8448" width="13.140625" style="172"/>
    <col min="8449" max="8449" width="52.140625" style="172" customWidth="1"/>
    <col min="8450" max="8451" width="14.42578125" style="172" customWidth="1"/>
    <col min="8452" max="8452" width="12.7109375" style="172" customWidth="1"/>
    <col min="8453" max="8704" width="13.140625" style="172"/>
    <col min="8705" max="8705" width="52.140625" style="172" customWidth="1"/>
    <col min="8706" max="8707" width="14.42578125" style="172" customWidth="1"/>
    <col min="8708" max="8708" width="12.7109375" style="172" customWidth="1"/>
    <col min="8709" max="8960" width="13.140625" style="172"/>
    <col min="8961" max="8961" width="52.140625" style="172" customWidth="1"/>
    <col min="8962" max="8963" width="14.42578125" style="172" customWidth="1"/>
    <col min="8964" max="8964" width="12.7109375" style="172" customWidth="1"/>
    <col min="8965" max="9216" width="13.140625" style="172"/>
    <col min="9217" max="9217" width="52.140625" style="172" customWidth="1"/>
    <col min="9218" max="9219" width="14.42578125" style="172" customWidth="1"/>
    <col min="9220" max="9220" width="12.7109375" style="172" customWidth="1"/>
    <col min="9221" max="9472" width="13.140625" style="172"/>
    <col min="9473" max="9473" width="52.140625" style="172" customWidth="1"/>
    <col min="9474" max="9475" width="14.42578125" style="172" customWidth="1"/>
    <col min="9476" max="9476" width="12.7109375" style="172" customWidth="1"/>
    <col min="9477" max="9728" width="13.140625" style="172"/>
    <col min="9729" max="9729" width="52.140625" style="172" customWidth="1"/>
    <col min="9730" max="9731" width="14.42578125" style="172" customWidth="1"/>
    <col min="9732" max="9732" width="12.7109375" style="172" customWidth="1"/>
    <col min="9733" max="9984" width="13.140625" style="172"/>
    <col min="9985" max="9985" width="52.140625" style="172" customWidth="1"/>
    <col min="9986" max="9987" width="14.42578125" style="172" customWidth="1"/>
    <col min="9988" max="9988" width="12.7109375" style="172" customWidth="1"/>
    <col min="9989" max="10240" width="13.140625" style="172"/>
    <col min="10241" max="10241" width="52.140625" style="172" customWidth="1"/>
    <col min="10242" max="10243" width="14.42578125" style="172" customWidth="1"/>
    <col min="10244" max="10244" width="12.7109375" style="172" customWidth="1"/>
    <col min="10245" max="10496" width="13.140625" style="172"/>
    <col min="10497" max="10497" width="52.140625" style="172" customWidth="1"/>
    <col min="10498" max="10499" width="14.42578125" style="172" customWidth="1"/>
    <col min="10500" max="10500" width="12.7109375" style="172" customWidth="1"/>
    <col min="10501" max="10752" width="13.140625" style="172"/>
    <col min="10753" max="10753" width="52.140625" style="172" customWidth="1"/>
    <col min="10754" max="10755" width="14.42578125" style="172" customWidth="1"/>
    <col min="10756" max="10756" width="12.7109375" style="172" customWidth="1"/>
    <col min="10757" max="11008" width="13.140625" style="172"/>
    <col min="11009" max="11009" width="52.140625" style="172" customWidth="1"/>
    <col min="11010" max="11011" width="14.42578125" style="172" customWidth="1"/>
    <col min="11012" max="11012" width="12.7109375" style="172" customWidth="1"/>
    <col min="11013" max="11264" width="13.140625" style="172"/>
    <col min="11265" max="11265" width="52.140625" style="172" customWidth="1"/>
    <col min="11266" max="11267" width="14.42578125" style="172" customWidth="1"/>
    <col min="11268" max="11268" width="12.7109375" style="172" customWidth="1"/>
    <col min="11269" max="11520" width="13.140625" style="172"/>
    <col min="11521" max="11521" width="52.140625" style="172" customWidth="1"/>
    <col min="11522" max="11523" width="14.42578125" style="172" customWidth="1"/>
    <col min="11524" max="11524" width="12.7109375" style="172" customWidth="1"/>
    <col min="11525" max="11776" width="13.140625" style="172"/>
    <col min="11777" max="11777" width="52.140625" style="172" customWidth="1"/>
    <col min="11778" max="11779" width="14.42578125" style="172" customWidth="1"/>
    <col min="11780" max="11780" width="12.7109375" style="172" customWidth="1"/>
    <col min="11781" max="12032" width="13.140625" style="172"/>
    <col min="12033" max="12033" width="52.140625" style="172" customWidth="1"/>
    <col min="12034" max="12035" width="14.42578125" style="172" customWidth="1"/>
    <col min="12036" max="12036" width="12.7109375" style="172" customWidth="1"/>
    <col min="12037" max="12288" width="13.140625" style="172"/>
    <col min="12289" max="12289" width="52.140625" style="172" customWidth="1"/>
    <col min="12290" max="12291" width="14.42578125" style="172" customWidth="1"/>
    <col min="12292" max="12292" width="12.7109375" style="172" customWidth="1"/>
    <col min="12293" max="12544" width="13.140625" style="172"/>
    <col min="12545" max="12545" width="52.140625" style="172" customWidth="1"/>
    <col min="12546" max="12547" width="14.42578125" style="172" customWidth="1"/>
    <col min="12548" max="12548" width="12.7109375" style="172" customWidth="1"/>
    <col min="12549" max="12800" width="13.140625" style="172"/>
    <col min="12801" max="12801" width="52.140625" style="172" customWidth="1"/>
    <col min="12802" max="12803" width="14.42578125" style="172" customWidth="1"/>
    <col min="12804" max="12804" width="12.7109375" style="172" customWidth="1"/>
    <col min="12805" max="13056" width="13.140625" style="172"/>
    <col min="13057" max="13057" width="52.140625" style="172" customWidth="1"/>
    <col min="13058" max="13059" width="14.42578125" style="172" customWidth="1"/>
    <col min="13060" max="13060" width="12.7109375" style="172" customWidth="1"/>
    <col min="13061" max="13312" width="13.140625" style="172"/>
    <col min="13313" max="13313" width="52.140625" style="172" customWidth="1"/>
    <col min="13314" max="13315" width="14.42578125" style="172" customWidth="1"/>
    <col min="13316" max="13316" width="12.7109375" style="172" customWidth="1"/>
    <col min="13317" max="13568" width="13.140625" style="172"/>
    <col min="13569" max="13569" width="52.140625" style="172" customWidth="1"/>
    <col min="13570" max="13571" width="14.42578125" style="172" customWidth="1"/>
    <col min="13572" max="13572" width="12.7109375" style="172" customWidth="1"/>
    <col min="13573" max="13824" width="13.140625" style="172"/>
    <col min="13825" max="13825" width="52.140625" style="172" customWidth="1"/>
    <col min="13826" max="13827" width="14.42578125" style="172" customWidth="1"/>
    <col min="13828" max="13828" width="12.7109375" style="172" customWidth="1"/>
    <col min="13829" max="14080" width="13.140625" style="172"/>
    <col min="14081" max="14081" width="52.140625" style="172" customWidth="1"/>
    <col min="14082" max="14083" width="14.42578125" style="172" customWidth="1"/>
    <col min="14084" max="14084" width="12.7109375" style="172" customWidth="1"/>
    <col min="14085" max="14336" width="13.140625" style="172"/>
    <col min="14337" max="14337" width="52.140625" style="172" customWidth="1"/>
    <col min="14338" max="14339" width="14.42578125" style="172" customWidth="1"/>
    <col min="14340" max="14340" width="12.7109375" style="172" customWidth="1"/>
    <col min="14341" max="14592" width="13.140625" style="172"/>
    <col min="14593" max="14593" width="52.140625" style="172" customWidth="1"/>
    <col min="14594" max="14595" width="14.42578125" style="172" customWidth="1"/>
    <col min="14596" max="14596" width="12.7109375" style="172" customWidth="1"/>
    <col min="14597" max="14848" width="13.140625" style="172"/>
    <col min="14849" max="14849" width="52.140625" style="172" customWidth="1"/>
    <col min="14850" max="14851" width="14.42578125" style="172" customWidth="1"/>
    <col min="14852" max="14852" width="12.7109375" style="172" customWidth="1"/>
    <col min="14853" max="15104" width="13.140625" style="172"/>
    <col min="15105" max="15105" width="52.140625" style="172" customWidth="1"/>
    <col min="15106" max="15107" width="14.42578125" style="172" customWidth="1"/>
    <col min="15108" max="15108" width="12.7109375" style="172" customWidth="1"/>
    <col min="15109" max="15360" width="13.140625" style="172"/>
    <col min="15361" max="15361" width="52.140625" style="172" customWidth="1"/>
    <col min="15362" max="15363" width="14.42578125" style="172" customWidth="1"/>
    <col min="15364" max="15364" width="12.7109375" style="172" customWidth="1"/>
    <col min="15365" max="15616" width="13.140625" style="172"/>
    <col min="15617" max="15617" width="52.140625" style="172" customWidth="1"/>
    <col min="15618" max="15619" width="14.42578125" style="172" customWidth="1"/>
    <col min="15620" max="15620" width="12.7109375" style="172" customWidth="1"/>
    <col min="15621" max="15872" width="13.140625" style="172"/>
    <col min="15873" max="15873" width="52.140625" style="172" customWidth="1"/>
    <col min="15874" max="15875" width="14.42578125" style="172" customWidth="1"/>
    <col min="15876" max="15876" width="12.7109375" style="172" customWidth="1"/>
    <col min="15877" max="16128" width="13.140625" style="172"/>
    <col min="16129" max="16129" width="52.140625" style="172" customWidth="1"/>
    <col min="16130" max="16131" width="14.42578125" style="172" customWidth="1"/>
    <col min="16132" max="16132" width="12.7109375" style="172" customWidth="1"/>
    <col min="16133" max="16384" width="13.140625" style="172"/>
  </cols>
  <sheetData>
    <row r="1" spans="1:4">
      <c r="A1" s="170" t="s">
        <v>0</v>
      </c>
      <c r="B1" s="171"/>
      <c r="C1" s="171"/>
      <c r="D1" s="171"/>
    </row>
    <row r="2" spans="1:4">
      <c r="A2" s="170" t="s">
        <v>59</v>
      </c>
      <c r="B2" s="171"/>
      <c r="C2" s="171"/>
      <c r="D2" s="171"/>
    </row>
    <row r="3" spans="1:4">
      <c r="A3" s="170" t="s">
        <v>291</v>
      </c>
      <c r="B3" s="171"/>
      <c r="C3" s="171"/>
      <c r="D3" s="171"/>
    </row>
    <row r="4" spans="1:4">
      <c r="A4" s="170" t="s">
        <v>60</v>
      </c>
      <c r="B4" s="171"/>
      <c r="C4" s="171"/>
      <c r="D4" s="171"/>
    </row>
    <row r="5" spans="1:4" ht="13.5" thickBot="1">
      <c r="A5" s="173" t="s">
        <v>4</v>
      </c>
      <c r="B5" s="174">
        <v>25000</v>
      </c>
      <c r="C5" s="175" t="s">
        <v>5</v>
      </c>
    </row>
    <row r="6" spans="1:4">
      <c r="A6" s="176"/>
      <c r="B6" s="177" t="s">
        <v>6</v>
      </c>
      <c r="C6" s="178">
        <v>42095</v>
      </c>
      <c r="D6" s="179" t="s">
        <v>7</v>
      </c>
    </row>
    <row r="7" spans="1:4">
      <c r="A7" s="180" t="s">
        <v>8</v>
      </c>
      <c r="D7" s="181" t="s">
        <v>9</v>
      </c>
    </row>
    <row r="8" spans="1:4" ht="13.5" thickBot="1">
      <c r="A8" s="182"/>
      <c r="B8" s="183" t="s">
        <v>10</v>
      </c>
      <c r="C8" s="183" t="s">
        <v>11</v>
      </c>
      <c r="D8" s="184" t="s">
        <v>13</v>
      </c>
    </row>
    <row r="9" spans="1:4">
      <c r="A9" s="180" t="s">
        <v>14</v>
      </c>
      <c r="B9" s="185"/>
    </row>
    <row r="10" spans="1:4">
      <c r="A10" s="187" t="s">
        <v>15</v>
      </c>
      <c r="B10" s="188">
        <v>0</v>
      </c>
      <c r="C10" s="188">
        <v>0</v>
      </c>
      <c r="D10" s="218">
        <v>0</v>
      </c>
    </row>
    <row r="11" spans="1:4">
      <c r="A11" s="187" t="s">
        <v>16</v>
      </c>
      <c r="B11" s="190">
        <v>0</v>
      </c>
      <c r="C11" s="190">
        <v>0</v>
      </c>
      <c r="D11" s="218">
        <v>0</v>
      </c>
    </row>
    <row r="12" spans="1:4">
      <c r="A12" s="187" t="s">
        <v>17</v>
      </c>
      <c r="B12" s="188">
        <v>2679</v>
      </c>
      <c r="C12" s="188">
        <v>107.16000000000001</v>
      </c>
      <c r="D12" s="218">
        <v>0.15532673522782814</v>
      </c>
    </row>
    <row r="13" spans="1:4">
      <c r="A13" s="187" t="s">
        <v>18</v>
      </c>
      <c r="B13" s="188">
        <v>0</v>
      </c>
      <c r="C13" s="188">
        <v>0</v>
      </c>
      <c r="D13" s="218">
        <v>0</v>
      </c>
    </row>
    <row r="14" spans="1:4">
      <c r="A14" s="187" t="s">
        <v>19</v>
      </c>
      <c r="B14" s="188">
        <v>0</v>
      </c>
      <c r="C14" s="188">
        <v>0</v>
      </c>
      <c r="D14" s="218">
        <v>0</v>
      </c>
    </row>
    <row r="15" spans="1:4">
      <c r="A15" s="175" t="s">
        <v>20</v>
      </c>
      <c r="B15" s="188">
        <v>6328</v>
      </c>
      <c r="C15" s="188">
        <v>253.12</v>
      </c>
      <c r="D15" s="218">
        <v>0.36689346044109605</v>
      </c>
    </row>
    <row r="16" spans="1:4">
      <c r="A16" s="175" t="s">
        <v>21</v>
      </c>
      <c r="B16" s="188">
        <v>94.56</v>
      </c>
      <c r="C16" s="188">
        <v>3.78</v>
      </c>
      <c r="D16" s="218">
        <v>5.4825293330135975E-3</v>
      </c>
    </row>
    <row r="17" spans="1:4">
      <c r="A17" s="175" t="s">
        <v>22</v>
      </c>
      <c r="B17" s="188">
        <v>0</v>
      </c>
      <c r="C17" s="188">
        <v>0</v>
      </c>
      <c r="D17" s="218">
        <v>0</v>
      </c>
    </row>
    <row r="18" spans="1:4">
      <c r="A18" s="175" t="s">
        <v>23</v>
      </c>
      <c r="B18" s="188">
        <v>3333</v>
      </c>
      <c r="C18" s="188">
        <v>133.32</v>
      </c>
      <c r="D18" s="218">
        <v>0.19324524393966075</v>
      </c>
    </row>
    <row r="19" spans="1:4">
      <c r="A19" s="175" t="s">
        <v>24</v>
      </c>
      <c r="B19" s="188">
        <v>1378</v>
      </c>
      <c r="C19" s="188">
        <v>55.12</v>
      </c>
      <c r="D19" s="218">
        <v>7.9895573401995948E-2</v>
      </c>
    </row>
    <row r="20" spans="1:4">
      <c r="A20" s="175" t="s">
        <v>25</v>
      </c>
      <c r="B20" s="188">
        <v>418.28</v>
      </c>
      <c r="C20" s="188">
        <v>16.73</v>
      </c>
      <c r="D20" s="218">
        <v>2.4251611351659555E-2</v>
      </c>
    </row>
    <row r="21" spans="1:4">
      <c r="A21" s="175" t="s">
        <v>26</v>
      </c>
      <c r="B21" s="188">
        <v>130</v>
      </c>
      <c r="C21" s="188">
        <v>5.2</v>
      </c>
      <c r="D21" s="218">
        <v>7.5373182454713163E-3</v>
      </c>
    </row>
    <row r="22" spans="1:4">
      <c r="A22" s="191" t="s">
        <v>27</v>
      </c>
      <c r="B22" s="192">
        <v>14360.84</v>
      </c>
      <c r="C22" s="192">
        <v>574.43000000000006</v>
      </c>
      <c r="D22" s="219">
        <v>0.83263247194072543</v>
      </c>
    </row>
    <row r="23" spans="1:4">
      <c r="A23" s="194" t="s">
        <v>28</v>
      </c>
      <c r="B23" s="190">
        <v>0</v>
      </c>
      <c r="C23" s="190">
        <v>0</v>
      </c>
      <c r="D23" s="220"/>
    </row>
    <row r="24" spans="1:4">
      <c r="A24" s="187" t="s">
        <v>29</v>
      </c>
      <c r="B24" s="188">
        <v>0</v>
      </c>
      <c r="C24" s="188">
        <v>0</v>
      </c>
      <c r="D24" s="218">
        <v>0</v>
      </c>
    </row>
    <row r="25" spans="1:4">
      <c r="A25" s="187" t="s">
        <v>30</v>
      </c>
      <c r="B25" s="188">
        <v>71.8</v>
      </c>
      <c r="C25" s="188">
        <v>2.87</v>
      </c>
      <c r="D25" s="218">
        <v>4.1629188463449271E-3</v>
      </c>
    </row>
    <row r="26" spans="1:4">
      <c r="A26" s="187" t="s">
        <v>31</v>
      </c>
      <c r="B26" s="188">
        <v>0</v>
      </c>
      <c r="C26" s="188">
        <v>0</v>
      </c>
      <c r="D26" s="218">
        <v>0</v>
      </c>
    </row>
    <row r="27" spans="1:4">
      <c r="A27" s="187" t="s">
        <v>32</v>
      </c>
      <c r="B27" s="188">
        <v>0</v>
      </c>
      <c r="C27" s="188">
        <v>0</v>
      </c>
      <c r="D27" s="218">
        <v>0</v>
      </c>
    </row>
    <row r="28" spans="1:4">
      <c r="A28" s="187" t="s">
        <v>33</v>
      </c>
      <c r="B28" s="188">
        <v>1800</v>
      </c>
      <c r="C28" s="188">
        <v>72</v>
      </c>
      <c r="D28" s="218">
        <v>0.10436286801421822</v>
      </c>
    </row>
    <row r="29" spans="1:4">
      <c r="A29" s="187" t="s">
        <v>34</v>
      </c>
      <c r="B29" s="188">
        <v>0</v>
      </c>
      <c r="C29" s="188">
        <v>0</v>
      </c>
      <c r="D29" s="218">
        <v>0</v>
      </c>
    </row>
    <row r="30" spans="1:4">
      <c r="A30" s="187" t="s">
        <v>35</v>
      </c>
      <c r="B30" s="188">
        <v>0</v>
      </c>
      <c r="C30" s="188">
        <v>0</v>
      </c>
      <c r="D30" s="218">
        <v>0</v>
      </c>
    </row>
    <row r="31" spans="1:4">
      <c r="A31" s="187" t="s">
        <v>36</v>
      </c>
      <c r="B31" s="188">
        <v>0</v>
      </c>
      <c r="C31" s="188">
        <v>0</v>
      </c>
      <c r="D31" s="218">
        <v>0</v>
      </c>
    </row>
    <row r="32" spans="1:4">
      <c r="A32" s="195" t="s">
        <v>37</v>
      </c>
      <c r="B32" s="196">
        <v>1871.8</v>
      </c>
      <c r="C32" s="196">
        <v>74.87</v>
      </c>
      <c r="D32" s="221">
        <v>0.10852578686056315</v>
      </c>
    </row>
    <row r="33" spans="1:238">
      <c r="A33" s="180" t="s">
        <v>38</v>
      </c>
      <c r="B33" s="190">
        <v>0</v>
      </c>
      <c r="C33" s="190">
        <v>0</v>
      </c>
      <c r="D33" s="220"/>
    </row>
    <row r="34" spans="1:238">
      <c r="A34" s="187" t="s">
        <v>39</v>
      </c>
      <c r="B34" s="188">
        <v>766.70373979844305</v>
      </c>
      <c r="C34" s="188">
        <v>30.66</v>
      </c>
      <c r="D34" s="218">
        <v>4.4453000668106903E-2</v>
      </c>
    </row>
    <row r="35" spans="1:238">
      <c r="A35" s="175" t="s">
        <v>40</v>
      </c>
      <c r="B35" s="188">
        <v>766.70373979844305</v>
      </c>
      <c r="C35" s="188">
        <v>30.66</v>
      </c>
      <c r="D35" s="218">
        <v>4.4453000668106903E-2</v>
      </c>
    </row>
    <row r="36" spans="1:238" s="198" customFormat="1">
      <c r="A36" s="191" t="s">
        <v>41</v>
      </c>
      <c r="B36" s="192">
        <v>16999.343739798442</v>
      </c>
      <c r="C36" s="192">
        <v>679.96</v>
      </c>
      <c r="D36" s="219">
        <v>0.98561125946939532</v>
      </c>
    </row>
    <row r="37" spans="1:238">
      <c r="A37" s="180" t="s">
        <v>42</v>
      </c>
      <c r="B37" s="190">
        <v>0</v>
      </c>
      <c r="C37" s="190">
        <v>0</v>
      </c>
      <c r="D37" s="220"/>
    </row>
    <row r="38" spans="1:238">
      <c r="A38" s="175" t="s">
        <v>43</v>
      </c>
      <c r="B38" s="188">
        <v>243.18</v>
      </c>
      <c r="C38" s="188">
        <v>9.73</v>
      </c>
      <c r="D38" s="218">
        <v>1.4099423468720883E-2</v>
      </c>
    </row>
    <row r="39" spans="1:238">
      <c r="A39" s="175" t="s">
        <v>44</v>
      </c>
      <c r="B39" s="188">
        <v>1.54</v>
      </c>
      <c r="C39" s="188">
        <v>0.06</v>
      </c>
      <c r="D39" s="218">
        <v>8.9288231523275598E-5</v>
      </c>
    </row>
    <row r="40" spans="1:238">
      <c r="A40" s="187" t="s">
        <v>45</v>
      </c>
      <c r="B40" s="188">
        <v>0</v>
      </c>
      <c r="C40" s="188">
        <v>0</v>
      </c>
      <c r="D40" s="218">
        <v>0</v>
      </c>
    </row>
    <row r="41" spans="1:238">
      <c r="A41" s="195" t="s">
        <v>46</v>
      </c>
      <c r="B41" s="196">
        <v>244.72</v>
      </c>
      <c r="C41" s="196">
        <v>9.7900000000000009</v>
      </c>
      <c r="D41" s="221">
        <v>1.4188711700244157E-2</v>
      </c>
      <c r="E41" s="185"/>
      <c r="F41" s="199"/>
      <c r="G41" s="175"/>
      <c r="H41" s="185"/>
      <c r="I41" s="185"/>
      <c r="J41" s="199"/>
      <c r="K41" s="175"/>
      <c r="L41" s="185"/>
      <c r="M41" s="185"/>
      <c r="N41" s="199"/>
      <c r="O41" s="175"/>
      <c r="P41" s="185"/>
      <c r="Q41" s="185"/>
      <c r="R41" s="199"/>
      <c r="S41" s="175"/>
      <c r="T41" s="185"/>
      <c r="U41" s="185"/>
      <c r="V41" s="199"/>
      <c r="W41" s="175"/>
      <c r="X41" s="185"/>
      <c r="Y41" s="185"/>
      <c r="Z41" s="199"/>
      <c r="AA41" s="175"/>
      <c r="AB41" s="185"/>
      <c r="AC41" s="185"/>
      <c r="AD41" s="199"/>
      <c r="AE41" s="175"/>
      <c r="AF41" s="185"/>
      <c r="AG41" s="185"/>
      <c r="AH41" s="199"/>
      <c r="AI41" s="175"/>
      <c r="AJ41" s="185"/>
      <c r="AK41" s="185"/>
      <c r="AL41" s="199"/>
      <c r="AM41" s="175"/>
      <c r="AN41" s="185"/>
      <c r="AO41" s="185"/>
      <c r="AP41" s="199"/>
      <c r="AQ41" s="175"/>
      <c r="AR41" s="185"/>
      <c r="AS41" s="185"/>
      <c r="AT41" s="199"/>
      <c r="AU41" s="175"/>
      <c r="AV41" s="185"/>
      <c r="AW41" s="185"/>
      <c r="AX41" s="199"/>
      <c r="AY41" s="175"/>
      <c r="AZ41" s="185"/>
      <c r="BA41" s="185"/>
      <c r="BB41" s="199"/>
      <c r="BC41" s="175"/>
      <c r="BD41" s="185"/>
      <c r="BE41" s="185"/>
      <c r="BF41" s="199"/>
      <c r="BG41" s="175"/>
      <c r="BH41" s="185"/>
      <c r="BI41" s="185"/>
      <c r="BJ41" s="199"/>
      <c r="BK41" s="175"/>
      <c r="BL41" s="185"/>
      <c r="BM41" s="185"/>
      <c r="BN41" s="199"/>
      <c r="BO41" s="175"/>
      <c r="BP41" s="185"/>
      <c r="BQ41" s="185"/>
      <c r="BR41" s="199"/>
      <c r="BS41" s="175"/>
      <c r="BT41" s="185"/>
      <c r="BU41" s="185"/>
      <c r="BV41" s="199"/>
      <c r="BW41" s="175"/>
      <c r="BX41" s="185"/>
      <c r="BY41" s="185"/>
      <c r="BZ41" s="199"/>
      <c r="CA41" s="175"/>
      <c r="CB41" s="185"/>
      <c r="CC41" s="185"/>
      <c r="CD41" s="199"/>
      <c r="CE41" s="175"/>
      <c r="CF41" s="185"/>
      <c r="CG41" s="185"/>
      <c r="CH41" s="199"/>
      <c r="CI41" s="175"/>
      <c r="CJ41" s="185"/>
      <c r="CK41" s="185"/>
      <c r="CL41" s="199"/>
      <c r="CM41" s="175"/>
      <c r="CN41" s="185"/>
      <c r="CO41" s="185"/>
      <c r="CP41" s="199"/>
      <c r="CQ41" s="175"/>
      <c r="CR41" s="185"/>
      <c r="CS41" s="185"/>
      <c r="CT41" s="199"/>
      <c r="CU41" s="175"/>
      <c r="CV41" s="185"/>
      <c r="CW41" s="185"/>
      <c r="CX41" s="199"/>
      <c r="CY41" s="175"/>
      <c r="CZ41" s="185"/>
      <c r="DA41" s="185"/>
      <c r="DB41" s="199"/>
      <c r="DC41" s="175"/>
      <c r="DD41" s="185"/>
      <c r="DE41" s="185"/>
      <c r="DF41" s="199"/>
      <c r="DG41" s="175"/>
      <c r="DH41" s="185"/>
      <c r="DI41" s="185"/>
      <c r="DJ41" s="199"/>
      <c r="DK41" s="175"/>
      <c r="DL41" s="185"/>
      <c r="DM41" s="185"/>
      <c r="DN41" s="199"/>
      <c r="DO41" s="175"/>
      <c r="DP41" s="185"/>
      <c r="DQ41" s="185"/>
      <c r="DR41" s="199"/>
      <c r="DS41" s="175"/>
      <c r="DT41" s="185"/>
      <c r="DU41" s="185"/>
      <c r="DV41" s="199"/>
      <c r="DW41" s="175"/>
      <c r="DX41" s="185"/>
      <c r="DY41" s="185"/>
      <c r="DZ41" s="199"/>
      <c r="EA41" s="175"/>
      <c r="EB41" s="185"/>
      <c r="EC41" s="185"/>
      <c r="ED41" s="199"/>
      <c r="EE41" s="175"/>
      <c r="EF41" s="185"/>
      <c r="EG41" s="185"/>
      <c r="EH41" s="199"/>
      <c r="EI41" s="175"/>
      <c r="EJ41" s="185"/>
      <c r="EK41" s="185"/>
      <c r="EL41" s="199"/>
      <c r="EM41" s="175"/>
      <c r="EN41" s="185"/>
      <c r="EO41" s="185"/>
      <c r="EP41" s="199"/>
      <c r="EQ41" s="175"/>
      <c r="ER41" s="185"/>
      <c r="ES41" s="185"/>
      <c r="ET41" s="199"/>
      <c r="EU41" s="175"/>
      <c r="EV41" s="185"/>
      <c r="EW41" s="185"/>
      <c r="EX41" s="199"/>
      <c r="EY41" s="175"/>
      <c r="EZ41" s="185"/>
      <c r="FA41" s="185"/>
      <c r="FB41" s="199"/>
      <c r="FC41" s="175"/>
      <c r="FD41" s="185"/>
      <c r="FE41" s="185"/>
      <c r="FF41" s="199"/>
      <c r="FG41" s="175"/>
      <c r="FH41" s="185"/>
      <c r="FI41" s="185"/>
      <c r="FJ41" s="199"/>
      <c r="FK41" s="175"/>
      <c r="FL41" s="185"/>
      <c r="FM41" s="185"/>
      <c r="FN41" s="199"/>
      <c r="FO41" s="175"/>
      <c r="FP41" s="185"/>
      <c r="FQ41" s="185"/>
      <c r="FR41" s="199"/>
      <c r="FS41" s="175"/>
      <c r="FT41" s="185"/>
      <c r="FU41" s="185"/>
      <c r="FV41" s="199"/>
      <c r="FW41" s="175"/>
      <c r="FX41" s="185"/>
      <c r="FY41" s="185"/>
      <c r="FZ41" s="199"/>
      <c r="GA41" s="175"/>
      <c r="GB41" s="185"/>
      <c r="GC41" s="185"/>
      <c r="GD41" s="199"/>
      <c r="GE41" s="175"/>
      <c r="GF41" s="185"/>
      <c r="GG41" s="185"/>
      <c r="GH41" s="199"/>
      <c r="GI41" s="175"/>
      <c r="GJ41" s="185"/>
      <c r="GK41" s="185"/>
      <c r="GL41" s="199"/>
      <c r="GM41" s="175"/>
      <c r="GN41" s="185"/>
      <c r="GO41" s="185"/>
      <c r="GP41" s="199"/>
      <c r="GQ41" s="175"/>
      <c r="GR41" s="185"/>
      <c r="GS41" s="185"/>
      <c r="GT41" s="199"/>
      <c r="GU41" s="175"/>
      <c r="GV41" s="185"/>
      <c r="GW41" s="185"/>
      <c r="GX41" s="199"/>
      <c r="GY41" s="175"/>
      <c r="GZ41" s="185"/>
      <c r="HA41" s="185"/>
      <c r="HB41" s="199"/>
      <c r="HC41" s="175"/>
      <c r="HD41" s="185"/>
      <c r="HE41" s="185"/>
      <c r="HF41" s="199"/>
      <c r="HG41" s="175"/>
      <c r="HH41" s="185"/>
      <c r="HI41" s="185"/>
      <c r="HJ41" s="199"/>
      <c r="HK41" s="175"/>
      <c r="HL41" s="185"/>
      <c r="HM41" s="185"/>
      <c r="HN41" s="199"/>
      <c r="HO41" s="175"/>
      <c r="HP41" s="185"/>
      <c r="HQ41" s="185"/>
      <c r="HR41" s="199"/>
      <c r="HS41" s="175"/>
      <c r="HT41" s="185"/>
      <c r="HU41" s="185"/>
      <c r="HV41" s="199"/>
      <c r="HW41" s="175"/>
      <c r="HX41" s="185"/>
      <c r="HY41" s="185"/>
      <c r="HZ41" s="199"/>
      <c r="IA41" s="175"/>
      <c r="IB41" s="185"/>
      <c r="IC41" s="185"/>
      <c r="ID41" s="199"/>
    </row>
    <row r="42" spans="1:238">
      <c r="A42" s="180" t="s">
        <v>47</v>
      </c>
      <c r="B42" s="190">
        <v>0</v>
      </c>
      <c r="C42" s="190">
        <v>0</v>
      </c>
      <c r="D42" s="220"/>
    </row>
    <row r="43" spans="1:238">
      <c r="A43" s="187" t="s">
        <v>48</v>
      </c>
      <c r="B43" s="188">
        <v>0.27</v>
      </c>
      <c r="C43" s="188">
        <v>0.01</v>
      </c>
      <c r="D43" s="218">
        <v>1.5654430202132736E-5</v>
      </c>
    </row>
    <row r="44" spans="1:238">
      <c r="A44" s="187" t="s">
        <v>49</v>
      </c>
      <c r="B44" s="188">
        <v>0</v>
      </c>
      <c r="C44" s="188">
        <v>0</v>
      </c>
      <c r="D44" s="218">
        <v>0</v>
      </c>
    </row>
    <row r="45" spans="1:238">
      <c r="A45" s="187" t="s">
        <v>50</v>
      </c>
      <c r="B45" s="188">
        <v>3.1799999999999997</v>
      </c>
      <c r="C45" s="188">
        <v>0.13</v>
      </c>
      <c r="D45" s="218">
        <v>1.843744001584522E-4</v>
      </c>
    </row>
    <row r="46" spans="1:238">
      <c r="A46" s="195" t="s">
        <v>51</v>
      </c>
      <c r="B46" s="196">
        <v>3.4499999999999997</v>
      </c>
      <c r="C46" s="196">
        <v>0.14000000000000001</v>
      </c>
      <c r="D46" s="221">
        <v>2.0002883036058491E-4</v>
      </c>
      <c r="E46" s="185"/>
      <c r="F46" s="199"/>
      <c r="G46" s="175"/>
      <c r="H46" s="185"/>
      <c r="I46" s="185"/>
      <c r="J46" s="199"/>
      <c r="K46" s="175"/>
      <c r="L46" s="185"/>
      <c r="M46" s="185"/>
      <c r="N46" s="199"/>
      <c r="O46" s="175"/>
      <c r="P46" s="185"/>
      <c r="Q46" s="185"/>
      <c r="R46" s="199"/>
      <c r="S46" s="175"/>
      <c r="T46" s="185"/>
      <c r="U46" s="185"/>
      <c r="V46" s="199"/>
      <c r="W46" s="175"/>
      <c r="X46" s="185"/>
      <c r="Y46" s="185"/>
      <c r="Z46" s="199"/>
      <c r="AA46" s="175"/>
      <c r="AB46" s="185"/>
      <c r="AC46" s="185"/>
      <c r="AD46" s="199"/>
      <c r="AE46" s="175"/>
      <c r="AF46" s="185"/>
      <c r="AG46" s="185"/>
      <c r="AH46" s="199"/>
      <c r="AI46" s="175"/>
      <c r="AJ46" s="185"/>
      <c r="AK46" s="185"/>
      <c r="AL46" s="199"/>
      <c r="AM46" s="175"/>
      <c r="AN46" s="185"/>
      <c r="AO46" s="185"/>
      <c r="AP46" s="199"/>
      <c r="AQ46" s="175"/>
      <c r="AR46" s="185"/>
      <c r="AS46" s="185"/>
      <c r="AT46" s="199"/>
      <c r="AU46" s="175"/>
      <c r="AV46" s="185"/>
      <c r="AW46" s="185"/>
      <c r="AX46" s="199"/>
      <c r="AY46" s="175"/>
      <c r="AZ46" s="185"/>
      <c r="BA46" s="185"/>
      <c r="BB46" s="199"/>
      <c r="BC46" s="175"/>
      <c r="BD46" s="185"/>
      <c r="BE46" s="185"/>
      <c r="BF46" s="199"/>
      <c r="BG46" s="175"/>
      <c r="BH46" s="185"/>
      <c r="BI46" s="185"/>
      <c r="BJ46" s="199"/>
      <c r="BK46" s="175"/>
      <c r="BL46" s="185"/>
      <c r="BM46" s="185"/>
      <c r="BN46" s="199"/>
      <c r="BO46" s="175"/>
      <c r="BP46" s="185"/>
      <c r="BQ46" s="185"/>
      <c r="BR46" s="199"/>
      <c r="BS46" s="175"/>
      <c r="BT46" s="185"/>
      <c r="BU46" s="185"/>
      <c r="BV46" s="199"/>
      <c r="BW46" s="175"/>
      <c r="BX46" s="185"/>
      <c r="BY46" s="185"/>
      <c r="BZ46" s="199"/>
      <c r="CA46" s="175"/>
      <c r="CB46" s="185"/>
      <c r="CC46" s="185"/>
      <c r="CD46" s="199"/>
      <c r="CE46" s="175"/>
      <c r="CF46" s="185"/>
      <c r="CG46" s="185"/>
      <c r="CH46" s="199"/>
      <c r="CI46" s="175"/>
      <c r="CJ46" s="185"/>
      <c r="CK46" s="185"/>
      <c r="CL46" s="199"/>
      <c r="CM46" s="175"/>
      <c r="CN46" s="185"/>
      <c r="CO46" s="185"/>
      <c r="CP46" s="199"/>
      <c r="CQ46" s="175"/>
      <c r="CR46" s="185"/>
      <c r="CS46" s="185"/>
      <c r="CT46" s="199"/>
      <c r="CU46" s="175"/>
      <c r="CV46" s="185"/>
      <c r="CW46" s="185"/>
      <c r="CX46" s="199"/>
      <c r="CY46" s="175"/>
      <c r="CZ46" s="185"/>
      <c r="DA46" s="185"/>
      <c r="DB46" s="199"/>
      <c r="DC46" s="175"/>
      <c r="DD46" s="185"/>
      <c r="DE46" s="185"/>
      <c r="DF46" s="199"/>
      <c r="DG46" s="175"/>
      <c r="DH46" s="185"/>
      <c r="DI46" s="185"/>
      <c r="DJ46" s="199"/>
      <c r="DK46" s="175"/>
      <c r="DL46" s="185"/>
      <c r="DM46" s="185"/>
      <c r="DN46" s="199"/>
      <c r="DO46" s="175"/>
      <c r="DP46" s="185"/>
      <c r="DQ46" s="185"/>
      <c r="DR46" s="199"/>
      <c r="DS46" s="175"/>
      <c r="DT46" s="185"/>
      <c r="DU46" s="185"/>
      <c r="DV46" s="199"/>
      <c r="DW46" s="175"/>
      <c r="DX46" s="185"/>
      <c r="DY46" s="185"/>
      <c r="DZ46" s="199"/>
      <c r="EA46" s="175"/>
      <c r="EB46" s="185"/>
      <c r="EC46" s="185"/>
      <c r="ED46" s="199"/>
      <c r="EE46" s="175"/>
      <c r="EF46" s="185"/>
      <c r="EG46" s="185"/>
      <c r="EH46" s="199"/>
      <c r="EI46" s="175"/>
      <c r="EJ46" s="185"/>
      <c r="EK46" s="185"/>
      <c r="EL46" s="199"/>
      <c r="EM46" s="175"/>
      <c r="EN46" s="185"/>
      <c r="EO46" s="185"/>
      <c r="EP46" s="199"/>
      <c r="EQ46" s="175"/>
      <c r="ER46" s="185"/>
      <c r="ES46" s="185"/>
      <c r="ET46" s="199"/>
      <c r="EU46" s="175"/>
      <c r="EV46" s="185"/>
      <c r="EW46" s="185"/>
      <c r="EX46" s="199"/>
      <c r="EY46" s="175"/>
      <c r="EZ46" s="185"/>
      <c r="FA46" s="185"/>
      <c r="FB46" s="199"/>
      <c r="FC46" s="175"/>
      <c r="FD46" s="185"/>
      <c r="FE46" s="185"/>
      <c r="FF46" s="199"/>
      <c r="FG46" s="175"/>
      <c r="FH46" s="185"/>
      <c r="FI46" s="185"/>
      <c r="FJ46" s="199"/>
      <c r="FK46" s="175"/>
      <c r="FL46" s="185"/>
      <c r="FM46" s="185"/>
      <c r="FN46" s="199"/>
      <c r="FO46" s="175"/>
      <c r="FP46" s="185"/>
      <c r="FQ46" s="185"/>
      <c r="FR46" s="199"/>
      <c r="FS46" s="175"/>
      <c r="FT46" s="185"/>
      <c r="FU46" s="185"/>
      <c r="FV46" s="199"/>
      <c r="FW46" s="175"/>
      <c r="FX46" s="185"/>
      <c r="FY46" s="185"/>
      <c r="FZ46" s="199"/>
      <c r="GA46" s="175"/>
      <c r="GB46" s="185"/>
      <c r="GC46" s="185"/>
      <c r="GD46" s="199"/>
      <c r="GE46" s="175"/>
      <c r="GF46" s="185"/>
      <c r="GG46" s="185"/>
      <c r="GH46" s="199"/>
      <c r="GI46" s="175"/>
      <c r="GJ46" s="185"/>
      <c r="GK46" s="185"/>
      <c r="GL46" s="199"/>
      <c r="GM46" s="175"/>
      <c r="GN46" s="185"/>
      <c r="GO46" s="185"/>
      <c r="GP46" s="199"/>
      <c r="GQ46" s="175"/>
      <c r="GR46" s="185"/>
      <c r="GS46" s="185"/>
      <c r="GT46" s="199"/>
      <c r="GU46" s="175"/>
      <c r="GV46" s="185"/>
      <c r="GW46" s="185"/>
      <c r="GX46" s="199"/>
      <c r="GY46" s="175"/>
      <c r="GZ46" s="185"/>
      <c r="HA46" s="185"/>
      <c r="HB46" s="199"/>
      <c r="HC46" s="175"/>
      <c r="HD46" s="185"/>
      <c r="HE46" s="185"/>
      <c r="HF46" s="199"/>
      <c r="HG46" s="175"/>
      <c r="HH46" s="185"/>
      <c r="HI46" s="185"/>
      <c r="HJ46" s="199"/>
      <c r="HK46" s="175"/>
      <c r="HL46" s="185"/>
      <c r="HM46" s="185"/>
      <c r="HN46" s="199"/>
      <c r="HO46" s="175"/>
      <c r="HP46" s="185"/>
      <c r="HQ46" s="185"/>
      <c r="HR46" s="199"/>
      <c r="HS46" s="175"/>
      <c r="HT46" s="185"/>
      <c r="HU46" s="185"/>
      <c r="HV46" s="199"/>
      <c r="HW46" s="175"/>
      <c r="HX46" s="185"/>
      <c r="HY46" s="185"/>
      <c r="HZ46" s="199"/>
      <c r="IA46" s="175"/>
      <c r="IB46" s="185"/>
      <c r="IC46" s="185"/>
      <c r="ID46" s="199"/>
    </row>
    <row r="47" spans="1:238">
      <c r="A47" s="200" t="s">
        <v>52</v>
      </c>
      <c r="B47" s="201">
        <v>248.17</v>
      </c>
      <c r="C47" s="201">
        <v>9.9300000000000015</v>
      </c>
      <c r="D47" s="222">
        <v>1.4388740530604743E-2</v>
      </c>
      <c r="E47" s="175"/>
      <c r="F47" s="185"/>
      <c r="G47" s="185"/>
      <c r="H47" s="185"/>
      <c r="I47" s="175"/>
      <c r="J47" s="185"/>
      <c r="K47" s="185"/>
      <c r="L47" s="185"/>
      <c r="M47" s="175"/>
      <c r="N47" s="185"/>
      <c r="O47" s="185"/>
      <c r="P47" s="185"/>
      <c r="Q47" s="175"/>
      <c r="R47" s="185"/>
      <c r="S47" s="185"/>
      <c r="T47" s="185"/>
      <c r="U47" s="175"/>
      <c r="V47" s="185"/>
      <c r="W47" s="185"/>
      <c r="X47" s="185"/>
      <c r="Y47" s="175"/>
      <c r="Z47" s="185"/>
      <c r="AA47" s="185"/>
      <c r="AB47" s="185"/>
      <c r="AC47" s="175"/>
      <c r="AD47" s="185"/>
      <c r="AE47" s="185"/>
      <c r="AF47" s="185"/>
      <c r="AG47" s="175"/>
      <c r="AH47" s="185"/>
      <c r="AI47" s="185"/>
      <c r="AJ47" s="185"/>
      <c r="AK47" s="175"/>
      <c r="AL47" s="185"/>
      <c r="AM47" s="185"/>
      <c r="AN47" s="185"/>
      <c r="AO47" s="175"/>
      <c r="AP47" s="185"/>
      <c r="AQ47" s="185"/>
      <c r="AR47" s="185"/>
      <c r="AS47" s="175"/>
      <c r="AT47" s="185"/>
      <c r="AU47" s="185"/>
      <c r="AV47" s="185"/>
      <c r="AW47" s="175"/>
      <c r="AX47" s="185"/>
      <c r="AY47" s="185"/>
      <c r="AZ47" s="185"/>
      <c r="BA47" s="175"/>
      <c r="BB47" s="185"/>
      <c r="BC47" s="185"/>
      <c r="BD47" s="185"/>
      <c r="BE47" s="175"/>
      <c r="BF47" s="185"/>
      <c r="BG47" s="185"/>
      <c r="BH47" s="185"/>
      <c r="BI47" s="175"/>
      <c r="BJ47" s="185"/>
      <c r="BK47" s="185"/>
      <c r="BL47" s="185"/>
      <c r="BM47" s="175"/>
      <c r="BN47" s="185"/>
      <c r="BO47" s="185"/>
      <c r="BP47" s="185"/>
      <c r="BQ47" s="175"/>
      <c r="BR47" s="185"/>
      <c r="BS47" s="185"/>
      <c r="BT47" s="185"/>
      <c r="BU47" s="175"/>
      <c r="BV47" s="185"/>
      <c r="BW47" s="185"/>
      <c r="BX47" s="185"/>
      <c r="BY47" s="175"/>
      <c r="BZ47" s="185"/>
      <c r="CA47" s="185"/>
      <c r="CB47" s="185"/>
      <c r="CC47" s="175"/>
      <c r="CD47" s="185"/>
      <c r="CE47" s="185"/>
      <c r="CF47" s="185"/>
      <c r="CG47" s="175"/>
      <c r="CH47" s="185"/>
      <c r="CI47" s="185"/>
      <c r="CJ47" s="185"/>
      <c r="CK47" s="175"/>
      <c r="CL47" s="185"/>
      <c r="CM47" s="185"/>
      <c r="CN47" s="185"/>
      <c r="CO47" s="175"/>
      <c r="CP47" s="185"/>
      <c r="CQ47" s="185"/>
      <c r="CR47" s="185"/>
      <c r="CS47" s="175"/>
      <c r="CT47" s="185"/>
      <c r="CU47" s="185"/>
      <c r="CV47" s="185"/>
      <c r="CW47" s="175"/>
      <c r="CX47" s="185"/>
      <c r="CY47" s="185"/>
      <c r="CZ47" s="185"/>
      <c r="DA47" s="175"/>
      <c r="DB47" s="185"/>
      <c r="DC47" s="185"/>
      <c r="DD47" s="185"/>
      <c r="DE47" s="175"/>
      <c r="DF47" s="185"/>
      <c r="DG47" s="185"/>
      <c r="DH47" s="185"/>
      <c r="DI47" s="175"/>
      <c r="DJ47" s="185"/>
      <c r="DK47" s="185"/>
      <c r="DL47" s="185"/>
      <c r="DM47" s="175"/>
      <c r="DN47" s="185"/>
      <c r="DO47" s="185"/>
      <c r="DP47" s="185"/>
      <c r="DQ47" s="175"/>
      <c r="DR47" s="185"/>
      <c r="DS47" s="185"/>
      <c r="DT47" s="185"/>
      <c r="DU47" s="175"/>
      <c r="DV47" s="185"/>
      <c r="DW47" s="185"/>
      <c r="DX47" s="185"/>
      <c r="DY47" s="175"/>
      <c r="DZ47" s="185"/>
      <c r="EA47" s="185"/>
      <c r="EB47" s="185"/>
      <c r="EC47" s="175"/>
      <c r="ED47" s="185"/>
      <c r="EE47" s="185"/>
      <c r="EF47" s="185"/>
      <c r="EG47" s="175"/>
      <c r="EH47" s="185"/>
      <c r="EI47" s="185"/>
      <c r="EJ47" s="185"/>
      <c r="EK47" s="175"/>
      <c r="EL47" s="185"/>
      <c r="EM47" s="185"/>
      <c r="EN47" s="185"/>
      <c r="EO47" s="175"/>
      <c r="EP47" s="185"/>
      <c r="EQ47" s="185"/>
      <c r="ER47" s="185"/>
      <c r="ES47" s="175"/>
      <c r="ET47" s="185"/>
      <c r="EU47" s="185"/>
      <c r="EV47" s="185"/>
      <c r="EW47" s="175"/>
      <c r="EX47" s="185"/>
      <c r="EY47" s="185"/>
      <c r="EZ47" s="185"/>
      <c r="FA47" s="175"/>
      <c r="FB47" s="185"/>
      <c r="FC47" s="185"/>
      <c r="FD47" s="185"/>
      <c r="FE47" s="175"/>
      <c r="FF47" s="185"/>
      <c r="FG47" s="185"/>
      <c r="FH47" s="185"/>
      <c r="FI47" s="175"/>
      <c r="FJ47" s="185"/>
      <c r="FK47" s="185"/>
      <c r="FL47" s="185"/>
      <c r="FM47" s="175"/>
      <c r="FN47" s="185"/>
      <c r="FO47" s="185"/>
      <c r="FP47" s="185"/>
      <c r="FQ47" s="175"/>
      <c r="FR47" s="185"/>
      <c r="FS47" s="185"/>
      <c r="FT47" s="185"/>
      <c r="FU47" s="175"/>
      <c r="FV47" s="185"/>
      <c r="FW47" s="185"/>
      <c r="FX47" s="185"/>
      <c r="FY47" s="175"/>
      <c r="FZ47" s="185"/>
      <c r="GA47" s="185"/>
      <c r="GB47" s="185"/>
      <c r="GC47" s="175"/>
      <c r="GD47" s="185"/>
      <c r="GE47" s="185"/>
      <c r="GF47" s="185"/>
      <c r="GG47" s="175"/>
      <c r="GH47" s="185"/>
      <c r="GI47" s="185"/>
      <c r="GJ47" s="185"/>
      <c r="GK47" s="175"/>
      <c r="GL47" s="185"/>
      <c r="GM47" s="185"/>
      <c r="GN47" s="185"/>
      <c r="GO47" s="175"/>
      <c r="GP47" s="185"/>
      <c r="GQ47" s="185"/>
      <c r="GR47" s="185"/>
      <c r="GS47" s="175"/>
      <c r="GT47" s="185"/>
      <c r="GU47" s="185"/>
      <c r="GV47" s="185"/>
      <c r="GW47" s="175"/>
      <c r="GX47" s="185"/>
      <c r="GY47" s="185"/>
      <c r="GZ47" s="185"/>
      <c r="HA47" s="175"/>
      <c r="HB47" s="185"/>
      <c r="HC47" s="185"/>
      <c r="HD47" s="185"/>
      <c r="HE47" s="175"/>
      <c r="HF47" s="185"/>
      <c r="HG47" s="185"/>
      <c r="HH47" s="185"/>
      <c r="HI47" s="175"/>
      <c r="HJ47" s="185"/>
      <c r="HK47" s="185"/>
      <c r="HL47" s="185"/>
      <c r="HM47" s="175"/>
      <c r="HN47" s="185"/>
      <c r="HO47" s="185"/>
      <c r="HP47" s="185"/>
      <c r="HQ47" s="175"/>
      <c r="HR47" s="185"/>
      <c r="HS47" s="185"/>
      <c r="HT47" s="185"/>
      <c r="HU47" s="175"/>
      <c r="HV47" s="185"/>
      <c r="HW47" s="185"/>
      <c r="HX47" s="185"/>
      <c r="HY47" s="175"/>
      <c r="HZ47" s="185"/>
      <c r="IA47" s="185"/>
      <c r="IB47" s="185"/>
    </row>
    <row r="48" spans="1:238" s="198" customFormat="1" ht="13.5" thickBot="1">
      <c r="A48" s="203" t="s">
        <v>53</v>
      </c>
      <c r="B48" s="204">
        <v>17247.51373979844</v>
      </c>
      <c r="C48" s="204">
        <v>689.89</v>
      </c>
      <c r="D48" s="223">
        <v>1</v>
      </c>
    </row>
    <row r="49" spans="1:238" ht="13.5" thickBot="1">
      <c r="A49" s="180"/>
      <c r="B49" s="206"/>
      <c r="C49" s="206"/>
      <c r="D49" s="224"/>
    </row>
    <row r="50" spans="1:238" ht="13.5" thickBot="1">
      <c r="A50" s="208" t="s">
        <v>54</v>
      </c>
      <c r="B50" s="209">
        <v>6840.84</v>
      </c>
      <c r="C50" s="209">
        <v>273.63</v>
      </c>
      <c r="D50" s="225">
        <v>1</v>
      </c>
    </row>
    <row r="51" spans="1:238">
      <c r="A51" s="211" t="s">
        <v>55</v>
      </c>
      <c r="B51" s="212">
        <v>94.56</v>
      </c>
      <c r="C51" s="212">
        <v>3.78</v>
      </c>
      <c r="D51" s="226">
        <v>1.3822863858824355E-2</v>
      </c>
    </row>
    <row r="52" spans="1:238">
      <c r="A52" s="195" t="s">
        <v>56</v>
      </c>
      <c r="B52" s="196">
        <v>418.28</v>
      </c>
      <c r="C52" s="196">
        <v>16.73</v>
      </c>
      <c r="D52" s="221">
        <v>6.1144537805298757E-2</v>
      </c>
      <c r="E52" s="185"/>
      <c r="F52" s="199"/>
      <c r="G52" s="175"/>
      <c r="H52" s="185"/>
      <c r="I52" s="185"/>
      <c r="J52" s="199"/>
      <c r="K52" s="175"/>
      <c r="L52" s="185"/>
      <c r="M52" s="185"/>
      <c r="N52" s="199"/>
      <c r="O52" s="175"/>
      <c r="P52" s="185"/>
      <c r="Q52" s="185"/>
      <c r="R52" s="199"/>
      <c r="S52" s="175"/>
      <c r="T52" s="185"/>
      <c r="U52" s="185"/>
      <c r="V52" s="199"/>
      <c r="W52" s="175"/>
      <c r="X52" s="185"/>
      <c r="Y52" s="185"/>
      <c r="Z52" s="199"/>
      <c r="AA52" s="175"/>
      <c r="AB52" s="185"/>
      <c r="AC52" s="185"/>
      <c r="AD52" s="199"/>
      <c r="AE52" s="175"/>
      <c r="AF52" s="185"/>
      <c r="AG52" s="185"/>
      <c r="AH52" s="199"/>
      <c r="AI52" s="175"/>
      <c r="AJ52" s="185"/>
      <c r="AK52" s="185"/>
      <c r="AL52" s="199"/>
      <c r="AM52" s="175"/>
      <c r="AN52" s="185"/>
      <c r="AO52" s="185"/>
      <c r="AP52" s="199"/>
      <c r="AQ52" s="175"/>
      <c r="AR52" s="185"/>
      <c r="AS52" s="185"/>
      <c r="AT52" s="199"/>
      <c r="AU52" s="175"/>
      <c r="AV52" s="185"/>
      <c r="AW52" s="185"/>
      <c r="AX52" s="199"/>
      <c r="AY52" s="175"/>
      <c r="AZ52" s="185"/>
      <c r="BA52" s="185"/>
      <c r="BB52" s="199"/>
      <c r="BC52" s="175"/>
      <c r="BD52" s="185"/>
      <c r="BE52" s="185"/>
      <c r="BF52" s="199"/>
      <c r="BG52" s="175"/>
      <c r="BH52" s="185"/>
      <c r="BI52" s="185"/>
      <c r="BJ52" s="199"/>
      <c r="BK52" s="175"/>
      <c r="BL52" s="185"/>
      <c r="BM52" s="185"/>
      <c r="BN52" s="199"/>
      <c r="BO52" s="175"/>
      <c r="BP52" s="185"/>
      <c r="BQ52" s="185"/>
      <c r="BR52" s="199"/>
      <c r="BS52" s="175"/>
      <c r="BT52" s="185"/>
      <c r="BU52" s="185"/>
      <c r="BV52" s="199"/>
      <c r="BW52" s="175"/>
      <c r="BX52" s="185"/>
      <c r="BY52" s="185"/>
      <c r="BZ52" s="199"/>
      <c r="CA52" s="175"/>
      <c r="CB52" s="185"/>
      <c r="CC52" s="185"/>
      <c r="CD52" s="199"/>
      <c r="CE52" s="175"/>
      <c r="CF52" s="185"/>
      <c r="CG52" s="185"/>
      <c r="CH52" s="199"/>
      <c r="CI52" s="175"/>
      <c r="CJ52" s="185"/>
      <c r="CK52" s="185"/>
      <c r="CL52" s="199"/>
      <c r="CM52" s="175"/>
      <c r="CN52" s="185"/>
      <c r="CO52" s="185"/>
      <c r="CP52" s="199"/>
      <c r="CQ52" s="175"/>
      <c r="CR52" s="185"/>
      <c r="CS52" s="185"/>
      <c r="CT52" s="199"/>
      <c r="CU52" s="175"/>
      <c r="CV52" s="185"/>
      <c r="CW52" s="185"/>
      <c r="CX52" s="199"/>
      <c r="CY52" s="175"/>
      <c r="CZ52" s="185"/>
      <c r="DA52" s="185"/>
      <c r="DB52" s="199"/>
      <c r="DC52" s="175"/>
      <c r="DD52" s="185"/>
      <c r="DE52" s="185"/>
      <c r="DF52" s="199"/>
      <c r="DG52" s="175"/>
      <c r="DH52" s="185"/>
      <c r="DI52" s="185"/>
      <c r="DJ52" s="199"/>
      <c r="DK52" s="175"/>
      <c r="DL52" s="185"/>
      <c r="DM52" s="185"/>
      <c r="DN52" s="199"/>
      <c r="DO52" s="175"/>
      <c r="DP52" s="185"/>
      <c r="DQ52" s="185"/>
      <c r="DR52" s="199"/>
      <c r="DS52" s="175"/>
      <c r="DT52" s="185"/>
      <c r="DU52" s="185"/>
      <c r="DV52" s="199"/>
      <c r="DW52" s="175"/>
      <c r="DX52" s="185"/>
      <c r="DY52" s="185"/>
      <c r="DZ52" s="199"/>
      <c r="EA52" s="175"/>
      <c r="EB52" s="185"/>
      <c r="EC52" s="185"/>
      <c r="ED52" s="199"/>
      <c r="EE52" s="175"/>
      <c r="EF52" s="185"/>
      <c r="EG52" s="185"/>
      <c r="EH52" s="199"/>
      <c r="EI52" s="175"/>
      <c r="EJ52" s="185"/>
      <c r="EK52" s="185"/>
      <c r="EL52" s="199"/>
      <c r="EM52" s="175"/>
      <c r="EN52" s="185"/>
      <c r="EO52" s="185"/>
      <c r="EP52" s="199"/>
      <c r="EQ52" s="175"/>
      <c r="ER52" s="185"/>
      <c r="ES52" s="185"/>
      <c r="ET52" s="199"/>
      <c r="EU52" s="175"/>
      <c r="EV52" s="185"/>
      <c r="EW52" s="185"/>
      <c r="EX52" s="199"/>
      <c r="EY52" s="175"/>
      <c r="EZ52" s="185"/>
      <c r="FA52" s="185"/>
      <c r="FB52" s="199"/>
      <c r="FC52" s="175"/>
      <c r="FD52" s="185"/>
      <c r="FE52" s="185"/>
      <c r="FF52" s="199"/>
      <c r="FG52" s="175"/>
      <c r="FH52" s="185"/>
      <c r="FI52" s="185"/>
      <c r="FJ52" s="199"/>
      <c r="FK52" s="175"/>
      <c r="FL52" s="185"/>
      <c r="FM52" s="185"/>
      <c r="FN52" s="199"/>
      <c r="FO52" s="175"/>
      <c r="FP52" s="185"/>
      <c r="FQ52" s="185"/>
      <c r="FR52" s="199"/>
      <c r="FS52" s="175"/>
      <c r="FT52" s="185"/>
      <c r="FU52" s="185"/>
      <c r="FV52" s="199"/>
      <c r="FW52" s="175"/>
      <c r="FX52" s="185"/>
      <c r="FY52" s="185"/>
      <c r="FZ52" s="199"/>
      <c r="GA52" s="175"/>
      <c r="GB52" s="185"/>
      <c r="GC52" s="185"/>
      <c r="GD52" s="199"/>
      <c r="GE52" s="175"/>
      <c r="GF52" s="185"/>
      <c r="GG52" s="185"/>
      <c r="GH52" s="199"/>
      <c r="GI52" s="175"/>
      <c r="GJ52" s="185"/>
      <c r="GK52" s="185"/>
      <c r="GL52" s="199"/>
      <c r="GM52" s="175"/>
      <c r="GN52" s="185"/>
      <c r="GO52" s="185"/>
      <c r="GP52" s="199"/>
      <c r="GQ52" s="175"/>
      <c r="GR52" s="185"/>
      <c r="GS52" s="185"/>
      <c r="GT52" s="199"/>
      <c r="GU52" s="175"/>
      <c r="GV52" s="185"/>
      <c r="GW52" s="185"/>
      <c r="GX52" s="199"/>
      <c r="GY52" s="175"/>
      <c r="GZ52" s="185"/>
      <c r="HA52" s="185"/>
      <c r="HB52" s="199"/>
      <c r="HC52" s="175"/>
      <c r="HD52" s="185"/>
      <c r="HE52" s="185"/>
      <c r="HF52" s="199"/>
      <c r="HG52" s="175"/>
      <c r="HH52" s="185"/>
      <c r="HI52" s="185"/>
      <c r="HJ52" s="199"/>
      <c r="HK52" s="175"/>
      <c r="HL52" s="185"/>
      <c r="HM52" s="185"/>
      <c r="HN52" s="199"/>
      <c r="HO52" s="175"/>
      <c r="HP52" s="185"/>
      <c r="HQ52" s="185"/>
      <c r="HR52" s="199"/>
      <c r="HS52" s="175"/>
      <c r="HT52" s="185"/>
      <c r="HU52" s="185"/>
      <c r="HV52" s="199"/>
      <c r="HW52" s="175"/>
      <c r="HX52" s="185"/>
      <c r="HY52" s="185"/>
      <c r="HZ52" s="199"/>
      <c r="IA52" s="175"/>
      <c r="IB52" s="185"/>
      <c r="IC52" s="185"/>
      <c r="ID52" s="199"/>
    </row>
    <row r="53" spans="1:238" s="198" customFormat="1">
      <c r="A53" s="195" t="s">
        <v>57</v>
      </c>
      <c r="B53" s="196">
        <v>6328</v>
      </c>
      <c r="C53" s="196">
        <v>253.12</v>
      </c>
      <c r="D53" s="221">
        <v>0.92503259833587681</v>
      </c>
    </row>
    <row r="54" spans="1:238" ht="13.5" thickBot="1">
      <c r="A54" s="214" t="s">
        <v>18</v>
      </c>
      <c r="B54" s="215">
        <v>0</v>
      </c>
      <c r="C54" s="215">
        <v>0</v>
      </c>
      <c r="D54" s="227">
        <v>0</v>
      </c>
    </row>
    <row r="55" spans="1:238">
      <c r="A55" s="217" t="s">
        <v>58</v>
      </c>
    </row>
  </sheetData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A1:IK684"/>
  <sheetViews>
    <sheetView showGridLines="0" zoomScaleNormal="100" workbookViewId="0"/>
  </sheetViews>
  <sheetFormatPr defaultColWidth="12.42578125" defaultRowHeight="12.75"/>
  <cols>
    <col min="1" max="1" width="49.85546875" style="2" customWidth="1"/>
    <col min="2" max="3" width="13.85546875" style="2" customWidth="1"/>
    <col min="4" max="4" width="8.42578125" style="2" customWidth="1"/>
    <col min="5" max="5" width="10.85546875" style="2" bestFit="1" customWidth="1"/>
    <col min="6" max="254" width="12.42578125" style="2"/>
    <col min="255" max="255" width="49.85546875" style="2" customWidth="1"/>
    <col min="256" max="257" width="13.85546875" style="2" customWidth="1"/>
    <col min="258" max="258" width="8.42578125" style="2" customWidth="1"/>
    <col min="259" max="259" width="10.85546875" style="2" bestFit="1" customWidth="1"/>
    <col min="260" max="510" width="12.42578125" style="2"/>
    <col min="511" max="511" width="49.85546875" style="2" customWidth="1"/>
    <col min="512" max="513" width="13.85546875" style="2" customWidth="1"/>
    <col min="514" max="514" width="8.42578125" style="2" customWidth="1"/>
    <col min="515" max="515" width="10.85546875" style="2" bestFit="1" customWidth="1"/>
    <col min="516" max="766" width="12.42578125" style="2"/>
    <col min="767" max="767" width="49.85546875" style="2" customWidth="1"/>
    <col min="768" max="769" width="13.85546875" style="2" customWidth="1"/>
    <col min="770" max="770" width="8.42578125" style="2" customWidth="1"/>
    <col min="771" max="771" width="10.85546875" style="2" bestFit="1" customWidth="1"/>
    <col min="772" max="1022" width="12.42578125" style="2"/>
    <col min="1023" max="1023" width="49.85546875" style="2" customWidth="1"/>
    <col min="1024" max="1025" width="13.85546875" style="2" customWidth="1"/>
    <col min="1026" max="1026" width="8.42578125" style="2" customWidth="1"/>
    <col min="1027" max="1027" width="10.85546875" style="2" bestFit="1" customWidth="1"/>
    <col min="1028" max="1278" width="12.42578125" style="2"/>
    <col min="1279" max="1279" width="49.85546875" style="2" customWidth="1"/>
    <col min="1280" max="1281" width="13.85546875" style="2" customWidth="1"/>
    <col min="1282" max="1282" width="8.42578125" style="2" customWidth="1"/>
    <col min="1283" max="1283" width="10.85546875" style="2" bestFit="1" customWidth="1"/>
    <col min="1284" max="1534" width="12.42578125" style="2"/>
    <col min="1535" max="1535" width="49.85546875" style="2" customWidth="1"/>
    <col min="1536" max="1537" width="13.85546875" style="2" customWidth="1"/>
    <col min="1538" max="1538" width="8.42578125" style="2" customWidth="1"/>
    <col min="1539" max="1539" width="10.85546875" style="2" bestFit="1" customWidth="1"/>
    <col min="1540" max="1790" width="12.42578125" style="2"/>
    <col min="1791" max="1791" width="49.85546875" style="2" customWidth="1"/>
    <col min="1792" max="1793" width="13.85546875" style="2" customWidth="1"/>
    <col min="1794" max="1794" width="8.42578125" style="2" customWidth="1"/>
    <col min="1795" max="1795" width="10.85546875" style="2" bestFit="1" customWidth="1"/>
    <col min="1796" max="2046" width="12.42578125" style="2"/>
    <col min="2047" max="2047" width="49.85546875" style="2" customWidth="1"/>
    <col min="2048" max="2049" width="13.85546875" style="2" customWidth="1"/>
    <col min="2050" max="2050" width="8.42578125" style="2" customWidth="1"/>
    <col min="2051" max="2051" width="10.85546875" style="2" bestFit="1" customWidth="1"/>
    <col min="2052" max="2302" width="12.42578125" style="2"/>
    <col min="2303" max="2303" width="49.85546875" style="2" customWidth="1"/>
    <col min="2304" max="2305" width="13.85546875" style="2" customWidth="1"/>
    <col min="2306" max="2306" width="8.42578125" style="2" customWidth="1"/>
    <col min="2307" max="2307" width="10.85546875" style="2" bestFit="1" customWidth="1"/>
    <col min="2308" max="2558" width="12.42578125" style="2"/>
    <col min="2559" max="2559" width="49.85546875" style="2" customWidth="1"/>
    <col min="2560" max="2561" width="13.85546875" style="2" customWidth="1"/>
    <col min="2562" max="2562" width="8.42578125" style="2" customWidth="1"/>
    <col min="2563" max="2563" width="10.85546875" style="2" bestFit="1" customWidth="1"/>
    <col min="2564" max="2814" width="12.42578125" style="2"/>
    <col min="2815" max="2815" width="49.85546875" style="2" customWidth="1"/>
    <col min="2816" max="2817" width="13.85546875" style="2" customWidth="1"/>
    <col min="2818" max="2818" width="8.42578125" style="2" customWidth="1"/>
    <col min="2819" max="2819" width="10.85546875" style="2" bestFit="1" customWidth="1"/>
    <col min="2820" max="3070" width="12.42578125" style="2"/>
    <col min="3071" max="3071" width="49.85546875" style="2" customWidth="1"/>
    <col min="3072" max="3073" width="13.85546875" style="2" customWidth="1"/>
    <col min="3074" max="3074" width="8.42578125" style="2" customWidth="1"/>
    <col min="3075" max="3075" width="10.85546875" style="2" bestFit="1" customWidth="1"/>
    <col min="3076" max="3326" width="12.42578125" style="2"/>
    <col min="3327" max="3327" width="49.85546875" style="2" customWidth="1"/>
    <col min="3328" max="3329" width="13.85546875" style="2" customWidth="1"/>
    <col min="3330" max="3330" width="8.42578125" style="2" customWidth="1"/>
    <col min="3331" max="3331" width="10.85546875" style="2" bestFit="1" customWidth="1"/>
    <col min="3332" max="3582" width="12.42578125" style="2"/>
    <col min="3583" max="3583" width="49.85546875" style="2" customWidth="1"/>
    <col min="3584" max="3585" width="13.85546875" style="2" customWidth="1"/>
    <col min="3586" max="3586" width="8.42578125" style="2" customWidth="1"/>
    <col min="3587" max="3587" width="10.85546875" style="2" bestFit="1" customWidth="1"/>
    <col min="3588" max="3838" width="12.42578125" style="2"/>
    <col min="3839" max="3839" width="49.85546875" style="2" customWidth="1"/>
    <col min="3840" max="3841" width="13.85546875" style="2" customWidth="1"/>
    <col min="3842" max="3842" width="8.42578125" style="2" customWidth="1"/>
    <col min="3843" max="3843" width="10.85546875" style="2" bestFit="1" customWidth="1"/>
    <col min="3844" max="4094" width="12.42578125" style="2"/>
    <col min="4095" max="4095" width="49.85546875" style="2" customWidth="1"/>
    <col min="4096" max="4097" width="13.85546875" style="2" customWidth="1"/>
    <col min="4098" max="4098" width="8.42578125" style="2" customWidth="1"/>
    <col min="4099" max="4099" width="10.85546875" style="2" bestFit="1" customWidth="1"/>
    <col min="4100" max="4350" width="12.42578125" style="2"/>
    <col min="4351" max="4351" width="49.85546875" style="2" customWidth="1"/>
    <col min="4352" max="4353" width="13.85546875" style="2" customWidth="1"/>
    <col min="4354" max="4354" width="8.42578125" style="2" customWidth="1"/>
    <col min="4355" max="4355" width="10.85546875" style="2" bestFit="1" customWidth="1"/>
    <col min="4356" max="4606" width="12.42578125" style="2"/>
    <col min="4607" max="4607" width="49.85546875" style="2" customWidth="1"/>
    <col min="4608" max="4609" width="13.85546875" style="2" customWidth="1"/>
    <col min="4610" max="4610" width="8.42578125" style="2" customWidth="1"/>
    <col min="4611" max="4611" width="10.85546875" style="2" bestFit="1" customWidth="1"/>
    <col min="4612" max="4862" width="12.42578125" style="2"/>
    <col min="4863" max="4863" width="49.85546875" style="2" customWidth="1"/>
    <col min="4864" max="4865" width="13.85546875" style="2" customWidth="1"/>
    <col min="4866" max="4866" width="8.42578125" style="2" customWidth="1"/>
    <col min="4867" max="4867" width="10.85546875" style="2" bestFit="1" customWidth="1"/>
    <col min="4868" max="5118" width="12.42578125" style="2"/>
    <col min="5119" max="5119" width="49.85546875" style="2" customWidth="1"/>
    <col min="5120" max="5121" width="13.85546875" style="2" customWidth="1"/>
    <col min="5122" max="5122" width="8.42578125" style="2" customWidth="1"/>
    <col min="5123" max="5123" width="10.85546875" style="2" bestFit="1" customWidth="1"/>
    <col min="5124" max="5374" width="12.42578125" style="2"/>
    <col min="5375" max="5375" width="49.85546875" style="2" customWidth="1"/>
    <col min="5376" max="5377" width="13.85546875" style="2" customWidth="1"/>
    <col min="5378" max="5378" width="8.42578125" style="2" customWidth="1"/>
    <col min="5379" max="5379" width="10.85546875" style="2" bestFit="1" customWidth="1"/>
    <col min="5380" max="5630" width="12.42578125" style="2"/>
    <col min="5631" max="5631" width="49.85546875" style="2" customWidth="1"/>
    <col min="5632" max="5633" width="13.85546875" style="2" customWidth="1"/>
    <col min="5634" max="5634" width="8.42578125" style="2" customWidth="1"/>
    <col min="5635" max="5635" width="10.85546875" style="2" bestFit="1" customWidth="1"/>
    <col min="5636" max="5886" width="12.42578125" style="2"/>
    <col min="5887" max="5887" width="49.85546875" style="2" customWidth="1"/>
    <col min="5888" max="5889" width="13.85546875" style="2" customWidth="1"/>
    <col min="5890" max="5890" width="8.42578125" style="2" customWidth="1"/>
    <col min="5891" max="5891" width="10.85546875" style="2" bestFit="1" customWidth="1"/>
    <col min="5892" max="6142" width="12.42578125" style="2"/>
    <col min="6143" max="6143" width="49.85546875" style="2" customWidth="1"/>
    <col min="6144" max="6145" width="13.85546875" style="2" customWidth="1"/>
    <col min="6146" max="6146" width="8.42578125" style="2" customWidth="1"/>
    <col min="6147" max="6147" width="10.85546875" style="2" bestFit="1" customWidth="1"/>
    <col min="6148" max="6398" width="12.42578125" style="2"/>
    <col min="6399" max="6399" width="49.85546875" style="2" customWidth="1"/>
    <col min="6400" max="6401" width="13.85546875" style="2" customWidth="1"/>
    <col min="6402" max="6402" width="8.42578125" style="2" customWidth="1"/>
    <col min="6403" max="6403" width="10.85546875" style="2" bestFit="1" customWidth="1"/>
    <col min="6404" max="6654" width="12.42578125" style="2"/>
    <col min="6655" max="6655" width="49.85546875" style="2" customWidth="1"/>
    <col min="6656" max="6657" width="13.85546875" style="2" customWidth="1"/>
    <col min="6658" max="6658" width="8.42578125" style="2" customWidth="1"/>
    <col min="6659" max="6659" width="10.85546875" style="2" bestFit="1" customWidth="1"/>
    <col min="6660" max="6910" width="12.42578125" style="2"/>
    <col min="6911" max="6911" width="49.85546875" style="2" customWidth="1"/>
    <col min="6912" max="6913" width="13.85546875" style="2" customWidth="1"/>
    <col min="6914" max="6914" width="8.42578125" style="2" customWidth="1"/>
    <col min="6915" max="6915" width="10.85546875" style="2" bestFit="1" customWidth="1"/>
    <col min="6916" max="7166" width="12.42578125" style="2"/>
    <col min="7167" max="7167" width="49.85546875" style="2" customWidth="1"/>
    <col min="7168" max="7169" width="13.85546875" style="2" customWidth="1"/>
    <col min="7170" max="7170" width="8.42578125" style="2" customWidth="1"/>
    <col min="7171" max="7171" width="10.85546875" style="2" bestFit="1" customWidth="1"/>
    <col min="7172" max="7422" width="12.42578125" style="2"/>
    <col min="7423" max="7423" width="49.85546875" style="2" customWidth="1"/>
    <col min="7424" max="7425" width="13.85546875" style="2" customWidth="1"/>
    <col min="7426" max="7426" width="8.42578125" style="2" customWidth="1"/>
    <col min="7427" max="7427" width="10.85546875" style="2" bestFit="1" customWidth="1"/>
    <col min="7428" max="7678" width="12.42578125" style="2"/>
    <col min="7679" max="7679" width="49.85546875" style="2" customWidth="1"/>
    <col min="7680" max="7681" width="13.85546875" style="2" customWidth="1"/>
    <col min="7682" max="7682" width="8.42578125" style="2" customWidth="1"/>
    <col min="7683" max="7683" width="10.85546875" style="2" bestFit="1" customWidth="1"/>
    <col min="7684" max="7934" width="12.42578125" style="2"/>
    <col min="7935" max="7935" width="49.85546875" style="2" customWidth="1"/>
    <col min="7936" max="7937" width="13.85546875" style="2" customWidth="1"/>
    <col min="7938" max="7938" width="8.42578125" style="2" customWidth="1"/>
    <col min="7939" max="7939" width="10.85546875" style="2" bestFit="1" customWidth="1"/>
    <col min="7940" max="8190" width="12.42578125" style="2"/>
    <col min="8191" max="8191" width="49.85546875" style="2" customWidth="1"/>
    <col min="8192" max="8193" width="13.85546875" style="2" customWidth="1"/>
    <col min="8194" max="8194" width="8.42578125" style="2" customWidth="1"/>
    <col min="8195" max="8195" width="10.85546875" style="2" bestFit="1" customWidth="1"/>
    <col min="8196" max="8446" width="12.42578125" style="2"/>
    <col min="8447" max="8447" width="49.85546875" style="2" customWidth="1"/>
    <col min="8448" max="8449" width="13.85546875" style="2" customWidth="1"/>
    <col min="8450" max="8450" width="8.42578125" style="2" customWidth="1"/>
    <col min="8451" max="8451" width="10.85546875" style="2" bestFit="1" customWidth="1"/>
    <col min="8452" max="8702" width="12.42578125" style="2"/>
    <col min="8703" max="8703" width="49.85546875" style="2" customWidth="1"/>
    <col min="8704" max="8705" width="13.85546875" style="2" customWidth="1"/>
    <col min="8706" max="8706" width="8.42578125" style="2" customWidth="1"/>
    <col min="8707" max="8707" width="10.85546875" style="2" bestFit="1" customWidth="1"/>
    <col min="8708" max="8958" width="12.42578125" style="2"/>
    <col min="8959" max="8959" width="49.85546875" style="2" customWidth="1"/>
    <col min="8960" max="8961" width="13.85546875" style="2" customWidth="1"/>
    <col min="8962" max="8962" width="8.42578125" style="2" customWidth="1"/>
    <col min="8963" max="8963" width="10.85546875" style="2" bestFit="1" customWidth="1"/>
    <col min="8964" max="9214" width="12.42578125" style="2"/>
    <col min="9215" max="9215" width="49.85546875" style="2" customWidth="1"/>
    <col min="9216" max="9217" width="13.85546875" style="2" customWidth="1"/>
    <col min="9218" max="9218" width="8.42578125" style="2" customWidth="1"/>
    <col min="9219" max="9219" width="10.85546875" style="2" bestFit="1" customWidth="1"/>
    <col min="9220" max="9470" width="12.42578125" style="2"/>
    <col min="9471" max="9471" width="49.85546875" style="2" customWidth="1"/>
    <col min="9472" max="9473" width="13.85546875" style="2" customWidth="1"/>
    <col min="9474" max="9474" width="8.42578125" style="2" customWidth="1"/>
    <col min="9475" max="9475" width="10.85546875" style="2" bestFit="1" customWidth="1"/>
    <col min="9476" max="9726" width="12.42578125" style="2"/>
    <col min="9727" max="9727" width="49.85546875" style="2" customWidth="1"/>
    <col min="9728" max="9729" width="13.85546875" style="2" customWidth="1"/>
    <col min="9730" max="9730" width="8.42578125" style="2" customWidth="1"/>
    <col min="9731" max="9731" width="10.85546875" style="2" bestFit="1" customWidth="1"/>
    <col min="9732" max="9982" width="12.42578125" style="2"/>
    <col min="9983" max="9983" width="49.85546875" style="2" customWidth="1"/>
    <col min="9984" max="9985" width="13.85546875" style="2" customWidth="1"/>
    <col min="9986" max="9986" width="8.42578125" style="2" customWidth="1"/>
    <col min="9987" max="9987" width="10.85546875" style="2" bestFit="1" customWidth="1"/>
    <col min="9988" max="10238" width="12.42578125" style="2"/>
    <col min="10239" max="10239" width="49.85546875" style="2" customWidth="1"/>
    <col min="10240" max="10241" width="13.85546875" style="2" customWidth="1"/>
    <col min="10242" max="10242" width="8.42578125" style="2" customWidth="1"/>
    <col min="10243" max="10243" width="10.85546875" style="2" bestFit="1" customWidth="1"/>
    <col min="10244" max="10494" width="12.42578125" style="2"/>
    <col min="10495" max="10495" width="49.85546875" style="2" customWidth="1"/>
    <col min="10496" max="10497" width="13.85546875" style="2" customWidth="1"/>
    <col min="10498" max="10498" width="8.42578125" style="2" customWidth="1"/>
    <col min="10499" max="10499" width="10.85546875" style="2" bestFit="1" customWidth="1"/>
    <col min="10500" max="10750" width="12.42578125" style="2"/>
    <col min="10751" max="10751" width="49.85546875" style="2" customWidth="1"/>
    <col min="10752" max="10753" width="13.85546875" style="2" customWidth="1"/>
    <col min="10754" max="10754" width="8.42578125" style="2" customWidth="1"/>
    <col min="10755" max="10755" width="10.85546875" style="2" bestFit="1" customWidth="1"/>
    <col min="10756" max="11006" width="12.42578125" style="2"/>
    <col min="11007" max="11007" width="49.85546875" style="2" customWidth="1"/>
    <col min="11008" max="11009" width="13.85546875" style="2" customWidth="1"/>
    <col min="11010" max="11010" width="8.42578125" style="2" customWidth="1"/>
    <col min="11011" max="11011" width="10.85546875" style="2" bestFit="1" customWidth="1"/>
    <col min="11012" max="11262" width="12.42578125" style="2"/>
    <col min="11263" max="11263" width="49.85546875" style="2" customWidth="1"/>
    <col min="11264" max="11265" width="13.85546875" style="2" customWidth="1"/>
    <col min="11266" max="11266" width="8.42578125" style="2" customWidth="1"/>
    <col min="11267" max="11267" width="10.85546875" style="2" bestFit="1" customWidth="1"/>
    <col min="11268" max="11518" width="12.42578125" style="2"/>
    <col min="11519" max="11519" width="49.85546875" style="2" customWidth="1"/>
    <col min="11520" max="11521" width="13.85546875" style="2" customWidth="1"/>
    <col min="11522" max="11522" width="8.42578125" style="2" customWidth="1"/>
    <col min="11523" max="11523" width="10.85546875" style="2" bestFit="1" customWidth="1"/>
    <col min="11524" max="11774" width="12.42578125" style="2"/>
    <col min="11775" max="11775" width="49.85546875" style="2" customWidth="1"/>
    <col min="11776" max="11777" width="13.85546875" style="2" customWidth="1"/>
    <col min="11778" max="11778" width="8.42578125" style="2" customWidth="1"/>
    <col min="11779" max="11779" width="10.85546875" style="2" bestFit="1" customWidth="1"/>
    <col min="11780" max="12030" width="12.42578125" style="2"/>
    <col min="12031" max="12031" width="49.85546875" style="2" customWidth="1"/>
    <col min="12032" max="12033" width="13.85546875" style="2" customWidth="1"/>
    <col min="12034" max="12034" width="8.42578125" style="2" customWidth="1"/>
    <col min="12035" max="12035" width="10.85546875" style="2" bestFit="1" customWidth="1"/>
    <col min="12036" max="12286" width="12.42578125" style="2"/>
    <col min="12287" max="12287" width="49.85546875" style="2" customWidth="1"/>
    <col min="12288" max="12289" width="13.85546875" style="2" customWidth="1"/>
    <col min="12290" max="12290" width="8.42578125" style="2" customWidth="1"/>
    <col min="12291" max="12291" width="10.85546875" style="2" bestFit="1" customWidth="1"/>
    <col min="12292" max="12542" width="12.42578125" style="2"/>
    <col min="12543" max="12543" width="49.85546875" style="2" customWidth="1"/>
    <col min="12544" max="12545" width="13.85546875" style="2" customWidth="1"/>
    <col min="12546" max="12546" width="8.42578125" style="2" customWidth="1"/>
    <col min="12547" max="12547" width="10.85546875" style="2" bestFit="1" customWidth="1"/>
    <col min="12548" max="12798" width="12.42578125" style="2"/>
    <col min="12799" max="12799" width="49.85546875" style="2" customWidth="1"/>
    <col min="12800" max="12801" width="13.85546875" style="2" customWidth="1"/>
    <col min="12802" max="12802" width="8.42578125" style="2" customWidth="1"/>
    <col min="12803" max="12803" width="10.85546875" style="2" bestFit="1" customWidth="1"/>
    <col min="12804" max="13054" width="12.42578125" style="2"/>
    <col min="13055" max="13055" width="49.85546875" style="2" customWidth="1"/>
    <col min="13056" max="13057" width="13.85546875" style="2" customWidth="1"/>
    <col min="13058" max="13058" width="8.42578125" style="2" customWidth="1"/>
    <col min="13059" max="13059" width="10.85546875" style="2" bestFit="1" customWidth="1"/>
    <col min="13060" max="13310" width="12.42578125" style="2"/>
    <col min="13311" max="13311" width="49.85546875" style="2" customWidth="1"/>
    <col min="13312" max="13313" width="13.85546875" style="2" customWidth="1"/>
    <col min="13314" max="13314" width="8.42578125" style="2" customWidth="1"/>
    <col min="13315" max="13315" width="10.85546875" style="2" bestFit="1" customWidth="1"/>
    <col min="13316" max="13566" width="12.42578125" style="2"/>
    <col min="13567" max="13567" width="49.85546875" style="2" customWidth="1"/>
    <col min="13568" max="13569" width="13.85546875" style="2" customWidth="1"/>
    <col min="13570" max="13570" width="8.42578125" style="2" customWidth="1"/>
    <col min="13571" max="13571" width="10.85546875" style="2" bestFit="1" customWidth="1"/>
    <col min="13572" max="13822" width="12.42578125" style="2"/>
    <col min="13823" max="13823" width="49.85546875" style="2" customWidth="1"/>
    <col min="13824" max="13825" width="13.85546875" style="2" customWidth="1"/>
    <col min="13826" max="13826" width="8.42578125" style="2" customWidth="1"/>
    <col min="13827" max="13827" width="10.85546875" style="2" bestFit="1" customWidth="1"/>
    <col min="13828" max="14078" width="12.42578125" style="2"/>
    <col min="14079" max="14079" width="49.85546875" style="2" customWidth="1"/>
    <col min="14080" max="14081" width="13.85546875" style="2" customWidth="1"/>
    <col min="14082" max="14082" width="8.42578125" style="2" customWidth="1"/>
    <col min="14083" max="14083" width="10.85546875" style="2" bestFit="1" customWidth="1"/>
    <col min="14084" max="14334" width="12.42578125" style="2"/>
    <col min="14335" max="14335" width="49.85546875" style="2" customWidth="1"/>
    <col min="14336" max="14337" width="13.85546875" style="2" customWidth="1"/>
    <col min="14338" max="14338" width="8.42578125" style="2" customWidth="1"/>
    <col min="14339" max="14339" width="10.85546875" style="2" bestFit="1" customWidth="1"/>
    <col min="14340" max="14590" width="12.42578125" style="2"/>
    <col min="14591" max="14591" width="49.85546875" style="2" customWidth="1"/>
    <col min="14592" max="14593" width="13.85546875" style="2" customWidth="1"/>
    <col min="14594" max="14594" width="8.42578125" style="2" customWidth="1"/>
    <col min="14595" max="14595" width="10.85546875" style="2" bestFit="1" customWidth="1"/>
    <col min="14596" max="14846" width="12.42578125" style="2"/>
    <col min="14847" max="14847" width="49.85546875" style="2" customWidth="1"/>
    <col min="14848" max="14849" width="13.85546875" style="2" customWidth="1"/>
    <col min="14850" max="14850" width="8.42578125" style="2" customWidth="1"/>
    <col min="14851" max="14851" width="10.85546875" style="2" bestFit="1" customWidth="1"/>
    <col min="14852" max="15102" width="12.42578125" style="2"/>
    <col min="15103" max="15103" width="49.85546875" style="2" customWidth="1"/>
    <col min="15104" max="15105" width="13.85546875" style="2" customWidth="1"/>
    <col min="15106" max="15106" width="8.42578125" style="2" customWidth="1"/>
    <col min="15107" max="15107" width="10.85546875" style="2" bestFit="1" customWidth="1"/>
    <col min="15108" max="15358" width="12.42578125" style="2"/>
    <col min="15359" max="15359" width="49.85546875" style="2" customWidth="1"/>
    <col min="15360" max="15361" width="13.85546875" style="2" customWidth="1"/>
    <col min="15362" max="15362" width="8.42578125" style="2" customWidth="1"/>
    <col min="15363" max="15363" width="10.85546875" style="2" bestFit="1" customWidth="1"/>
    <col min="15364" max="15614" width="12.42578125" style="2"/>
    <col min="15615" max="15615" width="49.85546875" style="2" customWidth="1"/>
    <col min="15616" max="15617" width="13.85546875" style="2" customWidth="1"/>
    <col min="15618" max="15618" width="8.42578125" style="2" customWidth="1"/>
    <col min="15619" max="15619" width="10.85546875" style="2" bestFit="1" customWidth="1"/>
    <col min="15620" max="15870" width="12.42578125" style="2"/>
    <col min="15871" max="15871" width="49.85546875" style="2" customWidth="1"/>
    <col min="15872" max="15873" width="13.85546875" style="2" customWidth="1"/>
    <col min="15874" max="15874" width="8.42578125" style="2" customWidth="1"/>
    <col min="15875" max="15875" width="10.85546875" style="2" bestFit="1" customWidth="1"/>
    <col min="15876" max="16126" width="12.42578125" style="2"/>
    <col min="16127" max="16127" width="49.85546875" style="2" customWidth="1"/>
    <col min="16128" max="16129" width="13.85546875" style="2" customWidth="1"/>
    <col min="16130" max="16130" width="8.42578125" style="2" customWidth="1"/>
    <col min="16131" max="16131" width="10.85546875" style="2" bestFit="1" customWidth="1"/>
    <col min="16132" max="16384" width="12.42578125" style="2"/>
  </cols>
  <sheetData>
    <row r="1" spans="1:5">
      <c r="A1" s="1" t="s">
        <v>0</v>
      </c>
      <c r="B1" s="1"/>
      <c r="C1" s="1"/>
      <c r="D1" s="1"/>
      <c r="E1" s="1"/>
    </row>
    <row r="2" spans="1:5">
      <c r="A2" s="1" t="s">
        <v>59</v>
      </c>
      <c r="B2" s="1"/>
      <c r="C2" s="1"/>
      <c r="D2" s="1"/>
      <c r="E2" s="1"/>
    </row>
    <row r="3" spans="1:5">
      <c r="A3" s="1" t="s">
        <v>292</v>
      </c>
      <c r="B3" s="1"/>
      <c r="C3" s="1"/>
      <c r="D3" s="1"/>
      <c r="E3" s="1"/>
    </row>
    <row r="4" spans="1:5">
      <c r="A4" s="1" t="s">
        <v>60</v>
      </c>
      <c r="B4" s="1"/>
      <c r="C4" s="1"/>
      <c r="D4" s="1"/>
      <c r="E4" s="1"/>
    </row>
    <row r="5" spans="1:5" ht="13.5" thickBot="1">
      <c r="A5" s="3" t="s">
        <v>4</v>
      </c>
      <c r="B5" s="4">
        <v>25000</v>
      </c>
      <c r="C5" s="5" t="s">
        <v>5</v>
      </c>
      <c r="D5" s="5"/>
    </row>
    <row r="6" spans="1:5">
      <c r="A6" s="6"/>
      <c r="B6" s="7" t="s">
        <v>6</v>
      </c>
      <c r="C6" s="8">
        <v>42430</v>
      </c>
      <c r="D6" s="8"/>
      <c r="E6" s="9" t="s">
        <v>7</v>
      </c>
    </row>
    <row r="7" spans="1:5">
      <c r="A7" s="10" t="s">
        <v>8</v>
      </c>
      <c r="E7" s="11" t="s">
        <v>9</v>
      </c>
    </row>
    <row r="8" spans="1:5" ht="13.5" thickBot="1">
      <c r="A8" s="12"/>
      <c r="B8" s="13" t="s">
        <v>10</v>
      </c>
      <c r="C8" s="13" t="s">
        <v>11</v>
      </c>
      <c r="D8" s="13" t="s">
        <v>61</v>
      </c>
      <c r="E8" s="13" t="s">
        <v>13</v>
      </c>
    </row>
    <row r="9" spans="1:5">
      <c r="A9" s="10" t="s">
        <v>14</v>
      </c>
      <c r="E9" s="72"/>
    </row>
    <row r="10" spans="1:5">
      <c r="A10" s="15" t="s">
        <v>15</v>
      </c>
      <c r="B10" s="99">
        <v>0</v>
      </c>
      <c r="C10" s="99">
        <v>0</v>
      </c>
      <c r="D10" s="99">
        <v>0</v>
      </c>
      <c r="E10" s="100">
        <v>0</v>
      </c>
    </row>
    <row r="11" spans="1:5">
      <c r="A11" s="15" t="s">
        <v>16</v>
      </c>
      <c r="B11" s="101">
        <v>0</v>
      </c>
      <c r="C11" s="101">
        <v>0</v>
      </c>
      <c r="D11" s="99">
        <v>0</v>
      </c>
      <c r="E11" s="100">
        <v>0</v>
      </c>
    </row>
    <row r="12" spans="1:5">
      <c r="A12" s="15" t="s">
        <v>17</v>
      </c>
      <c r="B12" s="99">
        <v>2964</v>
      </c>
      <c r="C12" s="99">
        <v>118.56</v>
      </c>
      <c r="D12" s="99">
        <v>0.11856</v>
      </c>
      <c r="E12" s="100">
        <v>0.14631093204969337</v>
      </c>
    </row>
    <row r="13" spans="1:5">
      <c r="A13" s="15" t="s">
        <v>18</v>
      </c>
      <c r="B13" s="99">
        <v>0</v>
      </c>
      <c r="C13" s="99">
        <v>0</v>
      </c>
      <c r="D13" s="99">
        <v>0</v>
      </c>
      <c r="E13" s="100">
        <v>0</v>
      </c>
    </row>
    <row r="14" spans="1:5">
      <c r="A14" s="15" t="s">
        <v>19</v>
      </c>
      <c r="B14" s="99">
        <v>0</v>
      </c>
      <c r="C14" s="99">
        <v>0</v>
      </c>
      <c r="D14" s="99">
        <v>0</v>
      </c>
      <c r="E14" s="100">
        <v>0</v>
      </c>
    </row>
    <row r="15" spans="1:5">
      <c r="A15" s="5" t="s">
        <v>20</v>
      </c>
      <c r="B15" s="99">
        <v>5010</v>
      </c>
      <c r="C15" s="99">
        <v>200.4</v>
      </c>
      <c r="D15" s="99">
        <v>0.20039999999999999</v>
      </c>
      <c r="E15" s="100">
        <v>0.24730693980059509</v>
      </c>
    </row>
    <row r="16" spans="1:5">
      <c r="A16" s="5" t="s">
        <v>21</v>
      </c>
      <c r="B16" s="99">
        <v>105.6</v>
      </c>
      <c r="C16" s="99">
        <v>4.22</v>
      </c>
      <c r="D16" s="99">
        <v>4.2199999999999998E-3</v>
      </c>
      <c r="E16" s="100">
        <v>5.2126971742400873E-3</v>
      </c>
    </row>
    <row r="17" spans="1:5">
      <c r="A17" s="5" t="s">
        <v>22</v>
      </c>
      <c r="B17" s="99">
        <v>2100</v>
      </c>
      <c r="C17" s="99">
        <v>84</v>
      </c>
      <c r="D17" s="99">
        <v>8.4000000000000005E-2</v>
      </c>
      <c r="E17" s="100">
        <v>0.10366159153318356</v>
      </c>
    </row>
    <row r="18" spans="1:5">
      <c r="A18" s="5" t="s">
        <v>23</v>
      </c>
      <c r="B18" s="99">
        <v>3822</v>
      </c>
      <c r="C18" s="99">
        <v>152.88</v>
      </c>
      <c r="D18" s="99">
        <v>0.15287999999999999</v>
      </c>
      <c r="E18" s="100">
        <v>0.1886640965903941</v>
      </c>
    </row>
    <row r="19" spans="1:5">
      <c r="A19" s="5" t="s">
        <v>24</v>
      </c>
      <c r="B19" s="99">
        <v>1580</v>
      </c>
      <c r="C19" s="99">
        <v>63.199999999999996</v>
      </c>
      <c r="D19" s="99">
        <v>6.3199999999999992E-2</v>
      </c>
      <c r="E19" s="100">
        <v>7.7993006963061925E-2</v>
      </c>
    </row>
    <row r="20" spans="1:5">
      <c r="A20" s="5" t="s">
        <v>25</v>
      </c>
      <c r="B20" s="99">
        <v>471.35</v>
      </c>
      <c r="C20" s="99">
        <v>18.850000000000001</v>
      </c>
      <c r="D20" s="99">
        <v>1.8850000000000002E-2</v>
      </c>
      <c r="E20" s="100">
        <v>2.3267091032936227E-2</v>
      </c>
    </row>
    <row r="21" spans="1:5">
      <c r="A21" s="5" t="s">
        <v>26</v>
      </c>
      <c r="B21" s="99">
        <v>130</v>
      </c>
      <c r="C21" s="99">
        <v>5.2</v>
      </c>
      <c r="D21" s="99">
        <v>5.1999999999999998E-3</v>
      </c>
      <c r="E21" s="100">
        <v>6.4171461425304114E-3</v>
      </c>
    </row>
    <row r="22" spans="1:5">
      <c r="A22" s="19" t="s">
        <v>27</v>
      </c>
      <c r="B22" s="102">
        <v>16182.95</v>
      </c>
      <c r="C22" s="102">
        <v>647.31000000000017</v>
      </c>
      <c r="D22" s="102">
        <v>0.64731000000000016</v>
      </c>
      <c r="E22" s="103">
        <v>0.79883350128663477</v>
      </c>
    </row>
    <row r="23" spans="1:5">
      <c r="A23" s="22" t="s">
        <v>28</v>
      </c>
      <c r="B23" s="101"/>
      <c r="C23" s="101"/>
      <c r="D23" s="101"/>
      <c r="E23" s="104"/>
    </row>
    <row r="24" spans="1:5">
      <c r="A24" s="15" t="s">
        <v>29</v>
      </c>
      <c r="B24" s="99">
        <v>0</v>
      </c>
      <c r="C24" s="99">
        <v>0</v>
      </c>
      <c r="D24" s="99">
        <v>0</v>
      </c>
      <c r="E24" s="100">
        <v>0</v>
      </c>
    </row>
    <row r="25" spans="1:5">
      <c r="A25" s="15" t="s">
        <v>30</v>
      </c>
      <c r="B25" s="99">
        <v>80.91</v>
      </c>
      <c r="C25" s="99">
        <v>3.24</v>
      </c>
      <c r="D25" s="99">
        <v>3.2400000000000003E-3</v>
      </c>
      <c r="E25" s="100">
        <v>3.9939330337856582E-3</v>
      </c>
    </row>
    <row r="26" spans="1:5">
      <c r="A26" s="15" t="s">
        <v>31</v>
      </c>
      <c r="B26" s="99">
        <v>0</v>
      </c>
      <c r="C26" s="99">
        <v>0</v>
      </c>
      <c r="D26" s="99">
        <v>0</v>
      </c>
      <c r="E26" s="100">
        <v>0</v>
      </c>
    </row>
    <row r="27" spans="1:5">
      <c r="A27" s="15" t="s">
        <v>32</v>
      </c>
      <c r="B27" s="99">
        <v>0</v>
      </c>
      <c r="C27" s="99">
        <v>0</v>
      </c>
      <c r="D27" s="99">
        <v>0</v>
      </c>
      <c r="E27" s="100">
        <v>0</v>
      </c>
    </row>
    <row r="28" spans="1:5">
      <c r="A28" s="15" t="s">
        <v>33</v>
      </c>
      <c r="B28" s="99">
        <v>2000</v>
      </c>
      <c r="C28" s="99">
        <v>80</v>
      </c>
      <c r="D28" s="99">
        <v>0.08</v>
      </c>
      <c r="E28" s="100">
        <v>9.8725325269698641E-2</v>
      </c>
    </row>
    <row r="29" spans="1:5">
      <c r="A29" s="15" t="s">
        <v>34</v>
      </c>
      <c r="B29" s="99">
        <v>0</v>
      </c>
      <c r="C29" s="99">
        <v>0</v>
      </c>
      <c r="D29" s="99">
        <v>0</v>
      </c>
      <c r="E29" s="100">
        <v>0</v>
      </c>
    </row>
    <row r="30" spans="1:5">
      <c r="A30" s="15" t="s">
        <v>35</v>
      </c>
      <c r="B30" s="99">
        <v>0</v>
      </c>
      <c r="C30" s="99">
        <v>0</v>
      </c>
      <c r="D30" s="99">
        <v>0</v>
      </c>
      <c r="E30" s="100">
        <v>0</v>
      </c>
    </row>
    <row r="31" spans="1:5">
      <c r="A31" s="15" t="s">
        <v>36</v>
      </c>
      <c r="B31" s="99">
        <v>0</v>
      </c>
      <c r="C31" s="99">
        <v>0</v>
      </c>
      <c r="D31" s="99">
        <v>0</v>
      </c>
      <c r="E31" s="100">
        <v>0</v>
      </c>
    </row>
    <row r="32" spans="1:5">
      <c r="A32" s="23" t="s">
        <v>37</v>
      </c>
      <c r="B32" s="105">
        <v>2080.91</v>
      </c>
      <c r="C32" s="105">
        <v>83.24</v>
      </c>
      <c r="D32" s="105">
        <v>8.3239999999999995E-2</v>
      </c>
      <c r="E32" s="106">
        <v>0.1027192583034843</v>
      </c>
    </row>
    <row r="33" spans="1:245">
      <c r="A33" s="10" t="s">
        <v>38</v>
      </c>
      <c r="B33" s="101"/>
      <c r="C33" s="101"/>
      <c r="D33" s="101"/>
      <c r="E33" s="104"/>
    </row>
    <row r="34" spans="1:245">
      <c r="A34" s="15" t="s">
        <v>39</v>
      </c>
      <c r="B34" s="99">
        <v>1232.9464939252787</v>
      </c>
      <c r="C34" s="99">
        <v>49.32</v>
      </c>
      <c r="D34" s="99">
        <v>4.9320000000000003E-2</v>
      </c>
      <c r="E34" s="100">
        <v>6.0861521826453824E-2</v>
      </c>
    </row>
    <row r="35" spans="1:245">
      <c r="A35" s="5" t="s">
        <v>40</v>
      </c>
      <c r="B35" s="99">
        <v>1232.9464939252787</v>
      </c>
      <c r="C35" s="99">
        <v>49.32</v>
      </c>
      <c r="D35" s="99">
        <v>4.9320000000000003E-2</v>
      </c>
      <c r="E35" s="100">
        <v>6.0861521826453824E-2</v>
      </c>
    </row>
    <row r="36" spans="1:245" s="26" customFormat="1">
      <c r="A36" s="19" t="s">
        <v>41</v>
      </c>
      <c r="B36" s="102">
        <v>19496.80649392528</v>
      </c>
      <c r="C36" s="102">
        <v>779.87000000000023</v>
      </c>
      <c r="D36" s="102">
        <v>0.77987000000000029</v>
      </c>
      <c r="E36" s="103">
        <v>0.96241428141657281</v>
      </c>
    </row>
    <row r="37" spans="1:245">
      <c r="A37" s="10" t="s">
        <v>42</v>
      </c>
      <c r="B37" s="101"/>
      <c r="C37" s="101"/>
      <c r="D37" s="101"/>
      <c r="E37" s="104"/>
    </row>
    <row r="38" spans="1:245">
      <c r="A38" s="5" t="s">
        <v>43</v>
      </c>
      <c r="B38" s="99">
        <v>264.45</v>
      </c>
      <c r="C38" s="99">
        <v>10.58</v>
      </c>
      <c r="D38" s="99">
        <v>1.0580000000000001E-2</v>
      </c>
      <c r="E38" s="100">
        <v>1.3053956133785901E-2</v>
      </c>
    </row>
    <row r="39" spans="1:245">
      <c r="A39" s="5" t="s">
        <v>44</v>
      </c>
      <c r="B39" s="99">
        <v>1.73</v>
      </c>
      <c r="C39" s="99">
        <v>7.0000000000000007E-2</v>
      </c>
      <c r="D39" s="99">
        <v>7.0000000000000007E-5</v>
      </c>
      <c r="E39" s="100">
        <v>8.5397406358289312E-5</v>
      </c>
    </row>
    <row r="40" spans="1:245">
      <c r="A40" s="15" t="s">
        <v>45</v>
      </c>
      <c r="B40" s="99">
        <v>0</v>
      </c>
      <c r="C40" s="99">
        <v>0</v>
      </c>
      <c r="D40" s="99">
        <v>0</v>
      </c>
      <c r="E40" s="100">
        <v>0</v>
      </c>
    </row>
    <row r="41" spans="1:245">
      <c r="A41" s="23" t="s">
        <v>46</v>
      </c>
      <c r="B41" s="105">
        <v>266.18</v>
      </c>
      <c r="C41" s="105">
        <v>10.65</v>
      </c>
      <c r="D41" s="105">
        <v>1.065E-2</v>
      </c>
      <c r="E41" s="106">
        <v>1.3139353540144191E-2</v>
      </c>
      <c r="F41" s="5"/>
      <c r="I41" s="107"/>
      <c r="J41" s="5"/>
      <c r="M41" s="107"/>
      <c r="N41" s="5"/>
      <c r="Q41" s="107"/>
      <c r="R41" s="5"/>
      <c r="U41" s="107"/>
      <c r="V41" s="5"/>
      <c r="Y41" s="107"/>
      <c r="Z41" s="5"/>
      <c r="AC41" s="107"/>
      <c r="AD41" s="5"/>
      <c r="AG41" s="107"/>
      <c r="AH41" s="5"/>
      <c r="AK41" s="107"/>
      <c r="AL41" s="5"/>
      <c r="AO41" s="107"/>
      <c r="AP41" s="5"/>
      <c r="AS41" s="107"/>
      <c r="AT41" s="5"/>
      <c r="AW41" s="107"/>
      <c r="AX41" s="5"/>
      <c r="BA41" s="107"/>
      <c r="BB41" s="5"/>
      <c r="BE41" s="107"/>
      <c r="BF41" s="5"/>
      <c r="BI41" s="107"/>
      <c r="BJ41" s="5"/>
      <c r="BM41" s="107"/>
      <c r="BN41" s="5"/>
      <c r="BQ41" s="107"/>
      <c r="BR41" s="5"/>
      <c r="BU41" s="107"/>
      <c r="BV41" s="5"/>
      <c r="BY41" s="107"/>
      <c r="BZ41" s="5"/>
      <c r="CC41" s="107"/>
      <c r="CD41" s="5"/>
      <c r="CG41" s="107"/>
      <c r="CH41" s="5"/>
      <c r="CK41" s="107"/>
      <c r="CL41" s="5"/>
      <c r="CO41" s="107"/>
      <c r="CP41" s="5"/>
      <c r="CS41" s="107"/>
      <c r="CT41" s="5"/>
      <c r="CW41" s="107"/>
      <c r="CX41" s="5"/>
      <c r="DA41" s="107"/>
      <c r="DB41" s="5"/>
      <c r="DE41" s="107"/>
      <c r="DF41" s="5"/>
      <c r="DI41" s="107"/>
      <c r="DJ41" s="5"/>
      <c r="DM41" s="107"/>
      <c r="DN41" s="5"/>
      <c r="DQ41" s="107"/>
      <c r="DR41" s="5"/>
      <c r="DU41" s="107"/>
      <c r="DV41" s="5"/>
      <c r="DY41" s="107"/>
      <c r="DZ41" s="5"/>
      <c r="EC41" s="107"/>
      <c r="ED41" s="5"/>
      <c r="EG41" s="107"/>
      <c r="EH41" s="5"/>
      <c r="EK41" s="107"/>
      <c r="EL41" s="5"/>
      <c r="EO41" s="107"/>
      <c r="EP41" s="5"/>
      <c r="ES41" s="107"/>
      <c r="ET41" s="5"/>
      <c r="EW41" s="107"/>
      <c r="EX41" s="5"/>
      <c r="FA41" s="107"/>
      <c r="FB41" s="5"/>
      <c r="FE41" s="107"/>
      <c r="FF41" s="5"/>
      <c r="FI41" s="107"/>
      <c r="FJ41" s="5"/>
      <c r="FM41" s="107"/>
      <c r="FN41" s="5"/>
      <c r="FQ41" s="107"/>
      <c r="FR41" s="5"/>
      <c r="FU41" s="107"/>
      <c r="FV41" s="5"/>
      <c r="FY41" s="107"/>
      <c r="FZ41" s="5"/>
      <c r="GC41" s="107"/>
      <c r="GD41" s="5"/>
      <c r="GG41" s="107"/>
      <c r="GH41" s="5"/>
      <c r="GK41" s="107"/>
      <c r="GL41" s="5"/>
      <c r="GO41" s="107"/>
      <c r="GP41" s="5"/>
      <c r="GS41" s="107"/>
      <c r="GT41" s="5"/>
      <c r="GW41" s="107"/>
      <c r="GX41" s="5"/>
      <c r="HA41" s="107"/>
      <c r="HB41" s="5"/>
      <c r="HE41" s="107"/>
      <c r="HF41" s="5"/>
      <c r="HI41" s="107"/>
      <c r="HJ41" s="5"/>
      <c r="HM41" s="107"/>
      <c r="HN41" s="5"/>
      <c r="HQ41" s="107"/>
      <c r="HR41" s="5"/>
      <c r="HU41" s="107"/>
      <c r="HV41" s="5"/>
      <c r="HY41" s="107"/>
      <c r="HZ41" s="5"/>
      <c r="IC41" s="107"/>
      <c r="ID41" s="5"/>
      <c r="IG41" s="107"/>
      <c r="IH41" s="5"/>
      <c r="IK41" s="107"/>
    </row>
    <row r="42" spans="1:245">
      <c r="A42" s="10" t="s">
        <v>47</v>
      </c>
      <c r="B42" s="101"/>
      <c r="C42" s="101"/>
      <c r="D42" s="101"/>
      <c r="E42" s="104"/>
    </row>
    <row r="43" spans="1:245">
      <c r="A43" s="15" t="s">
        <v>48</v>
      </c>
      <c r="B43" s="99">
        <v>0.4</v>
      </c>
      <c r="C43" s="99">
        <v>0.02</v>
      </c>
      <c r="D43" s="99">
        <v>2.0000000000000002E-5</v>
      </c>
      <c r="E43" s="100">
        <v>1.9745065053939728E-5</v>
      </c>
    </row>
    <row r="44" spans="1:245">
      <c r="A44" s="15" t="s">
        <v>49</v>
      </c>
      <c r="B44" s="99">
        <v>0</v>
      </c>
      <c r="C44" s="99">
        <v>0</v>
      </c>
      <c r="D44" s="99">
        <v>0</v>
      </c>
      <c r="E44" s="100">
        <v>0</v>
      </c>
    </row>
    <row r="45" spans="1:245">
      <c r="A45" s="15" t="s">
        <v>50</v>
      </c>
      <c r="B45" s="99">
        <v>4.9800000000000004</v>
      </c>
      <c r="C45" s="99">
        <v>0.2</v>
      </c>
      <c r="D45" s="99">
        <v>2.0000000000000001E-4</v>
      </c>
      <c r="E45" s="100">
        <v>2.4582605992154964E-4</v>
      </c>
    </row>
    <row r="46" spans="1:245">
      <c r="A46" s="23" t="s">
        <v>51</v>
      </c>
      <c r="B46" s="105">
        <v>5.3800000000000008</v>
      </c>
      <c r="C46" s="105">
        <v>0.22</v>
      </c>
      <c r="D46" s="105">
        <v>2.2000000000000001E-4</v>
      </c>
      <c r="E46" s="106">
        <v>2.6557112497548936E-4</v>
      </c>
      <c r="F46" s="5"/>
      <c r="I46" s="107"/>
      <c r="J46" s="5"/>
      <c r="M46" s="107"/>
      <c r="N46" s="5"/>
      <c r="Q46" s="107"/>
      <c r="R46" s="5"/>
      <c r="U46" s="107"/>
      <c r="V46" s="5"/>
      <c r="Y46" s="107"/>
      <c r="Z46" s="5"/>
      <c r="AC46" s="107"/>
      <c r="AD46" s="5"/>
      <c r="AG46" s="107"/>
      <c r="AH46" s="5"/>
      <c r="AK46" s="107"/>
      <c r="AL46" s="5"/>
      <c r="AO46" s="107"/>
      <c r="AP46" s="5"/>
      <c r="AS46" s="107"/>
      <c r="AT46" s="5"/>
      <c r="AW46" s="107"/>
      <c r="AX46" s="5"/>
      <c r="BA46" s="107"/>
      <c r="BB46" s="5"/>
      <c r="BE46" s="107"/>
      <c r="BF46" s="5"/>
      <c r="BI46" s="107"/>
      <c r="BJ46" s="5"/>
      <c r="BM46" s="107"/>
      <c r="BN46" s="5"/>
      <c r="BQ46" s="107"/>
      <c r="BR46" s="5"/>
      <c r="BU46" s="107"/>
      <c r="BV46" s="5"/>
      <c r="BY46" s="107"/>
      <c r="BZ46" s="5"/>
      <c r="CC46" s="107"/>
      <c r="CD46" s="5"/>
      <c r="CG46" s="107"/>
      <c r="CH46" s="5"/>
      <c r="CK46" s="107"/>
      <c r="CL46" s="5"/>
      <c r="CO46" s="107"/>
      <c r="CP46" s="5"/>
      <c r="CS46" s="107"/>
      <c r="CT46" s="5"/>
      <c r="CW46" s="107"/>
      <c r="CX46" s="5"/>
      <c r="DA46" s="107"/>
      <c r="DB46" s="5"/>
      <c r="DE46" s="107"/>
      <c r="DF46" s="5"/>
      <c r="DI46" s="107"/>
      <c r="DJ46" s="5"/>
      <c r="DM46" s="107"/>
      <c r="DN46" s="5"/>
      <c r="DQ46" s="107"/>
      <c r="DR46" s="5"/>
      <c r="DU46" s="107"/>
      <c r="DV46" s="5"/>
      <c r="DY46" s="107"/>
      <c r="DZ46" s="5"/>
      <c r="EC46" s="107"/>
      <c r="ED46" s="5"/>
      <c r="EG46" s="107"/>
      <c r="EH46" s="5"/>
      <c r="EK46" s="107"/>
      <c r="EL46" s="5"/>
      <c r="EO46" s="107"/>
      <c r="EP46" s="5"/>
      <c r="ES46" s="107"/>
      <c r="ET46" s="5"/>
      <c r="EW46" s="107"/>
      <c r="EX46" s="5"/>
      <c r="FA46" s="107"/>
      <c r="FB46" s="5"/>
      <c r="FE46" s="107"/>
      <c r="FF46" s="5"/>
      <c r="FI46" s="107"/>
      <c r="FJ46" s="5"/>
      <c r="FM46" s="107"/>
      <c r="FN46" s="5"/>
      <c r="FQ46" s="107"/>
      <c r="FR46" s="5"/>
      <c r="FU46" s="107"/>
      <c r="FV46" s="5"/>
      <c r="FY46" s="107"/>
      <c r="FZ46" s="5"/>
      <c r="GC46" s="107"/>
      <c r="GD46" s="5"/>
      <c r="GG46" s="107"/>
      <c r="GH46" s="5"/>
      <c r="GK46" s="107"/>
      <c r="GL46" s="5"/>
      <c r="GO46" s="107"/>
      <c r="GP46" s="5"/>
      <c r="GS46" s="107"/>
      <c r="GT46" s="5"/>
      <c r="GW46" s="107"/>
      <c r="GX46" s="5"/>
      <c r="HA46" s="107"/>
      <c r="HB46" s="5"/>
      <c r="HE46" s="107"/>
      <c r="HF46" s="5"/>
      <c r="HI46" s="107"/>
      <c r="HJ46" s="5"/>
      <c r="HM46" s="107"/>
      <c r="HN46" s="5"/>
      <c r="HQ46" s="107"/>
      <c r="HR46" s="5"/>
      <c r="HU46" s="107"/>
      <c r="HV46" s="5"/>
      <c r="HY46" s="107"/>
      <c r="HZ46" s="5"/>
      <c r="IC46" s="107"/>
      <c r="ID46" s="5"/>
      <c r="IG46" s="107"/>
      <c r="IH46" s="5"/>
      <c r="IK46" s="107"/>
    </row>
    <row r="47" spans="1:245">
      <c r="A47" s="28" t="s">
        <v>52</v>
      </c>
      <c r="B47" s="108">
        <v>271.56</v>
      </c>
      <c r="C47" s="108">
        <v>10.870000000000001</v>
      </c>
      <c r="D47" s="108">
        <v>1.0870000000000001E-2</v>
      </c>
      <c r="E47" s="109">
        <v>1.340492466511968E-2</v>
      </c>
      <c r="H47" s="5"/>
      <c r="L47" s="5"/>
      <c r="P47" s="5"/>
      <c r="T47" s="5"/>
      <c r="X47" s="5"/>
      <c r="AB47" s="5"/>
      <c r="AF47" s="5"/>
      <c r="AJ47" s="5"/>
      <c r="AN47" s="5"/>
      <c r="AR47" s="5"/>
      <c r="AV47" s="5"/>
      <c r="AZ47" s="5"/>
      <c r="BD47" s="5"/>
      <c r="BH47" s="5"/>
      <c r="BL47" s="5"/>
      <c r="BP47" s="5"/>
      <c r="BT47" s="5"/>
      <c r="BX47" s="5"/>
      <c r="CB47" s="5"/>
      <c r="CF47" s="5"/>
      <c r="CJ47" s="5"/>
      <c r="CN47" s="5"/>
      <c r="CR47" s="5"/>
      <c r="CV47" s="5"/>
      <c r="CZ47" s="5"/>
      <c r="DD47" s="5"/>
      <c r="DH47" s="5"/>
      <c r="DL47" s="5"/>
      <c r="DP47" s="5"/>
      <c r="DT47" s="5"/>
      <c r="DX47" s="5"/>
      <c r="EB47" s="5"/>
      <c r="EF47" s="5"/>
      <c r="EJ47" s="5"/>
      <c r="EN47" s="5"/>
      <c r="ER47" s="5"/>
      <c r="EV47" s="5"/>
      <c r="EZ47" s="5"/>
      <c r="FD47" s="5"/>
      <c r="FH47" s="5"/>
      <c r="FL47" s="5"/>
      <c r="FP47" s="5"/>
      <c r="FT47" s="5"/>
      <c r="FX47" s="5"/>
      <c r="GB47" s="5"/>
      <c r="GF47" s="5"/>
      <c r="GJ47" s="5"/>
      <c r="GN47" s="5"/>
      <c r="GR47" s="5"/>
      <c r="GV47" s="5"/>
      <c r="GZ47" s="5"/>
      <c r="HD47" s="5"/>
      <c r="HH47" s="5"/>
      <c r="HL47" s="5"/>
      <c r="HP47" s="5"/>
      <c r="HT47" s="5"/>
      <c r="HX47" s="5"/>
      <c r="IB47" s="5"/>
      <c r="IF47" s="5"/>
    </row>
    <row r="48" spans="1:245" s="26" customFormat="1">
      <c r="A48" s="19" t="s">
        <v>53</v>
      </c>
      <c r="B48" s="102">
        <v>19768.366493925281</v>
      </c>
      <c r="C48" s="102">
        <v>790.74000000000024</v>
      </c>
      <c r="D48" s="102">
        <v>0.79074000000000022</v>
      </c>
      <c r="E48" s="103">
        <v>0.97581920608169248</v>
      </c>
    </row>
    <row r="49" spans="1:245">
      <c r="A49" s="10" t="s">
        <v>85</v>
      </c>
      <c r="B49" s="101"/>
      <c r="C49" s="101"/>
      <c r="D49" s="101"/>
      <c r="E49" s="104"/>
    </row>
    <row r="50" spans="1:245">
      <c r="A50" s="5" t="s">
        <v>84</v>
      </c>
      <c r="B50" s="99">
        <v>39.86</v>
      </c>
      <c r="C50" s="99">
        <v>1.59</v>
      </c>
      <c r="D50" s="99">
        <v>1.5900000000000001E-3</v>
      </c>
      <c r="E50" s="100">
        <v>1.9675957326250938E-3</v>
      </c>
    </row>
    <row r="51" spans="1:245">
      <c r="A51" s="5" t="s">
        <v>83</v>
      </c>
      <c r="B51" s="99">
        <v>450</v>
      </c>
      <c r="C51" s="99">
        <v>18</v>
      </c>
      <c r="D51" s="99">
        <v>1.7999999999999999E-2</v>
      </c>
      <c r="E51" s="100">
        <v>2.2213198185682192E-2</v>
      </c>
    </row>
    <row r="52" spans="1:245">
      <c r="A52" s="23" t="s">
        <v>82</v>
      </c>
      <c r="B52" s="105">
        <v>489.86</v>
      </c>
      <c r="C52" s="105">
        <v>19.59</v>
      </c>
      <c r="D52" s="105">
        <v>1.959E-2</v>
      </c>
      <c r="E52" s="106">
        <v>2.4180793918307287E-2</v>
      </c>
      <c r="F52" s="5"/>
      <c r="I52" s="107"/>
      <c r="J52" s="5"/>
      <c r="M52" s="107"/>
      <c r="N52" s="5"/>
      <c r="Q52" s="107"/>
      <c r="R52" s="5"/>
      <c r="U52" s="107"/>
      <c r="V52" s="5"/>
      <c r="Y52" s="107"/>
      <c r="Z52" s="5"/>
      <c r="AC52" s="107"/>
      <c r="AD52" s="5"/>
      <c r="AG52" s="107"/>
      <c r="AH52" s="5"/>
      <c r="AK52" s="107"/>
      <c r="AL52" s="5"/>
      <c r="AO52" s="107"/>
      <c r="AP52" s="5"/>
      <c r="AS52" s="107"/>
      <c r="AT52" s="5"/>
      <c r="AW52" s="107"/>
      <c r="AX52" s="5"/>
      <c r="BA52" s="107"/>
      <c r="BB52" s="5"/>
      <c r="BE52" s="107"/>
      <c r="BF52" s="5"/>
      <c r="BI52" s="107"/>
      <c r="BJ52" s="5"/>
      <c r="BM52" s="107"/>
      <c r="BN52" s="5"/>
      <c r="BQ52" s="107"/>
      <c r="BR52" s="5"/>
      <c r="BU52" s="107"/>
      <c r="BV52" s="5"/>
      <c r="BY52" s="107"/>
      <c r="BZ52" s="5"/>
      <c r="CC52" s="107"/>
      <c r="CD52" s="5"/>
      <c r="CG52" s="107"/>
      <c r="CH52" s="5"/>
      <c r="CK52" s="107"/>
      <c r="CL52" s="5"/>
      <c r="CO52" s="107"/>
      <c r="CP52" s="5"/>
      <c r="CS52" s="107"/>
      <c r="CT52" s="5"/>
      <c r="CW52" s="107"/>
      <c r="CX52" s="5"/>
      <c r="DA52" s="107"/>
      <c r="DB52" s="5"/>
      <c r="DE52" s="107"/>
      <c r="DF52" s="5"/>
      <c r="DI52" s="107"/>
      <c r="DJ52" s="5"/>
      <c r="DM52" s="107"/>
      <c r="DN52" s="5"/>
      <c r="DQ52" s="107"/>
      <c r="DR52" s="5"/>
      <c r="DU52" s="107"/>
      <c r="DV52" s="5"/>
      <c r="DY52" s="107"/>
      <c r="DZ52" s="5"/>
      <c r="EC52" s="107"/>
      <c r="ED52" s="5"/>
      <c r="EG52" s="107"/>
      <c r="EH52" s="5"/>
      <c r="EK52" s="107"/>
      <c r="EL52" s="5"/>
      <c r="EO52" s="107"/>
      <c r="EP52" s="5"/>
      <c r="ES52" s="107"/>
      <c r="ET52" s="5"/>
      <c r="EW52" s="107"/>
      <c r="EX52" s="5"/>
      <c r="FA52" s="107"/>
      <c r="FB52" s="5"/>
      <c r="FE52" s="107"/>
      <c r="FF52" s="5"/>
      <c r="FI52" s="107"/>
      <c r="FJ52" s="5"/>
      <c r="FM52" s="107"/>
      <c r="FN52" s="5"/>
      <c r="FQ52" s="107"/>
      <c r="FR52" s="5"/>
      <c r="FU52" s="107"/>
      <c r="FV52" s="5"/>
      <c r="FY52" s="107"/>
      <c r="FZ52" s="5"/>
      <c r="GC52" s="107"/>
      <c r="GD52" s="5"/>
      <c r="GG52" s="107"/>
      <c r="GH52" s="5"/>
      <c r="GK52" s="107"/>
      <c r="GL52" s="5"/>
      <c r="GO52" s="107"/>
      <c r="GP52" s="5"/>
      <c r="GS52" s="107"/>
      <c r="GT52" s="5"/>
      <c r="GW52" s="107"/>
      <c r="GX52" s="5"/>
      <c r="HA52" s="107"/>
      <c r="HB52" s="5"/>
      <c r="HE52" s="107"/>
      <c r="HF52" s="5"/>
      <c r="HI52" s="107"/>
      <c r="HJ52" s="5"/>
      <c r="HM52" s="107"/>
      <c r="HN52" s="5"/>
      <c r="HQ52" s="107"/>
      <c r="HR52" s="5"/>
      <c r="HU52" s="107"/>
      <c r="HV52" s="5"/>
      <c r="HY52" s="107"/>
      <c r="HZ52" s="5"/>
      <c r="IC52" s="107"/>
      <c r="ID52" s="5"/>
      <c r="IG52" s="107"/>
      <c r="IH52" s="5"/>
      <c r="IK52" s="107"/>
    </row>
    <row r="53" spans="1:245" s="26" customFormat="1" ht="13.5" thickBot="1">
      <c r="A53" s="31" t="s">
        <v>81</v>
      </c>
      <c r="B53" s="110">
        <v>20258.226493925282</v>
      </c>
      <c r="C53" s="110">
        <v>810.33000000000027</v>
      </c>
      <c r="D53" s="110">
        <v>0.81033000000000022</v>
      </c>
      <c r="E53" s="111">
        <v>0.99999999999999978</v>
      </c>
    </row>
    <row r="54" spans="1:245">
      <c r="A54" s="45" t="s">
        <v>58</v>
      </c>
      <c r="E54" s="71"/>
    </row>
    <row r="684" spans="2:2">
      <c r="B684" s="2" t="s">
        <v>80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IH55"/>
  <sheetViews>
    <sheetView showGridLines="0" zoomScaleNormal="100" workbookViewId="0"/>
  </sheetViews>
  <sheetFormatPr defaultColWidth="12.5703125" defaultRowHeight="12.75"/>
  <cols>
    <col min="1" max="1" width="49.7109375" style="2" customWidth="1"/>
    <col min="2" max="3" width="13.7109375" style="2" customWidth="1"/>
    <col min="4" max="4" width="9.5703125" style="2" customWidth="1"/>
    <col min="5" max="5" width="12.140625" style="2" customWidth="1"/>
    <col min="6" max="256" width="12.5703125" style="2"/>
    <col min="257" max="257" width="49.7109375" style="2" customWidth="1"/>
    <col min="258" max="259" width="13.7109375" style="2" customWidth="1"/>
    <col min="260" max="260" width="9.5703125" style="2" customWidth="1"/>
    <col min="261" max="261" width="12.140625" style="2" customWidth="1"/>
    <col min="262" max="512" width="12.5703125" style="2"/>
    <col min="513" max="513" width="49.7109375" style="2" customWidth="1"/>
    <col min="514" max="515" width="13.7109375" style="2" customWidth="1"/>
    <col min="516" max="516" width="9.5703125" style="2" customWidth="1"/>
    <col min="517" max="517" width="12.140625" style="2" customWidth="1"/>
    <col min="518" max="768" width="12.5703125" style="2"/>
    <col min="769" max="769" width="49.7109375" style="2" customWidth="1"/>
    <col min="770" max="771" width="13.7109375" style="2" customWidth="1"/>
    <col min="772" max="772" width="9.5703125" style="2" customWidth="1"/>
    <col min="773" max="773" width="12.140625" style="2" customWidth="1"/>
    <col min="774" max="1024" width="12.5703125" style="2"/>
    <col min="1025" max="1025" width="49.7109375" style="2" customWidth="1"/>
    <col min="1026" max="1027" width="13.7109375" style="2" customWidth="1"/>
    <col min="1028" max="1028" width="9.5703125" style="2" customWidth="1"/>
    <col min="1029" max="1029" width="12.140625" style="2" customWidth="1"/>
    <col min="1030" max="1280" width="12.5703125" style="2"/>
    <col min="1281" max="1281" width="49.7109375" style="2" customWidth="1"/>
    <col min="1282" max="1283" width="13.7109375" style="2" customWidth="1"/>
    <col min="1284" max="1284" width="9.5703125" style="2" customWidth="1"/>
    <col min="1285" max="1285" width="12.140625" style="2" customWidth="1"/>
    <col min="1286" max="1536" width="12.5703125" style="2"/>
    <col min="1537" max="1537" width="49.7109375" style="2" customWidth="1"/>
    <col min="1538" max="1539" width="13.7109375" style="2" customWidth="1"/>
    <col min="1540" max="1540" width="9.5703125" style="2" customWidth="1"/>
    <col min="1541" max="1541" width="12.140625" style="2" customWidth="1"/>
    <col min="1542" max="1792" width="12.5703125" style="2"/>
    <col min="1793" max="1793" width="49.7109375" style="2" customWidth="1"/>
    <col min="1794" max="1795" width="13.7109375" style="2" customWidth="1"/>
    <col min="1796" max="1796" width="9.5703125" style="2" customWidth="1"/>
    <col min="1797" max="1797" width="12.140625" style="2" customWidth="1"/>
    <col min="1798" max="2048" width="12.5703125" style="2"/>
    <col min="2049" max="2049" width="49.7109375" style="2" customWidth="1"/>
    <col min="2050" max="2051" width="13.7109375" style="2" customWidth="1"/>
    <col min="2052" max="2052" width="9.5703125" style="2" customWidth="1"/>
    <col min="2053" max="2053" width="12.140625" style="2" customWidth="1"/>
    <col min="2054" max="2304" width="12.5703125" style="2"/>
    <col min="2305" max="2305" width="49.7109375" style="2" customWidth="1"/>
    <col min="2306" max="2307" width="13.7109375" style="2" customWidth="1"/>
    <col min="2308" max="2308" width="9.5703125" style="2" customWidth="1"/>
    <col min="2309" max="2309" width="12.140625" style="2" customWidth="1"/>
    <col min="2310" max="2560" width="12.5703125" style="2"/>
    <col min="2561" max="2561" width="49.7109375" style="2" customWidth="1"/>
    <col min="2562" max="2563" width="13.7109375" style="2" customWidth="1"/>
    <col min="2564" max="2564" width="9.5703125" style="2" customWidth="1"/>
    <col min="2565" max="2565" width="12.140625" style="2" customWidth="1"/>
    <col min="2566" max="2816" width="12.5703125" style="2"/>
    <col min="2817" max="2817" width="49.7109375" style="2" customWidth="1"/>
    <col min="2818" max="2819" width="13.7109375" style="2" customWidth="1"/>
    <col min="2820" max="2820" width="9.5703125" style="2" customWidth="1"/>
    <col min="2821" max="2821" width="12.140625" style="2" customWidth="1"/>
    <col min="2822" max="3072" width="12.5703125" style="2"/>
    <col min="3073" max="3073" width="49.7109375" style="2" customWidth="1"/>
    <col min="3074" max="3075" width="13.7109375" style="2" customWidth="1"/>
    <col min="3076" max="3076" width="9.5703125" style="2" customWidth="1"/>
    <col min="3077" max="3077" width="12.140625" style="2" customWidth="1"/>
    <col min="3078" max="3328" width="12.5703125" style="2"/>
    <col min="3329" max="3329" width="49.7109375" style="2" customWidth="1"/>
    <col min="3330" max="3331" width="13.7109375" style="2" customWidth="1"/>
    <col min="3332" max="3332" width="9.5703125" style="2" customWidth="1"/>
    <col min="3333" max="3333" width="12.140625" style="2" customWidth="1"/>
    <col min="3334" max="3584" width="12.5703125" style="2"/>
    <col min="3585" max="3585" width="49.7109375" style="2" customWidth="1"/>
    <col min="3586" max="3587" width="13.7109375" style="2" customWidth="1"/>
    <col min="3588" max="3588" width="9.5703125" style="2" customWidth="1"/>
    <col min="3589" max="3589" width="12.140625" style="2" customWidth="1"/>
    <col min="3590" max="3840" width="12.5703125" style="2"/>
    <col min="3841" max="3841" width="49.7109375" style="2" customWidth="1"/>
    <col min="3842" max="3843" width="13.7109375" style="2" customWidth="1"/>
    <col min="3844" max="3844" width="9.5703125" style="2" customWidth="1"/>
    <col min="3845" max="3845" width="12.140625" style="2" customWidth="1"/>
    <col min="3846" max="4096" width="12.5703125" style="2"/>
    <col min="4097" max="4097" width="49.7109375" style="2" customWidth="1"/>
    <col min="4098" max="4099" width="13.7109375" style="2" customWidth="1"/>
    <col min="4100" max="4100" width="9.5703125" style="2" customWidth="1"/>
    <col min="4101" max="4101" width="12.140625" style="2" customWidth="1"/>
    <col min="4102" max="4352" width="12.5703125" style="2"/>
    <col min="4353" max="4353" width="49.7109375" style="2" customWidth="1"/>
    <col min="4354" max="4355" width="13.7109375" style="2" customWidth="1"/>
    <col min="4356" max="4356" width="9.5703125" style="2" customWidth="1"/>
    <col min="4357" max="4357" width="12.140625" style="2" customWidth="1"/>
    <col min="4358" max="4608" width="12.5703125" style="2"/>
    <col min="4609" max="4609" width="49.7109375" style="2" customWidth="1"/>
    <col min="4610" max="4611" width="13.7109375" style="2" customWidth="1"/>
    <col min="4612" max="4612" width="9.5703125" style="2" customWidth="1"/>
    <col min="4613" max="4613" width="12.140625" style="2" customWidth="1"/>
    <col min="4614" max="4864" width="12.5703125" style="2"/>
    <col min="4865" max="4865" width="49.7109375" style="2" customWidth="1"/>
    <col min="4866" max="4867" width="13.7109375" style="2" customWidth="1"/>
    <col min="4868" max="4868" width="9.5703125" style="2" customWidth="1"/>
    <col min="4869" max="4869" width="12.140625" style="2" customWidth="1"/>
    <col min="4870" max="5120" width="12.5703125" style="2"/>
    <col min="5121" max="5121" width="49.7109375" style="2" customWidth="1"/>
    <col min="5122" max="5123" width="13.7109375" style="2" customWidth="1"/>
    <col min="5124" max="5124" width="9.5703125" style="2" customWidth="1"/>
    <col min="5125" max="5125" width="12.140625" style="2" customWidth="1"/>
    <col min="5126" max="5376" width="12.5703125" style="2"/>
    <col min="5377" max="5377" width="49.7109375" style="2" customWidth="1"/>
    <col min="5378" max="5379" width="13.7109375" style="2" customWidth="1"/>
    <col min="5380" max="5380" width="9.5703125" style="2" customWidth="1"/>
    <col min="5381" max="5381" width="12.140625" style="2" customWidth="1"/>
    <col min="5382" max="5632" width="12.5703125" style="2"/>
    <col min="5633" max="5633" width="49.7109375" style="2" customWidth="1"/>
    <col min="5634" max="5635" width="13.7109375" style="2" customWidth="1"/>
    <col min="5636" max="5636" width="9.5703125" style="2" customWidth="1"/>
    <col min="5637" max="5637" width="12.140625" style="2" customWidth="1"/>
    <col min="5638" max="5888" width="12.5703125" style="2"/>
    <col min="5889" max="5889" width="49.7109375" style="2" customWidth="1"/>
    <col min="5890" max="5891" width="13.7109375" style="2" customWidth="1"/>
    <col min="5892" max="5892" width="9.5703125" style="2" customWidth="1"/>
    <col min="5893" max="5893" width="12.140625" style="2" customWidth="1"/>
    <col min="5894" max="6144" width="12.5703125" style="2"/>
    <col min="6145" max="6145" width="49.7109375" style="2" customWidth="1"/>
    <col min="6146" max="6147" width="13.7109375" style="2" customWidth="1"/>
    <col min="6148" max="6148" width="9.5703125" style="2" customWidth="1"/>
    <col min="6149" max="6149" width="12.140625" style="2" customWidth="1"/>
    <col min="6150" max="6400" width="12.5703125" style="2"/>
    <col min="6401" max="6401" width="49.7109375" style="2" customWidth="1"/>
    <col min="6402" max="6403" width="13.7109375" style="2" customWidth="1"/>
    <col min="6404" max="6404" width="9.5703125" style="2" customWidth="1"/>
    <col min="6405" max="6405" width="12.140625" style="2" customWidth="1"/>
    <col min="6406" max="6656" width="12.5703125" style="2"/>
    <col min="6657" max="6657" width="49.7109375" style="2" customWidth="1"/>
    <col min="6658" max="6659" width="13.7109375" style="2" customWidth="1"/>
    <col min="6660" max="6660" width="9.5703125" style="2" customWidth="1"/>
    <col min="6661" max="6661" width="12.140625" style="2" customWidth="1"/>
    <col min="6662" max="6912" width="12.5703125" style="2"/>
    <col min="6913" max="6913" width="49.7109375" style="2" customWidth="1"/>
    <col min="6914" max="6915" width="13.7109375" style="2" customWidth="1"/>
    <col min="6916" max="6916" width="9.5703125" style="2" customWidth="1"/>
    <col min="6917" max="6917" width="12.140625" style="2" customWidth="1"/>
    <col min="6918" max="7168" width="12.5703125" style="2"/>
    <col min="7169" max="7169" width="49.7109375" style="2" customWidth="1"/>
    <col min="7170" max="7171" width="13.7109375" style="2" customWidth="1"/>
    <col min="7172" max="7172" width="9.5703125" style="2" customWidth="1"/>
    <col min="7173" max="7173" width="12.140625" style="2" customWidth="1"/>
    <col min="7174" max="7424" width="12.5703125" style="2"/>
    <col min="7425" max="7425" width="49.7109375" style="2" customWidth="1"/>
    <col min="7426" max="7427" width="13.7109375" style="2" customWidth="1"/>
    <col min="7428" max="7428" width="9.5703125" style="2" customWidth="1"/>
    <col min="7429" max="7429" width="12.140625" style="2" customWidth="1"/>
    <col min="7430" max="7680" width="12.5703125" style="2"/>
    <col min="7681" max="7681" width="49.7109375" style="2" customWidth="1"/>
    <col min="7682" max="7683" width="13.7109375" style="2" customWidth="1"/>
    <col min="7684" max="7684" width="9.5703125" style="2" customWidth="1"/>
    <col min="7685" max="7685" width="12.140625" style="2" customWidth="1"/>
    <col min="7686" max="7936" width="12.5703125" style="2"/>
    <col min="7937" max="7937" width="49.7109375" style="2" customWidth="1"/>
    <col min="7938" max="7939" width="13.7109375" style="2" customWidth="1"/>
    <col min="7940" max="7940" width="9.5703125" style="2" customWidth="1"/>
    <col min="7941" max="7941" width="12.140625" style="2" customWidth="1"/>
    <col min="7942" max="8192" width="12.5703125" style="2"/>
    <col min="8193" max="8193" width="49.7109375" style="2" customWidth="1"/>
    <col min="8194" max="8195" width="13.7109375" style="2" customWidth="1"/>
    <col min="8196" max="8196" width="9.5703125" style="2" customWidth="1"/>
    <col min="8197" max="8197" width="12.140625" style="2" customWidth="1"/>
    <col min="8198" max="8448" width="12.5703125" style="2"/>
    <col min="8449" max="8449" width="49.7109375" style="2" customWidth="1"/>
    <col min="8450" max="8451" width="13.7109375" style="2" customWidth="1"/>
    <col min="8452" max="8452" width="9.5703125" style="2" customWidth="1"/>
    <col min="8453" max="8453" width="12.140625" style="2" customWidth="1"/>
    <col min="8454" max="8704" width="12.5703125" style="2"/>
    <col min="8705" max="8705" width="49.7109375" style="2" customWidth="1"/>
    <col min="8706" max="8707" width="13.7109375" style="2" customWidth="1"/>
    <col min="8708" max="8708" width="9.5703125" style="2" customWidth="1"/>
    <col min="8709" max="8709" width="12.140625" style="2" customWidth="1"/>
    <col min="8710" max="8960" width="12.5703125" style="2"/>
    <col min="8961" max="8961" width="49.7109375" style="2" customWidth="1"/>
    <col min="8962" max="8963" width="13.7109375" style="2" customWidth="1"/>
    <col min="8964" max="8964" width="9.5703125" style="2" customWidth="1"/>
    <col min="8965" max="8965" width="12.140625" style="2" customWidth="1"/>
    <col min="8966" max="9216" width="12.5703125" style="2"/>
    <col min="9217" max="9217" width="49.7109375" style="2" customWidth="1"/>
    <col min="9218" max="9219" width="13.7109375" style="2" customWidth="1"/>
    <col min="9220" max="9220" width="9.5703125" style="2" customWidth="1"/>
    <col min="9221" max="9221" width="12.140625" style="2" customWidth="1"/>
    <col min="9222" max="9472" width="12.5703125" style="2"/>
    <col min="9473" max="9473" width="49.7109375" style="2" customWidth="1"/>
    <col min="9474" max="9475" width="13.7109375" style="2" customWidth="1"/>
    <col min="9476" max="9476" width="9.5703125" style="2" customWidth="1"/>
    <col min="9477" max="9477" width="12.140625" style="2" customWidth="1"/>
    <col min="9478" max="9728" width="12.5703125" style="2"/>
    <col min="9729" max="9729" width="49.7109375" style="2" customWidth="1"/>
    <col min="9730" max="9731" width="13.7109375" style="2" customWidth="1"/>
    <col min="9732" max="9732" width="9.5703125" style="2" customWidth="1"/>
    <col min="9733" max="9733" width="12.140625" style="2" customWidth="1"/>
    <col min="9734" max="9984" width="12.5703125" style="2"/>
    <col min="9985" max="9985" width="49.7109375" style="2" customWidth="1"/>
    <col min="9986" max="9987" width="13.7109375" style="2" customWidth="1"/>
    <col min="9988" max="9988" width="9.5703125" style="2" customWidth="1"/>
    <col min="9989" max="9989" width="12.140625" style="2" customWidth="1"/>
    <col min="9990" max="10240" width="12.5703125" style="2"/>
    <col min="10241" max="10241" width="49.7109375" style="2" customWidth="1"/>
    <col min="10242" max="10243" width="13.7109375" style="2" customWidth="1"/>
    <col min="10244" max="10244" width="9.5703125" style="2" customWidth="1"/>
    <col min="10245" max="10245" width="12.140625" style="2" customWidth="1"/>
    <col min="10246" max="10496" width="12.5703125" style="2"/>
    <col min="10497" max="10497" width="49.7109375" style="2" customWidth="1"/>
    <col min="10498" max="10499" width="13.7109375" style="2" customWidth="1"/>
    <col min="10500" max="10500" width="9.5703125" style="2" customWidth="1"/>
    <col min="10501" max="10501" width="12.140625" style="2" customWidth="1"/>
    <col min="10502" max="10752" width="12.5703125" style="2"/>
    <col min="10753" max="10753" width="49.7109375" style="2" customWidth="1"/>
    <col min="10754" max="10755" width="13.7109375" style="2" customWidth="1"/>
    <col min="10756" max="10756" width="9.5703125" style="2" customWidth="1"/>
    <col min="10757" max="10757" width="12.140625" style="2" customWidth="1"/>
    <col min="10758" max="11008" width="12.5703125" style="2"/>
    <col min="11009" max="11009" width="49.7109375" style="2" customWidth="1"/>
    <col min="11010" max="11011" width="13.7109375" style="2" customWidth="1"/>
    <col min="11012" max="11012" width="9.5703125" style="2" customWidth="1"/>
    <col min="11013" max="11013" width="12.140625" style="2" customWidth="1"/>
    <col min="11014" max="11264" width="12.5703125" style="2"/>
    <col min="11265" max="11265" width="49.7109375" style="2" customWidth="1"/>
    <col min="11266" max="11267" width="13.7109375" style="2" customWidth="1"/>
    <col min="11268" max="11268" width="9.5703125" style="2" customWidth="1"/>
    <col min="11269" max="11269" width="12.140625" style="2" customWidth="1"/>
    <col min="11270" max="11520" width="12.5703125" style="2"/>
    <col min="11521" max="11521" width="49.7109375" style="2" customWidth="1"/>
    <col min="11522" max="11523" width="13.7109375" style="2" customWidth="1"/>
    <col min="11524" max="11524" width="9.5703125" style="2" customWidth="1"/>
    <col min="11525" max="11525" width="12.140625" style="2" customWidth="1"/>
    <col min="11526" max="11776" width="12.5703125" style="2"/>
    <col min="11777" max="11777" width="49.7109375" style="2" customWidth="1"/>
    <col min="11778" max="11779" width="13.7109375" style="2" customWidth="1"/>
    <col min="11780" max="11780" width="9.5703125" style="2" customWidth="1"/>
    <col min="11781" max="11781" width="12.140625" style="2" customWidth="1"/>
    <col min="11782" max="12032" width="12.5703125" style="2"/>
    <col min="12033" max="12033" width="49.7109375" style="2" customWidth="1"/>
    <col min="12034" max="12035" width="13.7109375" style="2" customWidth="1"/>
    <col min="12036" max="12036" width="9.5703125" style="2" customWidth="1"/>
    <col min="12037" max="12037" width="12.140625" style="2" customWidth="1"/>
    <col min="12038" max="12288" width="12.5703125" style="2"/>
    <col min="12289" max="12289" width="49.7109375" style="2" customWidth="1"/>
    <col min="12290" max="12291" width="13.7109375" style="2" customWidth="1"/>
    <col min="12292" max="12292" width="9.5703125" style="2" customWidth="1"/>
    <col min="12293" max="12293" width="12.140625" style="2" customWidth="1"/>
    <col min="12294" max="12544" width="12.5703125" style="2"/>
    <col min="12545" max="12545" width="49.7109375" style="2" customWidth="1"/>
    <col min="12546" max="12547" width="13.7109375" style="2" customWidth="1"/>
    <col min="12548" max="12548" width="9.5703125" style="2" customWidth="1"/>
    <col min="12549" max="12549" width="12.140625" style="2" customWidth="1"/>
    <col min="12550" max="12800" width="12.5703125" style="2"/>
    <col min="12801" max="12801" width="49.7109375" style="2" customWidth="1"/>
    <col min="12802" max="12803" width="13.7109375" style="2" customWidth="1"/>
    <col min="12804" max="12804" width="9.5703125" style="2" customWidth="1"/>
    <col min="12805" max="12805" width="12.140625" style="2" customWidth="1"/>
    <col min="12806" max="13056" width="12.5703125" style="2"/>
    <col min="13057" max="13057" width="49.7109375" style="2" customWidth="1"/>
    <col min="13058" max="13059" width="13.7109375" style="2" customWidth="1"/>
    <col min="13060" max="13060" width="9.5703125" style="2" customWidth="1"/>
    <col min="13061" max="13061" width="12.140625" style="2" customWidth="1"/>
    <col min="13062" max="13312" width="12.5703125" style="2"/>
    <col min="13313" max="13313" width="49.7109375" style="2" customWidth="1"/>
    <col min="13314" max="13315" width="13.7109375" style="2" customWidth="1"/>
    <col min="13316" max="13316" width="9.5703125" style="2" customWidth="1"/>
    <col min="13317" max="13317" width="12.140625" style="2" customWidth="1"/>
    <col min="13318" max="13568" width="12.5703125" style="2"/>
    <col min="13569" max="13569" width="49.7109375" style="2" customWidth="1"/>
    <col min="13570" max="13571" width="13.7109375" style="2" customWidth="1"/>
    <col min="13572" max="13572" width="9.5703125" style="2" customWidth="1"/>
    <col min="13573" max="13573" width="12.140625" style="2" customWidth="1"/>
    <col min="13574" max="13824" width="12.5703125" style="2"/>
    <col min="13825" max="13825" width="49.7109375" style="2" customWidth="1"/>
    <col min="13826" max="13827" width="13.7109375" style="2" customWidth="1"/>
    <col min="13828" max="13828" width="9.5703125" style="2" customWidth="1"/>
    <col min="13829" max="13829" width="12.140625" style="2" customWidth="1"/>
    <col min="13830" max="14080" width="12.5703125" style="2"/>
    <col min="14081" max="14081" width="49.7109375" style="2" customWidth="1"/>
    <col min="14082" max="14083" width="13.7109375" style="2" customWidth="1"/>
    <col min="14084" max="14084" width="9.5703125" style="2" customWidth="1"/>
    <col min="14085" max="14085" width="12.140625" style="2" customWidth="1"/>
    <col min="14086" max="14336" width="12.5703125" style="2"/>
    <col min="14337" max="14337" width="49.7109375" style="2" customWidth="1"/>
    <col min="14338" max="14339" width="13.7109375" style="2" customWidth="1"/>
    <col min="14340" max="14340" width="9.5703125" style="2" customWidth="1"/>
    <col min="14341" max="14341" width="12.140625" style="2" customWidth="1"/>
    <col min="14342" max="14592" width="12.5703125" style="2"/>
    <col min="14593" max="14593" width="49.7109375" style="2" customWidth="1"/>
    <col min="14594" max="14595" width="13.7109375" style="2" customWidth="1"/>
    <col min="14596" max="14596" width="9.5703125" style="2" customWidth="1"/>
    <col min="14597" max="14597" width="12.140625" style="2" customWidth="1"/>
    <col min="14598" max="14848" width="12.5703125" style="2"/>
    <col min="14849" max="14849" width="49.7109375" style="2" customWidth="1"/>
    <col min="14850" max="14851" width="13.7109375" style="2" customWidth="1"/>
    <col min="14852" max="14852" width="9.5703125" style="2" customWidth="1"/>
    <col min="14853" max="14853" width="12.140625" style="2" customWidth="1"/>
    <col min="14854" max="15104" width="12.5703125" style="2"/>
    <col min="15105" max="15105" width="49.7109375" style="2" customWidth="1"/>
    <col min="15106" max="15107" width="13.7109375" style="2" customWidth="1"/>
    <col min="15108" max="15108" width="9.5703125" style="2" customWidth="1"/>
    <col min="15109" max="15109" width="12.140625" style="2" customWidth="1"/>
    <col min="15110" max="15360" width="12.5703125" style="2"/>
    <col min="15361" max="15361" width="49.7109375" style="2" customWidth="1"/>
    <col min="15362" max="15363" width="13.7109375" style="2" customWidth="1"/>
    <col min="15364" max="15364" width="9.5703125" style="2" customWidth="1"/>
    <col min="15365" max="15365" width="12.140625" style="2" customWidth="1"/>
    <col min="15366" max="15616" width="12.5703125" style="2"/>
    <col min="15617" max="15617" width="49.7109375" style="2" customWidth="1"/>
    <col min="15618" max="15619" width="13.7109375" style="2" customWidth="1"/>
    <col min="15620" max="15620" width="9.5703125" style="2" customWidth="1"/>
    <col min="15621" max="15621" width="12.140625" style="2" customWidth="1"/>
    <col min="15622" max="15872" width="12.5703125" style="2"/>
    <col min="15873" max="15873" width="49.7109375" style="2" customWidth="1"/>
    <col min="15874" max="15875" width="13.7109375" style="2" customWidth="1"/>
    <col min="15876" max="15876" width="9.5703125" style="2" customWidth="1"/>
    <col min="15877" max="15877" width="12.140625" style="2" customWidth="1"/>
    <col min="15878" max="16128" width="12.5703125" style="2"/>
    <col min="16129" max="16129" width="49.7109375" style="2" customWidth="1"/>
    <col min="16130" max="16131" width="13.7109375" style="2" customWidth="1"/>
    <col min="16132" max="16132" width="9.5703125" style="2" customWidth="1"/>
    <col min="16133" max="16133" width="12.140625" style="2" customWidth="1"/>
    <col min="16134" max="16384" width="12.5703125" style="2"/>
  </cols>
  <sheetData>
    <row r="1" spans="1:5">
      <c r="A1" s="1" t="s">
        <v>0</v>
      </c>
      <c r="B1" s="1"/>
      <c r="C1" s="1"/>
      <c r="D1" s="1"/>
      <c r="E1" s="1"/>
    </row>
    <row r="2" spans="1:5">
      <c r="A2" s="1" t="s">
        <v>59</v>
      </c>
      <c r="B2" s="1"/>
      <c r="C2" s="1"/>
      <c r="D2" s="1"/>
      <c r="E2" s="1"/>
    </row>
    <row r="3" spans="1:5">
      <c r="A3" s="1" t="s">
        <v>2</v>
      </c>
      <c r="B3" s="1"/>
      <c r="C3" s="1"/>
      <c r="D3" s="1"/>
      <c r="E3" s="1"/>
    </row>
    <row r="4" spans="1:5">
      <c r="A4" s="1" t="s">
        <v>60</v>
      </c>
      <c r="B4" s="1"/>
      <c r="C4" s="1"/>
      <c r="D4" s="1"/>
      <c r="E4" s="1"/>
    </row>
    <row r="5" spans="1:5" ht="13.5" thickBot="1">
      <c r="A5" s="3" t="s">
        <v>4</v>
      </c>
      <c r="B5" s="4">
        <v>25000</v>
      </c>
      <c r="C5" s="5" t="s">
        <v>5</v>
      </c>
      <c r="D5" s="5"/>
    </row>
    <row r="6" spans="1:5">
      <c r="A6" s="6"/>
      <c r="B6" s="7" t="s">
        <v>6</v>
      </c>
      <c r="C6" s="8">
        <v>42795</v>
      </c>
      <c r="D6" s="8"/>
      <c r="E6" s="9" t="s">
        <v>7</v>
      </c>
    </row>
    <row r="7" spans="1:5">
      <c r="A7" s="10" t="s">
        <v>8</v>
      </c>
      <c r="E7" s="11" t="s">
        <v>9</v>
      </c>
    </row>
    <row r="8" spans="1:5" ht="13.5" thickBot="1">
      <c r="A8" s="12"/>
      <c r="B8" s="13" t="s">
        <v>10</v>
      </c>
      <c r="C8" s="13" t="s">
        <v>11</v>
      </c>
      <c r="D8" s="13" t="s">
        <v>61</v>
      </c>
      <c r="E8" s="13" t="s">
        <v>13</v>
      </c>
    </row>
    <row r="9" spans="1:5">
      <c r="A9" s="10" t="s">
        <v>14</v>
      </c>
    </row>
    <row r="10" spans="1:5">
      <c r="A10" s="15" t="s">
        <v>15</v>
      </c>
      <c r="B10" s="16">
        <v>0</v>
      </c>
      <c r="C10" s="16">
        <v>0</v>
      </c>
      <c r="D10" s="16">
        <v>0</v>
      </c>
      <c r="E10" s="46">
        <v>0</v>
      </c>
    </row>
    <row r="11" spans="1:5">
      <c r="A11" s="15" t="s">
        <v>16</v>
      </c>
      <c r="B11" s="18">
        <v>0</v>
      </c>
      <c r="C11" s="18">
        <v>0</v>
      </c>
      <c r="D11" s="18">
        <v>0</v>
      </c>
      <c r="E11" s="46">
        <v>0</v>
      </c>
    </row>
    <row r="12" spans="1:5">
      <c r="A12" s="15" t="s">
        <v>17</v>
      </c>
      <c r="B12" s="16">
        <v>3194</v>
      </c>
      <c r="C12" s="16">
        <v>127.75999999999999</v>
      </c>
      <c r="D12" s="16">
        <v>0.12775999999999998</v>
      </c>
      <c r="E12" s="46">
        <v>0.16097682546404907</v>
      </c>
    </row>
    <row r="13" spans="1:5">
      <c r="A13" s="15" t="s">
        <v>18</v>
      </c>
      <c r="B13" s="16">
        <v>0</v>
      </c>
      <c r="C13" s="16">
        <v>0</v>
      </c>
      <c r="D13" s="16">
        <v>0</v>
      </c>
      <c r="E13" s="46">
        <v>0</v>
      </c>
    </row>
    <row r="14" spans="1:5">
      <c r="A14" s="15" t="s">
        <v>19</v>
      </c>
      <c r="B14" s="16">
        <v>0</v>
      </c>
      <c r="C14" s="16">
        <v>0</v>
      </c>
      <c r="D14" s="16">
        <v>0</v>
      </c>
      <c r="E14" s="46">
        <v>0</v>
      </c>
    </row>
    <row r="15" spans="1:5">
      <c r="A15" s="5" t="s">
        <v>20</v>
      </c>
      <c r="B15" s="16">
        <v>5010</v>
      </c>
      <c r="C15" s="16">
        <v>200.4</v>
      </c>
      <c r="D15" s="16">
        <v>0.20039999999999999</v>
      </c>
      <c r="E15" s="46">
        <v>0.25250278508919405</v>
      </c>
    </row>
    <row r="16" spans="1:5">
      <c r="A16" s="5" t="s">
        <v>21</v>
      </c>
      <c r="B16" s="16">
        <v>112.44</v>
      </c>
      <c r="C16" s="16">
        <v>4.5</v>
      </c>
      <c r="D16" s="16">
        <v>4.4999999999999997E-3</v>
      </c>
      <c r="E16" s="46">
        <v>5.666948733618558E-3</v>
      </c>
    </row>
    <row r="17" spans="1:5">
      <c r="A17" s="5" t="s">
        <v>22</v>
      </c>
      <c r="B17" s="16">
        <v>2100</v>
      </c>
      <c r="C17" s="16">
        <v>84</v>
      </c>
      <c r="D17" s="16">
        <v>8.4000000000000005E-2</v>
      </c>
      <c r="E17" s="46">
        <v>0.1058394907559496</v>
      </c>
    </row>
    <row r="18" spans="1:5">
      <c r="A18" s="5" t="s">
        <v>23</v>
      </c>
      <c r="B18" s="16">
        <v>3895.5</v>
      </c>
      <c r="C18" s="16">
        <v>155.82</v>
      </c>
      <c r="D18" s="16">
        <v>0.15581999999999999</v>
      </c>
      <c r="E18" s="46">
        <v>0.19633225535228652</v>
      </c>
    </row>
    <row r="19" spans="1:5">
      <c r="A19" s="5" t="s">
        <v>24</v>
      </c>
      <c r="B19" s="16">
        <v>1580</v>
      </c>
      <c r="C19" s="16">
        <v>63.199999999999996</v>
      </c>
      <c r="D19" s="16">
        <v>6.3199999999999992E-2</v>
      </c>
      <c r="E19" s="46">
        <v>7.9631616854476367E-2</v>
      </c>
    </row>
    <row r="20" spans="1:5">
      <c r="A20" s="5" t="s">
        <v>25</v>
      </c>
      <c r="B20" s="16">
        <v>480.66</v>
      </c>
      <c r="C20" s="16">
        <v>19.23</v>
      </c>
      <c r="D20" s="16">
        <v>1.9230000000000001E-2</v>
      </c>
      <c r="E20" s="46">
        <v>2.4225147441311778E-2</v>
      </c>
    </row>
    <row r="21" spans="1:5">
      <c r="A21" s="5" t="s">
        <v>26</v>
      </c>
      <c r="B21" s="16">
        <v>130</v>
      </c>
      <c r="C21" s="16">
        <v>5.2</v>
      </c>
      <c r="D21" s="16">
        <v>5.1999999999999998E-3</v>
      </c>
      <c r="E21" s="46">
        <v>6.5519684753683081E-3</v>
      </c>
    </row>
    <row r="22" spans="1:5">
      <c r="A22" s="19" t="s">
        <v>27</v>
      </c>
      <c r="B22" s="20">
        <v>16502.599999999999</v>
      </c>
      <c r="C22" s="20">
        <v>660.11000000000013</v>
      </c>
      <c r="D22" s="20">
        <v>0.66011000000000009</v>
      </c>
      <c r="E22" s="47">
        <v>0.83172703816625415</v>
      </c>
    </row>
    <row r="23" spans="1:5">
      <c r="A23" s="22" t="s">
        <v>28</v>
      </c>
      <c r="B23" s="18"/>
      <c r="C23" s="18"/>
      <c r="D23" s="18"/>
      <c r="E23" s="48"/>
    </row>
    <row r="24" spans="1:5">
      <c r="A24" s="15" t="s">
        <v>29</v>
      </c>
      <c r="B24" s="16">
        <v>0</v>
      </c>
      <c r="C24" s="16">
        <v>0</v>
      </c>
      <c r="D24" s="16">
        <v>0</v>
      </c>
      <c r="E24" s="46">
        <v>0</v>
      </c>
    </row>
    <row r="25" spans="1:5">
      <c r="A25" s="15" t="s">
        <v>30</v>
      </c>
      <c r="B25" s="16">
        <v>82.51</v>
      </c>
      <c r="C25" s="16">
        <v>3.3</v>
      </c>
      <c r="D25" s="16">
        <v>3.3E-3</v>
      </c>
      <c r="E25" s="46">
        <v>4.1584839915587632E-3</v>
      </c>
    </row>
    <row r="26" spans="1:5">
      <c r="A26" s="15" t="s">
        <v>31</v>
      </c>
      <c r="B26" s="16">
        <v>0</v>
      </c>
      <c r="C26" s="16">
        <v>0</v>
      </c>
      <c r="D26" s="16">
        <v>0</v>
      </c>
      <c r="E26" s="46">
        <v>0</v>
      </c>
    </row>
    <row r="27" spans="1:5">
      <c r="A27" s="15" t="s">
        <v>32</v>
      </c>
      <c r="B27" s="16">
        <v>0</v>
      </c>
      <c r="C27" s="16">
        <v>0</v>
      </c>
      <c r="D27" s="16">
        <v>0</v>
      </c>
      <c r="E27" s="46">
        <v>0</v>
      </c>
    </row>
    <row r="28" spans="1:5">
      <c r="A28" s="15" t="s">
        <v>33</v>
      </c>
      <c r="B28" s="16">
        <v>2200</v>
      </c>
      <c r="C28" s="16">
        <v>88</v>
      </c>
      <c r="D28" s="16">
        <v>8.7999999999999995E-2</v>
      </c>
      <c r="E28" s="46">
        <v>0.11087946650623291</v>
      </c>
    </row>
    <row r="29" spans="1:5">
      <c r="A29" s="15" t="s">
        <v>34</v>
      </c>
      <c r="B29" s="16">
        <v>0</v>
      </c>
      <c r="C29" s="16">
        <v>0</v>
      </c>
      <c r="D29" s="16">
        <v>0</v>
      </c>
      <c r="E29" s="46">
        <v>0</v>
      </c>
    </row>
    <row r="30" spans="1:5">
      <c r="A30" s="15" t="s">
        <v>35</v>
      </c>
      <c r="B30" s="16">
        <v>0</v>
      </c>
      <c r="C30" s="16">
        <v>0</v>
      </c>
      <c r="D30" s="16">
        <v>0</v>
      </c>
      <c r="E30" s="46">
        <v>0</v>
      </c>
    </row>
    <row r="31" spans="1:5">
      <c r="A31" s="15" t="s">
        <v>36</v>
      </c>
      <c r="B31" s="16">
        <v>0</v>
      </c>
      <c r="C31" s="16">
        <v>0</v>
      </c>
      <c r="D31" s="16">
        <v>0</v>
      </c>
      <c r="E31" s="46">
        <v>0</v>
      </c>
    </row>
    <row r="32" spans="1:5">
      <c r="A32" s="23" t="s">
        <v>37</v>
      </c>
      <c r="B32" s="24">
        <v>2282.5100000000002</v>
      </c>
      <c r="C32" s="24">
        <v>91.3</v>
      </c>
      <c r="D32" s="24">
        <v>9.1299999999999992E-2</v>
      </c>
      <c r="E32" s="49">
        <v>0.11503795049779168</v>
      </c>
    </row>
    <row r="33" spans="1:242">
      <c r="A33" s="10" t="s">
        <v>38</v>
      </c>
      <c r="B33" s="18">
        <v>0</v>
      </c>
      <c r="C33" s="18">
        <v>0</v>
      </c>
      <c r="D33" s="18">
        <v>0</v>
      </c>
      <c r="E33" s="48"/>
    </row>
    <row r="34" spans="1:242">
      <c r="A34" s="15" t="s">
        <v>39</v>
      </c>
      <c r="B34" s="16">
        <v>755.26530704113986</v>
      </c>
      <c r="C34" s="16">
        <v>30.21</v>
      </c>
      <c r="D34" s="16">
        <v>3.0210000000000001E-2</v>
      </c>
      <c r="E34" s="46">
        <v>3.8065188325176268E-2</v>
      </c>
    </row>
    <row r="35" spans="1:242">
      <c r="A35" s="5" t="s">
        <v>40</v>
      </c>
      <c r="B35" s="16">
        <v>755.26530704113986</v>
      </c>
      <c r="C35" s="16">
        <v>30.21</v>
      </c>
      <c r="D35" s="16">
        <v>3.0210000000000001E-2</v>
      </c>
      <c r="E35" s="46">
        <v>3.8065188325176268E-2</v>
      </c>
    </row>
    <row r="36" spans="1:242" s="26" customFormat="1">
      <c r="A36" s="19" t="s">
        <v>41</v>
      </c>
      <c r="B36" s="20">
        <v>19540.37530704114</v>
      </c>
      <c r="C36" s="20">
        <v>781.62000000000012</v>
      </c>
      <c r="D36" s="20">
        <v>0.78162000000000009</v>
      </c>
      <c r="E36" s="47">
        <v>0.98483017698922215</v>
      </c>
    </row>
    <row r="37" spans="1:242">
      <c r="A37" s="10" t="s">
        <v>42</v>
      </c>
      <c r="B37" s="18"/>
      <c r="C37" s="18"/>
      <c r="D37" s="18"/>
      <c r="E37" s="48"/>
    </row>
    <row r="38" spans="1:242">
      <c r="A38" s="5" t="s">
        <v>43</v>
      </c>
      <c r="B38" s="16">
        <v>292.91999999999996</v>
      </c>
      <c r="C38" s="16">
        <v>11.72</v>
      </c>
      <c r="D38" s="16">
        <v>1.1720000000000001E-2</v>
      </c>
      <c r="E38" s="46">
        <v>1.4763096967729882E-2</v>
      </c>
    </row>
    <row r="39" spans="1:242">
      <c r="A39" s="5" t="s">
        <v>44</v>
      </c>
      <c r="B39" s="16">
        <v>1.73</v>
      </c>
      <c r="C39" s="16">
        <v>7.0000000000000007E-2</v>
      </c>
      <c r="D39" s="16">
        <v>7.0000000000000007E-5</v>
      </c>
      <c r="E39" s="46">
        <v>8.7191580479901328E-5</v>
      </c>
    </row>
    <row r="40" spans="1:242">
      <c r="A40" s="15" t="s">
        <v>45</v>
      </c>
      <c r="B40" s="16">
        <v>0</v>
      </c>
      <c r="C40" s="16">
        <v>0</v>
      </c>
      <c r="D40" s="16">
        <v>0</v>
      </c>
      <c r="E40" s="46">
        <v>0</v>
      </c>
    </row>
    <row r="41" spans="1:242">
      <c r="A41" s="23" t="s">
        <v>46</v>
      </c>
      <c r="B41" s="24">
        <v>294.64999999999998</v>
      </c>
      <c r="C41" s="24">
        <v>11.790000000000001</v>
      </c>
      <c r="D41" s="24">
        <v>1.179E-2</v>
      </c>
      <c r="E41" s="49">
        <v>1.4850288548209785E-2</v>
      </c>
      <c r="G41" s="27"/>
      <c r="J41" s="27"/>
      <c r="K41" s="5"/>
      <c r="N41" s="27"/>
      <c r="O41" s="5"/>
      <c r="R41" s="27"/>
      <c r="S41" s="5"/>
      <c r="V41" s="27"/>
      <c r="W41" s="5"/>
      <c r="Z41" s="27"/>
      <c r="AA41" s="5"/>
      <c r="AD41" s="27"/>
      <c r="AE41" s="5"/>
      <c r="AH41" s="27"/>
      <c r="AI41" s="5"/>
      <c r="AL41" s="27"/>
      <c r="AM41" s="5"/>
      <c r="AP41" s="27"/>
      <c r="AQ41" s="5"/>
      <c r="AT41" s="27"/>
      <c r="AU41" s="5"/>
      <c r="AX41" s="27"/>
      <c r="AY41" s="5"/>
      <c r="BB41" s="27"/>
      <c r="BC41" s="5"/>
      <c r="BF41" s="27"/>
      <c r="BG41" s="5"/>
      <c r="BJ41" s="27"/>
      <c r="BK41" s="5"/>
      <c r="BN41" s="27"/>
      <c r="BO41" s="5"/>
      <c r="BR41" s="27"/>
      <c r="BS41" s="5"/>
      <c r="BV41" s="27"/>
      <c r="BW41" s="5"/>
      <c r="BZ41" s="27"/>
      <c r="CA41" s="5"/>
      <c r="CD41" s="27"/>
      <c r="CE41" s="5"/>
      <c r="CH41" s="27"/>
      <c r="CI41" s="5"/>
      <c r="CL41" s="27"/>
      <c r="CM41" s="5"/>
      <c r="CP41" s="27"/>
      <c r="CQ41" s="5"/>
      <c r="CT41" s="27"/>
      <c r="CU41" s="5"/>
      <c r="CX41" s="27"/>
      <c r="CY41" s="5"/>
      <c r="DB41" s="27"/>
      <c r="DC41" s="5"/>
      <c r="DF41" s="27"/>
      <c r="DG41" s="5"/>
      <c r="DJ41" s="27"/>
      <c r="DK41" s="5"/>
      <c r="DN41" s="27"/>
      <c r="DO41" s="5"/>
      <c r="DR41" s="27"/>
      <c r="DS41" s="5"/>
      <c r="DV41" s="27"/>
      <c r="DW41" s="5"/>
      <c r="DZ41" s="27"/>
      <c r="EA41" s="5"/>
      <c r="ED41" s="27"/>
      <c r="EE41" s="5"/>
      <c r="EH41" s="27"/>
      <c r="EI41" s="5"/>
      <c r="EL41" s="27"/>
      <c r="EM41" s="5"/>
      <c r="EP41" s="27"/>
      <c r="EQ41" s="5"/>
      <c r="ET41" s="27"/>
      <c r="EU41" s="5"/>
      <c r="EX41" s="27"/>
      <c r="EY41" s="5"/>
      <c r="FB41" s="27"/>
      <c r="FC41" s="5"/>
      <c r="FF41" s="27"/>
      <c r="FG41" s="5"/>
      <c r="FJ41" s="27"/>
      <c r="FK41" s="5"/>
      <c r="FN41" s="27"/>
      <c r="FO41" s="5"/>
      <c r="FR41" s="27"/>
      <c r="FS41" s="5"/>
      <c r="FV41" s="27"/>
      <c r="FW41" s="5"/>
      <c r="FZ41" s="27"/>
      <c r="GA41" s="5"/>
      <c r="GD41" s="27"/>
      <c r="GE41" s="5"/>
      <c r="GH41" s="27"/>
      <c r="GI41" s="5"/>
      <c r="GL41" s="27"/>
      <c r="GM41" s="5"/>
      <c r="GP41" s="27"/>
      <c r="GQ41" s="5"/>
      <c r="GT41" s="27"/>
      <c r="GU41" s="5"/>
      <c r="GX41" s="27"/>
      <c r="GY41" s="5"/>
      <c r="HB41" s="27"/>
      <c r="HC41" s="5"/>
      <c r="HF41" s="27"/>
      <c r="HG41" s="5"/>
      <c r="HJ41" s="27"/>
      <c r="HK41" s="5"/>
      <c r="HN41" s="27"/>
      <c r="HO41" s="5"/>
      <c r="HR41" s="27"/>
      <c r="HS41" s="5"/>
      <c r="HV41" s="27"/>
      <c r="HW41" s="5"/>
      <c r="HZ41" s="27"/>
      <c r="IA41" s="5"/>
      <c r="ID41" s="27"/>
      <c r="IE41" s="5"/>
      <c r="IH41" s="27"/>
    </row>
    <row r="42" spans="1:242">
      <c r="A42" s="10" t="s">
        <v>47</v>
      </c>
      <c r="B42" s="18">
        <v>0</v>
      </c>
      <c r="C42" s="18">
        <v>0</v>
      </c>
      <c r="D42" s="18">
        <v>0</v>
      </c>
      <c r="E42" s="48"/>
    </row>
    <row r="43" spans="1:242">
      <c r="A43" s="15" t="s">
        <v>48</v>
      </c>
      <c r="B43" s="16">
        <v>0.45999999999999996</v>
      </c>
      <c r="C43" s="16">
        <v>0.02</v>
      </c>
      <c r="D43" s="16">
        <v>2.0000000000000002E-5</v>
      </c>
      <c r="E43" s="46">
        <v>2.3183888451303244E-5</v>
      </c>
    </row>
    <row r="44" spans="1:242">
      <c r="A44" s="15" t="s">
        <v>49</v>
      </c>
      <c r="B44" s="16">
        <v>0</v>
      </c>
      <c r="C44" s="16">
        <v>0</v>
      </c>
      <c r="D44" s="16">
        <v>0</v>
      </c>
      <c r="E44" s="46">
        <v>0</v>
      </c>
    </row>
    <row r="45" spans="1:242">
      <c r="A45" s="15" t="s">
        <v>50</v>
      </c>
      <c r="B45" s="16">
        <v>5.88</v>
      </c>
      <c r="C45" s="16">
        <v>0.24</v>
      </c>
      <c r="D45" s="16">
        <v>2.3999999999999998E-4</v>
      </c>
      <c r="E45" s="46">
        <v>2.9635057411665886E-4</v>
      </c>
    </row>
    <row r="46" spans="1:242">
      <c r="A46" s="23" t="s">
        <v>51</v>
      </c>
      <c r="B46" s="24">
        <v>6.34</v>
      </c>
      <c r="C46" s="24">
        <v>0.26</v>
      </c>
      <c r="D46" s="24">
        <v>2.6000000000000003E-4</v>
      </c>
      <c r="E46" s="49">
        <v>3.1953446256796213E-4</v>
      </c>
      <c r="G46" s="27"/>
      <c r="J46" s="27"/>
      <c r="K46" s="5"/>
      <c r="N46" s="27"/>
      <c r="O46" s="5"/>
      <c r="R46" s="27"/>
      <c r="S46" s="5"/>
      <c r="V46" s="27"/>
      <c r="W46" s="5"/>
      <c r="Z46" s="27"/>
      <c r="AA46" s="5"/>
      <c r="AD46" s="27"/>
      <c r="AE46" s="5"/>
      <c r="AH46" s="27"/>
      <c r="AI46" s="5"/>
      <c r="AL46" s="27"/>
      <c r="AM46" s="5"/>
      <c r="AP46" s="27"/>
      <c r="AQ46" s="5"/>
      <c r="AT46" s="27"/>
      <c r="AU46" s="5"/>
      <c r="AX46" s="27"/>
      <c r="AY46" s="5"/>
      <c r="BB46" s="27"/>
      <c r="BC46" s="5"/>
      <c r="BF46" s="27"/>
      <c r="BG46" s="5"/>
      <c r="BJ46" s="27"/>
      <c r="BK46" s="5"/>
      <c r="BN46" s="27"/>
      <c r="BO46" s="5"/>
      <c r="BR46" s="27"/>
      <c r="BS46" s="5"/>
      <c r="BV46" s="27"/>
      <c r="BW46" s="5"/>
      <c r="BZ46" s="27"/>
      <c r="CA46" s="5"/>
      <c r="CD46" s="27"/>
      <c r="CE46" s="5"/>
      <c r="CH46" s="27"/>
      <c r="CI46" s="5"/>
      <c r="CL46" s="27"/>
      <c r="CM46" s="5"/>
      <c r="CP46" s="27"/>
      <c r="CQ46" s="5"/>
      <c r="CT46" s="27"/>
      <c r="CU46" s="5"/>
      <c r="CX46" s="27"/>
      <c r="CY46" s="5"/>
      <c r="DB46" s="27"/>
      <c r="DC46" s="5"/>
      <c r="DF46" s="27"/>
      <c r="DG46" s="5"/>
      <c r="DJ46" s="27"/>
      <c r="DK46" s="5"/>
      <c r="DN46" s="27"/>
      <c r="DO46" s="5"/>
      <c r="DR46" s="27"/>
      <c r="DS46" s="5"/>
      <c r="DV46" s="27"/>
      <c r="DW46" s="5"/>
      <c r="DZ46" s="27"/>
      <c r="EA46" s="5"/>
      <c r="ED46" s="27"/>
      <c r="EE46" s="5"/>
      <c r="EH46" s="27"/>
      <c r="EI46" s="5"/>
      <c r="EL46" s="27"/>
      <c r="EM46" s="5"/>
      <c r="EP46" s="27"/>
      <c r="EQ46" s="5"/>
      <c r="ET46" s="27"/>
      <c r="EU46" s="5"/>
      <c r="EX46" s="27"/>
      <c r="EY46" s="5"/>
      <c r="FB46" s="27"/>
      <c r="FC46" s="5"/>
      <c r="FF46" s="27"/>
      <c r="FG46" s="5"/>
      <c r="FJ46" s="27"/>
      <c r="FK46" s="5"/>
      <c r="FN46" s="27"/>
      <c r="FO46" s="5"/>
      <c r="FR46" s="27"/>
      <c r="FS46" s="5"/>
      <c r="FV46" s="27"/>
      <c r="FW46" s="5"/>
      <c r="FZ46" s="27"/>
      <c r="GA46" s="5"/>
      <c r="GD46" s="27"/>
      <c r="GE46" s="5"/>
      <c r="GH46" s="27"/>
      <c r="GI46" s="5"/>
      <c r="GL46" s="27"/>
      <c r="GM46" s="5"/>
      <c r="GP46" s="27"/>
      <c r="GQ46" s="5"/>
      <c r="GT46" s="27"/>
      <c r="GU46" s="5"/>
      <c r="GX46" s="27"/>
      <c r="GY46" s="5"/>
      <c r="HB46" s="27"/>
      <c r="HC46" s="5"/>
      <c r="HF46" s="27"/>
      <c r="HG46" s="5"/>
      <c r="HJ46" s="27"/>
      <c r="HK46" s="5"/>
      <c r="HN46" s="27"/>
      <c r="HO46" s="5"/>
      <c r="HR46" s="27"/>
      <c r="HS46" s="5"/>
      <c r="HV46" s="27"/>
      <c r="HW46" s="5"/>
      <c r="HZ46" s="27"/>
      <c r="IA46" s="5"/>
      <c r="ID46" s="27"/>
      <c r="IE46" s="5"/>
      <c r="IH46" s="27"/>
    </row>
    <row r="47" spans="1:242">
      <c r="A47" s="28" t="s">
        <v>52</v>
      </c>
      <c r="B47" s="29">
        <v>300.98999999999995</v>
      </c>
      <c r="C47" s="29">
        <v>12.05</v>
      </c>
      <c r="D47" s="29">
        <v>1.205E-2</v>
      </c>
      <c r="E47" s="50">
        <v>1.5169823010777746E-2</v>
      </c>
      <c r="F47" s="5"/>
      <c r="I47" s="5"/>
      <c r="M47" s="5"/>
      <c r="Q47" s="5"/>
      <c r="U47" s="5"/>
      <c r="Y47" s="5"/>
      <c r="AC47" s="5"/>
      <c r="AG47" s="5"/>
      <c r="AK47" s="5"/>
      <c r="AO47" s="5"/>
      <c r="AS47" s="5"/>
      <c r="AW47" s="5"/>
      <c r="BA47" s="5"/>
      <c r="BE47" s="5"/>
      <c r="BI47" s="5"/>
      <c r="BM47" s="5"/>
      <c r="BQ47" s="5"/>
      <c r="BU47" s="5"/>
      <c r="BY47" s="5"/>
      <c r="CC47" s="5"/>
      <c r="CG47" s="5"/>
      <c r="CK47" s="5"/>
      <c r="CO47" s="5"/>
      <c r="CS47" s="5"/>
      <c r="CW47" s="5"/>
      <c r="DA47" s="5"/>
      <c r="DE47" s="5"/>
      <c r="DI47" s="5"/>
      <c r="DM47" s="5"/>
      <c r="DQ47" s="5"/>
      <c r="DU47" s="5"/>
      <c r="DY47" s="5"/>
      <c r="EC47" s="5"/>
      <c r="EG47" s="5"/>
      <c r="EK47" s="5"/>
      <c r="EO47" s="5"/>
      <c r="ES47" s="5"/>
      <c r="EW47" s="5"/>
      <c r="FA47" s="5"/>
      <c r="FE47" s="5"/>
      <c r="FI47" s="5"/>
      <c r="FM47" s="5"/>
      <c r="FQ47" s="5"/>
      <c r="FU47" s="5"/>
      <c r="FY47" s="5"/>
      <c r="GC47" s="5"/>
      <c r="GG47" s="5"/>
      <c r="GK47" s="5"/>
      <c r="GO47" s="5"/>
      <c r="GS47" s="5"/>
      <c r="GW47" s="5"/>
      <c r="HA47" s="5"/>
      <c r="HE47" s="5"/>
      <c r="HI47" s="5"/>
      <c r="HM47" s="5"/>
      <c r="HQ47" s="5"/>
      <c r="HU47" s="5"/>
      <c r="HY47" s="5"/>
      <c r="IC47" s="5"/>
    </row>
    <row r="48" spans="1:242" s="26" customFormat="1" ht="13.5" thickBot="1">
      <c r="A48" s="31" t="s">
        <v>53</v>
      </c>
      <c r="B48" s="32">
        <v>19841.365307041142</v>
      </c>
      <c r="C48" s="32">
        <v>793.67000000000007</v>
      </c>
      <c r="D48" s="32">
        <v>0.7936700000000001</v>
      </c>
      <c r="E48" s="51">
        <v>1</v>
      </c>
    </row>
    <row r="49" spans="1:242" ht="13.5" thickBot="1">
      <c r="A49" s="10"/>
      <c r="B49" s="34"/>
      <c r="C49" s="34"/>
      <c r="D49" s="34"/>
      <c r="E49" s="52"/>
    </row>
    <row r="50" spans="1:242" ht="13.5" thickBot="1">
      <c r="A50" s="36" t="s">
        <v>54</v>
      </c>
      <c r="B50" s="37">
        <v>5603.1</v>
      </c>
      <c r="C50" s="37">
        <v>224.13</v>
      </c>
      <c r="D50" s="37">
        <v>0.22413</v>
      </c>
      <c r="E50" s="53">
        <v>1</v>
      </c>
    </row>
    <row r="51" spans="1:242">
      <c r="A51" s="39" t="s">
        <v>55</v>
      </c>
      <c r="B51" s="40">
        <v>112.44</v>
      </c>
      <c r="C51" s="40">
        <v>4.5</v>
      </c>
      <c r="D51" s="40">
        <v>4.4999999999999997E-3</v>
      </c>
      <c r="E51" s="54">
        <v>2.0067462654601916E-2</v>
      </c>
    </row>
    <row r="52" spans="1:242">
      <c r="A52" s="23" t="s">
        <v>56</v>
      </c>
      <c r="B52" s="24">
        <v>480.66</v>
      </c>
      <c r="C52" s="24">
        <v>19.23</v>
      </c>
      <c r="D52" s="40">
        <v>1.9230000000000001E-2</v>
      </c>
      <c r="E52" s="49">
        <v>8.578465492316753E-2</v>
      </c>
      <c r="G52" s="27"/>
      <c r="J52" s="27"/>
      <c r="K52" s="5"/>
      <c r="N52" s="27"/>
      <c r="O52" s="5"/>
      <c r="R52" s="27"/>
      <c r="S52" s="5"/>
      <c r="V52" s="27"/>
      <c r="W52" s="5"/>
      <c r="Z52" s="27"/>
      <c r="AA52" s="5"/>
      <c r="AD52" s="27"/>
      <c r="AE52" s="5"/>
      <c r="AH52" s="27"/>
      <c r="AI52" s="5"/>
      <c r="AL52" s="27"/>
      <c r="AM52" s="5"/>
      <c r="AP52" s="27"/>
      <c r="AQ52" s="5"/>
      <c r="AT52" s="27"/>
      <c r="AU52" s="5"/>
      <c r="AX52" s="27"/>
      <c r="AY52" s="5"/>
      <c r="BB52" s="27"/>
      <c r="BC52" s="5"/>
      <c r="BF52" s="27"/>
      <c r="BG52" s="5"/>
      <c r="BJ52" s="27"/>
      <c r="BK52" s="5"/>
      <c r="BN52" s="27"/>
      <c r="BO52" s="5"/>
      <c r="BR52" s="27"/>
      <c r="BS52" s="5"/>
      <c r="BV52" s="27"/>
      <c r="BW52" s="5"/>
      <c r="BZ52" s="27"/>
      <c r="CA52" s="5"/>
      <c r="CD52" s="27"/>
      <c r="CE52" s="5"/>
      <c r="CH52" s="27"/>
      <c r="CI52" s="5"/>
      <c r="CL52" s="27"/>
      <c r="CM52" s="5"/>
      <c r="CP52" s="27"/>
      <c r="CQ52" s="5"/>
      <c r="CT52" s="27"/>
      <c r="CU52" s="5"/>
      <c r="CX52" s="27"/>
      <c r="CY52" s="5"/>
      <c r="DB52" s="27"/>
      <c r="DC52" s="5"/>
      <c r="DF52" s="27"/>
      <c r="DG52" s="5"/>
      <c r="DJ52" s="27"/>
      <c r="DK52" s="5"/>
      <c r="DN52" s="27"/>
      <c r="DO52" s="5"/>
      <c r="DR52" s="27"/>
      <c r="DS52" s="5"/>
      <c r="DV52" s="27"/>
      <c r="DW52" s="5"/>
      <c r="DZ52" s="27"/>
      <c r="EA52" s="5"/>
      <c r="ED52" s="27"/>
      <c r="EE52" s="5"/>
      <c r="EH52" s="27"/>
      <c r="EI52" s="5"/>
      <c r="EL52" s="27"/>
      <c r="EM52" s="5"/>
      <c r="EP52" s="27"/>
      <c r="EQ52" s="5"/>
      <c r="ET52" s="27"/>
      <c r="EU52" s="5"/>
      <c r="EX52" s="27"/>
      <c r="EY52" s="5"/>
      <c r="FB52" s="27"/>
      <c r="FC52" s="5"/>
      <c r="FF52" s="27"/>
      <c r="FG52" s="5"/>
      <c r="FJ52" s="27"/>
      <c r="FK52" s="5"/>
      <c r="FN52" s="27"/>
      <c r="FO52" s="5"/>
      <c r="FR52" s="27"/>
      <c r="FS52" s="5"/>
      <c r="FV52" s="27"/>
      <c r="FW52" s="5"/>
      <c r="FZ52" s="27"/>
      <c r="GA52" s="5"/>
      <c r="GD52" s="27"/>
      <c r="GE52" s="5"/>
      <c r="GH52" s="27"/>
      <c r="GI52" s="5"/>
      <c r="GL52" s="27"/>
      <c r="GM52" s="5"/>
      <c r="GP52" s="27"/>
      <c r="GQ52" s="5"/>
      <c r="GT52" s="27"/>
      <c r="GU52" s="5"/>
      <c r="GX52" s="27"/>
      <c r="GY52" s="5"/>
      <c r="HB52" s="27"/>
      <c r="HC52" s="5"/>
      <c r="HF52" s="27"/>
      <c r="HG52" s="5"/>
      <c r="HJ52" s="27"/>
      <c r="HK52" s="5"/>
      <c r="HN52" s="27"/>
      <c r="HO52" s="5"/>
      <c r="HR52" s="27"/>
      <c r="HS52" s="5"/>
      <c r="HV52" s="27"/>
      <c r="HW52" s="5"/>
      <c r="HZ52" s="27"/>
      <c r="IA52" s="5"/>
      <c r="ID52" s="27"/>
      <c r="IE52" s="5"/>
      <c r="IH52" s="27"/>
    </row>
    <row r="53" spans="1:242" s="26" customFormat="1">
      <c r="A53" s="23" t="s">
        <v>57</v>
      </c>
      <c r="B53" s="24">
        <v>5010</v>
      </c>
      <c r="C53" s="24">
        <v>200.4</v>
      </c>
      <c r="D53" s="40">
        <v>0.20039999999999999</v>
      </c>
      <c r="E53" s="49">
        <v>0.89414788242223053</v>
      </c>
    </row>
    <row r="54" spans="1:242" ht="13.5" thickBot="1">
      <c r="A54" s="42" t="s">
        <v>18</v>
      </c>
      <c r="B54" s="43"/>
      <c r="C54" s="43"/>
      <c r="D54" s="43"/>
      <c r="E54" s="55"/>
    </row>
    <row r="55" spans="1:242">
      <c r="A55" s="45" t="s">
        <v>58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scale="96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"/>
  <dimension ref="A1:IK684"/>
  <sheetViews>
    <sheetView showGridLines="0" zoomScaleNormal="100" workbookViewId="0"/>
  </sheetViews>
  <sheetFormatPr defaultColWidth="12.5703125" defaultRowHeight="12.75"/>
  <cols>
    <col min="1" max="1" width="49.7109375" style="2" customWidth="1"/>
    <col min="2" max="3" width="13.7109375" style="2" customWidth="1"/>
    <col min="4" max="4" width="8.42578125" style="2" customWidth="1"/>
    <col min="5" max="5" width="10.85546875" style="2" bestFit="1" customWidth="1"/>
    <col min="6" max="16384" width="12.5703125" style="2"/>
  </cols>
  <sheetData>
    <row r="1" spans="1:7">
      <c r="A1" s="1" t="s">
        <v>0</v>
      </c>
      <c r="B1" s="1"/>
      <c r="C1" s="1"/>
      <c r="D1" s="1"/>
      <c r="E1" s="1"/>
    </row>
    <row r="2" spans="1:7">
      <c r="A2" s="1" t="s">
        <v>59</v>
      </c>
      <c r="B2" s="1"/>
      <c r="C2" s="1"/>
      <c r="D2" s="1"/>
      <c r="E2" s="1"/>
    </row>
    <row r="3" spans="1:7">
      <c r="A3" s="1" t="s">
        <v>87</v>
      </c>
      <c r="B3" s="1"/>
      <c r="C3" s="1"/>
      <c r="D3" s="1"/>
      <c r="E3" s="1"/>
    </row>
    <row r="4" spans="1:7">
      <c r="A4" s="1" t="s">
        <v>60</v>
      </c>
      <c r="B4" s="1"/>
      <c r="C4" s="1"/>
      <c r="D4" s="1"/>
      <c r="E4" s="1"/>
    </row>
    <row r="5" spans="1:7" ht="13.5" thickBot="1">
      <c r="A5" s="3" t="s">
        <v>4</v>
      </c>
      <c r="B5" s="4">
        <v>25000</v>
      </c>
      <c r="C5" s="5" t="s">
        <v>5</v>
      </c>
      <c r="D5" s="5"/>
      <c r="G5" s="2" t="s">
        <v>293</v>
      </c>
    </row>
    <row r="6" spans="1:7">
      <c r="A6" s="6"/>
      <c r="B6" s="7" t="s">
        <v>6</v>
      </c>
      <c r="C6" s="8">
        <v>43160</v>
      </c>
      <c r="D6" s="8"/>
      <c r="E6" s="9" t="s">
        <v>7</v>
      </c>
    </row>
    <row r="7" spans="1:7">
      <c r="A7" s="10" t="s">
        <v>8</v>
      </c>
      <c r="E7" s="11" t="s">
        <v>9</v>
      </c>
    </row>
    <row r="8" spans="1:7" ht="13.5" thickBot="1">
      <c r="A8" s="12"/>
      <c r="B8" s="13" t="s">
        <v>10</v>
      </c>
      <c r="C8" s="13" t="s">
        <v>11</v>
      </c>
      <c r="D8" s="13" t="s">
        <v>61</v>
      </c>
      <c r="E8" s="13" t="s">
        <v>13</v>
      </c>
    </row>
    <row r="9" spans="1:7">
      <c r="A9" s="10" t="s">
        <v>14</v>
      </c>
      <c r="E9" s="72"/>
    </row>
    <row r="10" spans="1:7">
      <c r="A10" s="15" t="s">
        <v>15</v>
      </c>
      <c r="B10" s="16">
        <v>0</v>
      </c>
      <c r="C10" s="16">
        <v>0</v>
      </c>
      <c r="D10" s="16">
        <v>0</v>
      </c>
      <c r="E10" s="46">
        <v>0</v>
      </c>
    </row>
    <row r="11" spans="1:7">
      <c r="A11" s="15" t="s">
        <v>16</v>
      </c>
      <c r="B11" s="18">
        <v>0</v>
      </c>
      <c r="C11" s="18">
        <v>0</v>
      </c>
      <c r="D11" s="16">
        <v>0</v>
      </c>
      <c r="E11" s="46">
        <v>0</v>
      </c>
    </row>
    <row r="12" spans="1:7">
      <c r="A12" s="15" t="s">
        <v>17</v>
      </c>
      <c r="B12" s="16">
        <v>3507</v>
      </c>
      <c r="C12" s="16">
        <v>140.28</v>
      </c>
      <c r="D12" s="16">
        <v>0.14027999999999999</v>
      </c>
      <c r="E12" s="46">
        <v>0.16613465812085373</v>
      </c>
    </row>
    <row r="13" spans="1:7">
      <c r="A13" s="15" t="s">
        <v>18</v>
      </c>
      <c r="B13" s="16">
        <v>0</v>
      </c>
      <c r="C13" s="16">
        <v>0</v>
      </c>
      <c r="D13" s="16">
        <v>0</v>
      </c>
      <c r="E13" s="46">
        <v>0</v>
      </c>
    </row>
    <row r="14" spans="1:7">
      <c r="A14" s="15" t="s">
        <v>19</v>
      </c>
      <c r="B14" s="16">
        <v>0</v>
      </c>
      <c r="C14" s="16">
        <v>0</v>
      </c>
      <c r="D14" s="16">
        <v>0</v>
      </c>
      <c r="E14" s="46">
        <v>0</v>
      </c>
    </row>
    <row r="15" spans="1:7">
      <c r="A15" s="5" t="s">
        <v>20</v>
      </c>
      <c r="B15" s="16">
        <v>5250</v>
      </c>
      <c r="C15" s="16">
        <v>210</v>
      </c>
      <c r="D15" s="16">
        <v>0.21</v>
      </c>
      <c r="E15" s="46">
        <v>0.24870457802523013</v>
      </c>
    </row>
    <row r="16" spans="1:7">
      <c r="A16" s="5" t="s">
        <v>21</v>
      </c>
      <c r="B16" s="16">
        <v>114.48</v>
      </c>
      <c r="C16" s="16">
        <v>4.58</v>
      </c>
      <c r="D16" s="16">
        <v>4.5799999999999999E-3</v>
      </c>
      <c r="E16" s="46">
        <v>5.4231809699673041E-3</v>
      </c>
    </row>
    <row r="17" spans="1:5">
      <c r="A17" s="5" t="s">
        <v>22</v>
      </c>
      <c r="B17" s="16">
        <v>2100</v>
      </c>
      <c r="C17" s="16">
        <v>84</v>
      </c>
      <c r="D17" s="16">
        <v>8.4000000000000005E-2</v>
      </c>
      <c r="E17" s="46">
        <v>9.9481831210092048E-2</v>
      </c>
    </row>
    <row r="18" spans="1:5">
      <c r="A18" s="5" t="s">
        <v>23</v>
      </c>
      <c r="B18" s="16">
        <v>4331.2</v>
      </c>
      <c r="C18" s="16">
        <v>173.25</v>
      </c>
      <c r="D18" s="16">
        <v>0.17324999999999999</v>
      </c>
      <c r="E18" s="46">
        <v>0.20517890825578602</v>
      </c>
    </row>
    <row r="19" spans="1:5">
      <c r="A19" s="5" t="s">
        <v>24</v>
      </c>
      <c r="B19" s="16">
        <v>1675.94</v>
      </c>
      <c r="C19" s="16">
        <v>67.03</v>
      </c>
      <c r="D19" s="16">
        <v>6.7030000000000006E-2</v>
      </c>
      <c r="E19" s="46">
        <v>7.9393133427734131E-2</v>
      </c>
    </row>
    <row r="20" spans="1:5">
      <c r="A20" s="5" t="s">
        <v>25</v>
      </c>
      <c r="B20" s="16">
        <v>513.26</v>
      </c>
      <c r="C20" s="16">
        <v>20.53</v>
      </c>
      <c r="D20" s="16">
        <v>2.053E-2</v>
      </c>
      <c r="E20" s="46">
        <v>2.4314306993758021E-2</v>
      </c>
    </row>
    <row r="21" spans="1:5">
      <c r="A21" s="5" t="s">
        <v>26</v>
      </c>
      <c r="B21" s="16">
        <v>130</v>
      </c>
      <c r="C21" s="16">
        <v>5.2</v>
      </c>
      <c r="D21" s="16">
        <v>5.1999999999999998E-3</v>
      </c>
      <c r="E21" s="46">
        <v>6.1583990749104599E-3</v>
      </c>
    </row>
    <row r="22" spans="1:5">
      <c r="A22" s="19" t="s">
        <v>27</v>
      </c>
      <c r="B22" s="20">
        <v>17621.879999999997</v>
      </c>
      <c r="C22" s="20">
        <v>704.86999999999989</v>
      </c>
      <c r="D22" s="20">
        <v>0.70486999999999989</v>
      </c>
      <c r="E22" s="47">
        <v>0.83478899607833179</v>
      </c>
    </row>
    <row r="23" spans="1:5">
      <c r="A23" s="22" t="s">
        <v>28</v>
      </c>
      <c r="B23" s="18"/>
      <c r="C23" s="18"/>
      <c r="D23" s="18"/>
      <c r="E23" s="48"/>
    </row>
    <row r="24" spans="1:5">
      <c r="A24" s="15" t="s">
        <v>29</v>
      </c>
      <c r="B24" s="16">
        <v>0</v>
      </c>
      <c r="C24" s="16">
        <v>0</v>
      </c>
      <c r="D24" s="16">
        <v>0</v>
      </c>
      <c r="E24" s="46">
        <v>0</v>
      </c>
    </row>
    <row r="25" spans="1:5">
      <c r="A25" s="15" t="s">
        <v>30</v>
      </c>
      <c r="B25" s="16">
        <v>88.11</v>
      </c>
      <c r="C25" s="16">
        <v>3.52</v>
      </c>
      <c r="D25" s="16">
        <v>3.5200000000000001E-3</v>
      </c>
      <c r="E25" s="46">
        <v>4.1739734037720046E-3</v>
      </c>
    </row>
    <row r="26" spans="1:5">
      <c r="A26" s="15" t="s">
        <v>31</v>
      </c>
      <c r="B26" s="16">
        <v>0</v>
      </c>
      <c r="C26" s="16">
        <v>0</v>
      </c>
      <c r="D26" s="16">
        <v>0</v>
      </c>
      <c r="E26" s="46">
        <v>0</v>
      </c>
    </row>
    <row r="27" spans="1:5">
      <c r="A27" s="15" t="s">
        <v>32</v>
      </c>
      <c r="B27" s="16">
        <v>0</v>
      </c>
      <c r="C27" s="16">
        <v>0</v>
      </c>
      <c r="D27" s="16">
        <v>0</v>
      </c>
      <c r="E27" s="46">
        <v>0</v>
      </c>
    </row>
    <row r="28" spans="1:5">
      <c r="A28" s="15" t="s">
        <v>33</v>
      </c>
      <c r="B28" s="16">
        <v>2000</v>
      </c>
      <c r="C28" s="16">
        <v>80</v>
      </c>
      <c r="D28" s="16">
        <v>0.08</v>
      </c>
      <c r="E28" s="46">
        <v>9.4744601152468619E-2</v>
      </c>
    </row>
    <row r="29" spans="1:5">
      <c r="A29" s="15" t="s">
        <v>34</v>
      </c>
      <c r="B29" s="16">
        <v>0</v>
      </c>
      <c r="C29" s="16">
        <v>0</v>
      </c>
      <c r="D29" s="16">
        <v>0</v>
      </c>
      <c r="E29" s="46">
        <v>0</v>
      </c>
    </row>
    <row r="30" spans="1:5">
      <c r="A30" s="15" t="s">
        <v>35</v>
      </c>
      <c r="B30" s="16">
        <v>0</v>
      </c>
      <c r="C30" s="16">
        <v>0</v>
      </c>
      <c r="D30" s="16">
        <v>0</v>
      </c>
      <c r="E30" s="46">
        <v>0</v>
      </c>
    </row>
    <row r="31" spans="1:5">
      <c r="A31" s="15" t="s">
        <v>36</v>
      </c>
      <c r="B31" s="16">
        <v>0</v>
      </c>
      <c r="C31" s="16">
        <v>0</v>
      </c>
      <c r="D31" s="16">
        <v>0</v>
      </c>
      <c r="E31" s="46">
        <v>0</v>
      </c>
    </row>
    <row r="32" spans="1:5">
      <c r="A32" s="23" t="s">
        <v>37</v>
      </c>
      <c r="B32" s="24">
        <v>2088.11</v>
      </c>
      <c r="C32" s="24">
        <v>83.52</v>
      </c>
      <c r="D32" s="24">
        <v>8.3519999999999997E-2</v>
      </c>
      <c r="E32" s="49">
        <v>9.8918574556240618E-2</v>
      </c>
    </row>
    <row r="33" spans="1:245">
      <c r="A33" s="10" t="s">
        <v>38</v>
      </c>
      <c r="B33" s="18"/>
      <c r="C33" s="18"/>
      <c r="D33" s="18"/>
      <c r="E33" s="48"/>
    </row>
    <row r="34" spans="1:245">
      <c r="A34" s="15" t="s">
        <v>39</v>
      </c>
      <c r="B34" s="16">
        <v>723.13223046062012</v>
      </c>
      <c r="C34" s="16">
        <v>28.93</v>
      </c>
      <c r="D34" s="16">
        <v>2.8930000000000001E-2</v>
      </c>
      <c r="E34" s="46">
        <v>3.4256437377743233E-2</v>
      </c>
    </row>
    <row r="35" spans="1:245">
      <c r="A35" s="5" t="s">
        <v>40</v>
      </c>
      <c r="B35" s="16">
        <v>723.13223046062012</v>
      </c>
      <c r="C35" s="16">
        <v>28.93</v>
      </c>
      <c r="D35" s="16">
        <v>2.8930000000000001E-2</v>
      </c>
      <c r="E35" s="46">
        <v>3.4256437377743233E-2</v>
      </c>
    </row>
    <row r="36" spans="1:245" s="26" customFormat="1">
      <c r="A36" s="19" t="s">
        <v>41</v>
      </c>
      <c r="B36" s="20">
        <v>20433.12223046062</v>
      </c>
      <c r="C36" s="20">
        <v>817.31999999999982</v>
      </c>
      <c r="D36" s="20">
        <v>0.81731999999999982</v>
      </c>
      <c r="E36" s="47">
        <v>0.96796400801231564</v>
      </c>
    </row>
    <row r="37" spans="1:245">
      <c r="A37" s="10" t="s">
        <v>42</v>
      </c>
      <c r="B37" s="18"/>
      <c r="C37" s="18"/>
      <c r="D37" s="18"/>
      <c r="E37" s="48"/>
    </row>
    <row r="38" spans="1:245">
      <c r="A38" s="5" t="s">
        <v>43</v>
      </c>
      <c r="B38" s="16">
        <v>295.26</v>
      </c>
      <c r="C38" s="16">
        <v>11.81</v>
      </c>
      <c r="D38" s="16">
        <v>1.1810000000000001E-2</v>
      </c>
      <c r="E38" s="46">
        <v>1.3987145468138942E-2</v>
      </c>
    </row>
    <row r="39" spans="1:245">
      <c r="A39" s="5" t="s">
        <v>44</v>
      </c>
      <c r="B39" s="16">
        <v>1.85</v>
      </c>
      <c r="C39" s="16">
        <v>7.0000000000000007E-2</v>
      </c>
      <c r="D39" s="16">
        <v>7.0000000000000007E-5</v>
      </c>
      <c r="E39" s="46">
        <v>8.7638756066033474E-5</v>
      </c>
    </row>
    <row r="40" spans="1:245">
      <c r="A40" s="15" t="s">
        <v>45</v>
      </c>
      <c r="B40" s="16">
        <v>0</v>
      </c>
      <c r="C40" s="16">
        <v>0</v>
      </c>
      <c r="D40" s="16">
        <v>0</v>
      </c>
      <c r="E40" s="46">
        <v>0</v>
      </c>
    </row>
    <row r="41" spans="1:245">
      <c r="A41" s="23" t="s">
        <v>46</v>
      </c>
      <c r="B41" s="24">
        <v>297.11</v>
      </c>
      <c r="C41" s="24">
        <v>11.88</v>
      </c>
      <c r="D41" s="24">
        <v>1.188E-2</v>
      </c>
      <c r="E41" s="49">
        <v>1.4074784224204976E-2</v>
      </c>
      <c r="F41" s="5"/>
      <c r="I41" s="27"/>
      <c r="J41" s="5"/>
      <c r="M41" s="27"/>
      <c r="N41" s="5"/>
      <c r="Q41" s="27"/>
      <c r="R41" s="5"/>
      <c r="U41" s="27"/>
      <c r="V41" s="5"/>
      <c r="Y41" s="27"/>
      <c r="Z41" s="5"/>
      <c r="AC41" s="27"/>
      <c r="AD41" s="5"/>
      <c r="AG41" s="27"/>
      <c r="AH41" s="5"/>
      <c r="AK41" s="27"/>
      <c r="AL41" s="5"/>
      <c r="AO41" s="27"/>
      <c r="AP41" s="5"/>
      <c r="AS41" s="27"/>
      <c r="AT41" s="5"/>
      <c r="AW41" s="27"/>
      <c r="AX41" s="5"/>
      <c r="BA41" s="27"/>
      <c r="BB41" s="5"/>
      <c r="BE41" s="27"/>
      <c r="BF41" s="5"/>
      <c r="BI41" s="27"/>
      <c r="BJ41" s="5"/>
      <c r="BM41" s="27"/>
      <c r="BN41" s="5"/>
      <c r="BQ41" s="27"/>
      <c r="BR41" s="5"/>
      <c r="BU41" s="27"/>
      <c r="BV41" s="5"/>
      <c r="BY41" s="27"/>
      <c r="BZ41" s="5"/>
      <c r="CC41" s="27"/>
      <c r="CD41" s="5"/>
      <c r="CG41" s="27"/>
      <c r="CH41" s="5"/>
      <c r="CK41" s="27"/>
      <c r="CL41" s="5"/>
      <c r="CO41" s="27"/>
      <c r="CP41" s="5"/>
      <c r="CS41" s="27"/>
      <c r="CT41" s="5"/>
      <c r="CW41" s="27"/>
      <c r="CX41" s="5"/>
      <c r="DA41" s="27"/>
      <c r="DB41" s="5"/>
      <c r="DE41" s="27"/>
      <c r="DF41" s="5"/>
      <c r="DI41" s="27"/>
      <c r="DJ41" s="5"/>
      <c r="DM41" s="27"/>
      <c r="DN41" s="5"/>
      <c r="DQ41" s="27"/>
      <c r="DR41" s="5"/>
      <c r="DU41" s="27"/>
      <c r="DV41" s="5"/>
      <c r="DY41" s="27"/>
      <c r="DZ41" s="5"/>
      <c r="EC41" s="27"/>
      <c r="ED41" s="5"/>
      <c r="EG41" s="27"/>
      <c r="EH41" s="5"/>
      <c r="EK41" s="27"/>
      <c r="EL41" s="5"/>
      <c r="EO41" s="27"/>
      <c r="EP41" s="5"/>
      <c r="ES41" s="27"/>
      <c r="ET41" s="5"/>
      <c r="EW41" s="27"/>
      <c r="EX41" s="5"/>
      <c r="FA41" s="27"/>
      <c r="FB41" s="5"/>
      <c r="FE41" s="27"/>
      <c r="FF41" s="5"/>
      <c r="FI41" s="27"/>
      <c r="FJ41" s="5"/>
      <c r="FM41" s="27"/>
      <c r="FN41" s="5"/>
      <c r="FQ41" s="27"/>
      <c r="FR41" s="5"/>
      <c r="FU41" s="27"/>
      <c r="FV41" s="5"/>
      <c r="FY41" s="27"/>
      <c r="FZ41" s="5"/>
      <c r="GC41" s="27"/>
      <c r="GD41" s="5"/>
      <c r="GG41" s="27"/>
      <c r="GH41" s="5"/>
      <c r="GK41" s="27"/>
      <c r="GL41" s="5"/>
      <c r="GO41" s="27"/>
      <c r="GP41" s="5"/>
      <c r="GS41" s="27"/>
      <c r="GT41" s="5"/>
      <c r="GW41" s="27"/>
      <c r="GX41" s="5"/>
      <c r="HA41" s="27"/>
      <c r="HB41" s="5"/>
      <c r="HE41" s="27"/>
      <c r="HF41" s="5"/>
      <c r="HI41" s="27"/>
      <c r="HJ41" s="5"/>
      <c r="HM41" s="27"/>
      <c r="HN41" s="5"/>
      <c r="HQ41" s="27"/>
      <c r="HR41" s="5"/>
      <c r="HU41" s="27"/>
      <c r="HV41" s="5"/>
      <c r="HY41" s="27"/>
      <c r="HZ41" s="5"/>
      <c r="IC41" s="27"/>
      <c r="ID41" s="5"/>
      <c r="IG41" s="27"/>
      <c r="IH41" s="5"/>
      <c r="IK41" s="27"/>
    </row>
    <row r="42" spans="1:245">
      <c r="A42" s="10" t="s">
        <v>47</v>
      </c>
      <c r="B42" s="18"/>
      <c r="C42" s="18"/>
      <c r="D42" s="18"/>
      <c r="E42" s="48"/>
    </row>
    <row r="43" spans="1:245">
      <c r="A43" s="15" t="s">
        <v>48</v>
      </c>
      <c r="B43" s="16">
        <v>0.45999999999999996</v>
      </c>
      <c r="C43" s="16">
        <v>0.02</v>
      </c>
      <c r="D43" s="16">
        <v>2.0000000000000002E-5</v>
      </c>
      <c r="E43" s="46">
        <v>2.1791258265067781E-5</v>
      </c>
    </row>
    <row r="44" spans="1:245">
      <c r="A44" s="15" t="s">
        <v>49</v>
      </c>
      <c r="B44" s="16">
        <v>0</v>
      </c>
      <c r="C44" s="16">
        <v>0</v>
      </c>
      <c r="D44" s="16">
        <v>0</v>
      </c>
      <c r="E44" s="46">
        <v>0</v>
      </c>
    </row>
    <row r="45" spans="1:245">
      <c r="A45" s="15" t="s">
        <v>50</v>
      </c>
      <c r="B45" s="16">
        <v>5.88</v>
      </c>
      <c r="C45" s="16">
        <v>0.24</v>
      </c>
      <c r="D45" s="16">
        <v>2.3999999999999998E-4</v>
      </c>
      <c r="E45" s="46">
        <v>2.7854912738825772E-4</v>
      </c>
    </row>
    <row r="46" spans="1:245">
      <c r="A46" s="23" t="s">
        <v>51</v>
      </c>
      <c r="B46" s="24">
        <v>6.34</v>
      </c>
      <c r="C46" s="24">
        <v>0.26</v>
      </c>
      <c r="D46" s="24">
        <v>2.6000000000000003E-4</v>
      </c>
      <c r="E46" s="49">
        <v>3.0034038565332548E-4</v>
      </c>
      <c r="F46" s="5"/>
      <c r="I46" s="27"/>
      <c r="J46" s="5"/>
      <c r="M46" s="27"/>
      <c r="N46" s="5"/>
      <c r="Q46" s="27"/>
      <c r="R46" s="5"/>
      <c r="U46" s="27"/>
      <c r="V46" s="5"/>
      <c r="Y46" s="27"/>
      <c r="Z46" s="5"/>
      <c r="AC46" s="27"/>
      <c r="AD46" s="5"/>
      <c r="AG46" s="27"/>
      <c r="AH46" s="5"/>
      <c r="AK46" s="27"/>
      <c r="AL46" s="5"/>
      <c r="AO46" s="27"/>
      <c r="AP46" s="5"/>
      <c r="AS46" s="27"/>
      <c r="AT46" s="5"/>
      <c r="AW46" s="27"/>
      <c r="AX46" s="5"/>
      <c r="BA46" s="27"/>
      <c r="BB46" s="5"/>
      <c r="BE46" s="27"/>
      <c r="BF46" s="5"/>
      <c r="BI46" s="27"/>
      <c r="BJ46" s="5"/>
      <c r="BM46" s="27"/>
      <c r="BN46" s="5"/>
      <c r="BQ46" s="27"/>
      <c r="BR46" s="5"/>
      <c r="BU46" s="27"/>
      <c r="BV46" s="5"/>
      <c r="BY46" s="27"/>
      <c r="BZ46" s="5"/>
      <c r="CC46" s="27"/>
      <c r="CD46" s="5"/>
      <c r="CG46" s="27"/>
      <c r="CH46" s="5"/>
      <c r="CK46" s="27"/>
      <c r="CL46" s="5"/>
      <c r="CO46" s="27"/>
      <c r="CP46" s="5"/>
      <c r="CS46" s="27"/>
      <c r="CT46" s="5"/>
      <c r="CW46" s="27"/>
      <c r="CX46" s="5"/>
      <c r="DA46" s="27"/>
      <c r="DB46" s="5"/>
      <c r="DE46" s="27"/>
      <c r="DF46" s="5"/>
      <c r="DI46" s="27"/>
      <c r="DJ46" s="5"/>
      <c r="DM46" s="27"/>
      <c r="DN46" s="5"/>
      <c r="DQ46" s="27"/>
      <c r="DR46" s="5"/>
      <c r="DU46" s="27"/>
      <c r="DV46" s="5"/>
      <c r="DY46" s="27"/>
      <c r="DZ46" s="5"/>
      <c r="EC46" s="27"/>
      <c r="ED46" s="5"/>
      <c r="EG46" s="27"/>
      <c r="EH46" s="5"/>
      <c r="EK46" s="27"/>
      <c r="EL46" s="5"/>
      <c r="EO46" s="27"/>
      <c r="EP46" s="5"/>
      <c r="ES46" s="27"/>
      <c r="ET46" s="5"/>
      <c r="EW46" s="27"/>
      <c r="EX46" s="5"/>
      <c r="FA46" s="27"/>
      <c r="FB46" s="5"/>
      <c r="FE46" s="27"/>
      <c r="FF46" s="5"/>
      <c r="FI46" s="27"/>
      <c r="FJ46" s="5"/>
      <c r="FM46" s="27"/>
      <c r="FN46" s="5"/>
      <c r="FQ46" s="27"/>
      <c r="FR46" s="5"/>
      <c r="FU46" s="27"/>
      <c r="FV46" s="5"/>
      <c r="FY46" s="27"/>
      <c r="FZ46" s="5"/>
      <c r="GC46" s="27"/>
      <c r="GD46" s="5"/>
      <c r="GG46" s="27"/>
      <c r="GH46" s="5"/>
      <c r="GK46" s="27"/>
      <c r="GL46" s="5"/>
      <c r="GO46" s="27"/>
      <c r="GP46" s="5"/>
      <c r="GS46" s="27"/>
      <c r="GT46" s="5"/>
      <c r="GW46" s="27"/>
      <c r="GX46" s="5"/>
      <c r="HA46" s="27"/>
      <c r="HB46" s="5"/>
      <c r="HE46" s="27"/>
      <c r="HF46" s="5"/>
      <c r="HI46" s="27"/>
      <c r="HJ46" s="5"/>
      <c r="HM46" s="27"/>
      <c r="HN46" s="5"/>
      <c r="HQ46" s="27"/>
      <c r="HR46" s="5"/>
      <c r="HU46" s="27"/>
      <c r="HV46" s="5"/>
      <c r="HY46" s="27"/>
      <c r="HZ46" s="5"/>
      <c r="IC46" s="27"/>
      <c r="ID46" s="5"/>
      <c r="IG46" s="27"/>
      <c r="IH46" s="5"/>
      <c r="IK46" s="27"/>
    </row>
    <row r="47" spans="1:245">
      <c r="A47" s="28" t="s">
        <v>52</v>
      </c>
      <c r="B47" s="29">
        <v>303.45</v>
      </c>
      <c r="C47" s="29">
        <v>12.14</v>
      </c>
      <c r="D47" s="29">
        <v>1.214E-2</v>
      </c>
      <c r="E47" s="50">
        <v>1.4375124609858301E-2</v>
      </c>
      <c r="H47" s="5"/>
      <c r="L47" s="5"/>
      <c r="P47" s="5"/>
      <c r="T47" s="5"/>
      <c r="X47" s="5"/>
      <c r="AB47" s="5"/>
      <c r="AF47" s="5"/>
      <c r="AJ47" s="5"/>
      <c r="AN47" s="5"/>
      <c r="AR47" s="5"/>
      <c r="AV47" s="5"/>
      <c r="AZ47" s="5"/>
      <c r="BD47" s="5"/>
      <c r="BH47" s="5"/>
      <c r="BL47" s="5"/>
      <c r="BP47" s="5"/>
      <c r="BT47" s="5"/>
      <c r="BX47" s="5"/>
      <c r="CB47" s="5"/>
      <c r="CF47" s="5"/>
      <c r="CJ47" s="5"/>
      <c r="CN47" s="5"/>
      <c r="CR47" s="5"/>
      <c r="CV47" s="5"/>
      <c r="CZ47" s="5"/>
      <c r="DD47" s="5"/>
      <c r="DH47" s="5"/>
      <c r="DL47" s="5"/>
      <c r="DP47" s="5"/>
      <c r="DT47" s="5"/>
      <c r="DX47" s="5"/>
      <c r="EB47" s="5"/>
      <c r="EF47" s="5"/>
      <c r="EJ47" s="5"/>
      <c r="EN47" s="5"/>
      <c r="ER47" s="5"/>
      <c r="EV47" s="5"/>
      <c r="EZ47" s="5"/>
      <c r="FD47" s="5"/>
      <c r="FH47" s="5"/>
      <c r="FL47" s="5"/>
      <c r="FP47" s="5"/>
      <c r="FT47" s="5"/>
      <c r="FX47" s="5"/>
      <c r="GB47" s="5"/>
      <c r="GF47" s="5"/>
      <c r="GJ47" s="5"/>
      <c r="GN47" s="5"/>
      <c r="GR47" s="5"/>
      <c r="GV47" s="5"/>
      <c r="GZ47" s="5"/>
      <c r="HD47" s="5"/>
      <c r="HH47" s="5"/>
      <c r="HL47" s="5"/>
      <c r="HP47" s="5"/>
      <c r="HT47" s="5"/>
      <c r="HX47" s="5"/>
      <c r="IB47" s="5"/>
      <c r="IF47" s="5"/>
    </row>
    <row r="48" spans="1:245" s="26" customFormat="1">
      <c r="A48" s="19" t="s">
        <v>53</v>
      </c>
      <c r="B48" s="20">
        <v>20736.572230460621</v>
      </c>
      <c r="C48" s="20">
        <v>829.45999999999981</v>
      </c>
      <c r="D48" s="20">
        <v>0.82945999999999986</v>
      </c>
      <c r="E48" s="47">
        <v>0.98233913262217398</v>
      </c>
    </row>
    <row r="49" spans="1:245">
      <c r="A49" s="10" t="s">
        <v>85</v>
      </c>
      <c r="B49" s="18"/>
      <c r="C49" s="18"/>
      <c r="D49" s="18"/>
      <c r="E49" s="48"/>
    </row>
    <row r="50" spans="1:245">
      <c r="A50" s="5" t="s">
        <v>84</v>
      </c>
      <c r="B50" s="16">
        <v>35.31</v>
      </c>
      <c r="C50" s="16">
        <v>1.41</v>
      </c>
      <c r="D50" s="16">
        <v>1.41E-3</v>
      </c>
      <c r="E50" s="46">
        <v>1.6727159333468336E-3</v>
      </c>
    </row>
    <row r="51" spans="1:245">
      <c r="A51" s="5" t="s">
        <v>83</v>
      </c>
      <c r="B51" s="16">
        <v>337.5</v>
      </c>
      <c r="C51" s="16">
        <v>13.5</v>
      </c>
      <c r="D51" s="16">
        <v>1.35E-2</v>
      </c>
      <c r="E51" s="46">
        <v>1.5988151444479078E-2</v>
      </c>
    </row>
    <row r="52" spans="1:245">
      <c r="A52" s="23" t="s">
        <v>82</v>
      </c>
      <c r="B52" s="24">
        <v>372.81</v>
      </c>
      <c r="C52" s="24">
        <v>14.91</v>
      </c>
      <c r="D52" s="24">
        <v>1.491E-2</v>
      </c>
      <c r="E52" s="49">
        <v>1.766086737782591E-2</v>
      </c>
      <c r="F52" s="5"/>
      <c r="I52" s="27"/>
      <c r="J52" s="5"/>
      <c r="M52" s="27"/>
      <c r="N52" s="5"/>
      <c r="Q52" s="27"/>
      <c r="R52" s="5"/>
      <c r="U52" s="27"/>
      <c r="V52" s="5"/>
      <c r="Y52" s="27"/>
      <c r="Z52" s="5"/>
      <c r="AC52" s="27"/>
      <c r="AD52" s="5"/>
      <c r="AG52" s="27"/>
      <c r="AH52" s="5"/>
      <c r="AK52" s="27"/>
      <c r="AL52" s="5"/>
      <c r="AO52" s="27"/>
      <c r="AP52" s="5"/>
      <c r="AS52" s="27"/>
      <c r="AT52" s="5"/>
      <c r="AW52" s="27"/>
      <c r="AX52" s="5"/>
      <c r="BA52" s="27"/>
      <c r="BB52" s="5"/>
      <c r="BE52" s="27"/>
      <c r="BF52" s="5"/>
      <c r="BI52" s="27"/>
      <c r="BJ52" s="5"/>
      <c r="BM52" s="27"/>
      <c r="BN52" s="5"/>
      <c r="BQ52" s="27"/>
      <c r="BR52" s="5"/>
      <c r="BU52" s="27"/>
      <c r="BV52" s="5"/>
      <c r="BY52" s="27"/>
      <c r="BZ52" s="5"/>
      <c r="CC52" s="27"/>
      <c r="CD52" s="5"/>
      <c r="CG52" s="27"/>
      <c r="CH52" s="5"/>
      <c r="CK52" s="27"/>
      <c r="CL52" s="5"/>
      <c r="CO52" s="27"/>
      <c r="CP52" s="5"/>
      <c r="CS52" s="27"/>
      <c r="CT52" s="5"/>
      <c r="CW52" s="27"/>
      <c r="CX52" s="5"/>
      <c r="DA52" s="27"/>
      <c r="DB52" s="5"/>
      <c r="DE52" s="27"/>
      <c r="DF52" s="5"/>
      <c r="DI52" s="27"/>
      <c r="DJ52" s="5"/>
      <c r="DM52" s="27"/>
      <c r="DN52" s="5"/>
      <c r="DQ52" s="27"/>
      <c r="DR52" s="5"/>
      <c r="DU52" s="27"/>
      <c r="DV52" s="5"/>
      <c r="DY52" s="27"/>
      <c r="DZ52" s="5"/>
      <c r="EC52" s="27"/>
      <c r="ED52" s="5"/>
      <c r="EG52" s="27"/>
      <c r="EH52" s="5"/>
      <c r="EK52" s="27"/>
      <c r="EL52" s="5"/>
      <c r="EO52" s="27"/>
      <c r="EP52" s="5"/>
      <c r="ES52" s="27"/>
      <c r="ET52" s="5"/>
      <c r="EW52" s="27"/>
      <c r="EX52" s="5"/>
      <c r="FA52" s="27"/>
      <c r="FB52" s="5"/>
      <c r="FE52" s="27"/>
      <c r="FF52" s="5"/>
      <c r="FI52" s="27"/>
      <c r="FJ52" s="5"/>
      <c r="FM52" s="27"/>
      <c r="FN52" s="5"/>
      <c r="FQ52" s="27"/>
      <c r="FR52" s="5"/>
      <c r="FU52" s="27"/>
      <c r="FV52" s="5"/>
      <c r="FY52" s="27"/>
      <c r="FZ52" s="5"/>
      <c r="GC52" s="27"/>
      <c r="GD52" s="5"/>
      <c r="GG52" s="27"/>
      <c r="GH52" s="5"/>
      <c r="GK52" s="27"/>
      <c r="GL52" s="5"/>
      <c r="GO52" s="27"/>
      <c r="GP52" s="5"/>
      <c r="GS52" s="27"/>
      <c r="GT52" s="5"/>
      <c r="GW52" s="27"/>
      <c r="GX52" s="5"/>
      <c r="HA52" s="27"/>
      <c r="HB52" s="5"/>
      <c r="HE52" s="27"/>
      <c r="HF52" s="5"/>
      <c r="HI52" s="27"/>
      <c r="HJ52" s="5"/>
      <c r="HM52" s="27"/>
      <c r="HN52" s="5"/>
      <c r="HQ52" s="27"/>
      <c r="HR52" s="5"/>
      <c r="HU52" s="27"/>
      <c r="HV52" s="5"/>
      <c r="HY52" s="27"/>
      <c r="HZ52" s="5"/>
      <c r="IC52" s="27"/>
      <c r="ID52" s="5"/>
      <c r="IG52" s="27"/>
      <c r="IH52" s="5"/>
      <c r="IK52" s="27"/>
    </row>
    <row r="53" spans="1:245" s="26" customFormat="1" ht="13.5" thickBot="1">
      <c r="A53" s="31" t="s">
        <v>81</v>
      </c>
      <c r="B53" s="32">
        <v>21109.382230460622</v>
      </c>
      <c r="C53" s="32">
        <v>844.36999999999978</v>
      </c>
      <c r="D53" s="32">
        <v>0.84436999999999973</v>
      </c>
      <c r="E53" s="51">
        <v>0.99999999999999989</v>
      </c>
    </row>
    <row r="54" spans="1:245">
      <c r="A54" s="45" t="s">
        <v>58</v>
      </c>
      <c r="E54" s="71"/>
    </row>
    <row r="684" spans="2:2">
      <c r="B684" s="2" t="s">
        <v>80</v>
      </c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6" width="13.140625" style="2"/>
    <col min="257" max="257" width="52.140625" style="2" customWidth="1"/>
    <col min="258" max="259" width="14.42578125" style="2" customWidth="1"/>
    <col min="260" max="260" width="9.85546875" style="2" customWidth="1"/>
    <col min="261" max="512" width="13.140625" style="2"/>
    <col min="513" max="513" width="52.140625" style="2" customWidth="1"/>
    <col min="514" max="515" width="14.42578125" style="2" customWidth="1"/>
    <col min="516" max="516" width="9.85546875" style="2" customWidth="1"/>
    <col min="517" max="768" width="13.140625" style="2"/>
    <col min="769" max="769" width="52.140625" style="2" customWidth="1"/>
    <col min="770" max="771" width="14.42578125" style="2" customWidth="1"/>
    <col min="772" max="772" width="9.85546875" style="2" customWidth="1"/>
    <col min="773" max="1024" width="13.140625" style="2"/>
    <col min="1025" max="1025" width="52.140625" style="2" customWidth="1"/>
    <col min="1026" max="1027" width="14.42578125" style="2" customWidth="1"/>
    <col min="1028" max="1028" width="9.85546875" style="2" customWidth="1"/>
    <col min="1029" max="1280" width="13.140625" style="2"/>
    <col min="1281" max="1281" width="52.140625" style="2" customWidth="1"/>
    <col min="1282" max="1283" width="14.42578125" style="2" customWidth="1"/>
    <col min="1284" max="1284" width="9.85546875" style="2" customWidth="1"/>
    <col min="1285" max="1536" width="13.140625" style="2"/>
    <col min="1537" max="1537" width="52.140625" style="2" customWidth="1"/>
    <col min="1538" max="1539" width="14.42578125" style="2" customWidth="1"/>
    <col min="1540" max="1540" width="9.85546875" style="2" customWidth="1"/>
    <col min="1541" max="1792" width="13.140625" style="2"/>
    <col min="1793" max="1793" width="52.140625" style="2" customWidth="1"/>
    <col min="1794" max="1795" width="14.42578125" style="2" customWidth="1"/>
    <col min="1796" max="1796" width="9.85546875" style="2" customWidth="1"/>
    <col min="1797" max="2048" width="13.140625" style="2"/>
    <col min="2049" max="2049" width="52.140625" style="2" customWidth="1"/>
    <col min="2050" max="2051" width="14.42578125" style="2" customWidth="1"/>
    <col min="2052" max="2052" width="9.85546875" style="2" customWidth="1"/>
    <col min="2053" max="2304" width="13.140625" style="2"/>
    <col min="2305" max="2305" width="52.140625" style="2" customWidth="1"/>
    <col min="2306" max="2307" width="14.42578125" style="2" customWidth="1"/>
    <col min="2308" max="2308" width="9.85546875" style="2" customWidth="1"/>
    <col min="2309" max="2560" width="13.140625" style="2"/>
    <col min="2561" max="2561" width="52.140625" style="2" customWidth="1"/>
    <col min="2562" max="2563" width="14.42578125" style="2" customWidth="1"/>
    <col min="2564" max="2564" width="9.85546875" style="2" customWidth="1"/>
    <col min="2565" max="2816" width="13.140625" style="2"/>
    <col min="2817" max="2817" width="52.140625" style="2" customWidth="1"/>
    <col min="2818" max="2819" width="14.42578125" style="2" customWidth="1"/>
    <col min="2820" max="2820" width="9.85546875" style="2" customWidth="1"/>
    <col min="2821" max="3072" width="13.140625" style="2"/>
    <col min="3073" max="3073" width="52.140625" style="2" customWidth="1"/>
    <col min="3074" max="3075" width="14.42578125" style="2" customWidth="1"/>
    <col min="3076" max="3076" width="9.85546875" style="2" customWidth="1"/>
    <col min="3077" max="3328" width="13.140625" style="2"/>
    <col min="3329" max="3329" width="52.140625" style="2" customWidth="1"/>
    <col min="3330" max="3331" width="14.42578125" style="2" customWidth="1"/>
    <col min="3332" max="3332" width="9.85546875" style="2" customWidth="1"/>
    <col min="3333" max="3584" width="13.140625" style="2"/>
    <col min="3585" max="3585" width="52.140625" style="2" customWidth="1"/>
    <col min="3586" max="3587" width="14.42578125" style="2" customWidth="1"/>
    <col min="3588" max="3588" width="9.85546875" style="2" customWidth="1"/>
    <col min="3589" max="3840" width="13.140625" style="2"/>
    <col min="3841" max="3841" width="52.140625" style="2" customWidth="1"/>
    <col min="3842" max="3843" width="14.42578125" style="2" customWidth="1"/>
    <col min="3844" max="3844" width="9.85546875" style="2" customWidth="1"/>
    <col min="3845" max="4096" width="13.140625" style="2"/>
    <col min="4097" max="4097" width="52.140625" style="2" customWidth="1"/>
    <col min="4098" max="4099" width="14.42578125" style="2" customWidth="1"/>
    <col min="4100" max="4100" width="9.85546875" style="2" customWidth="1"/>
    <col min="4101" max="4352" width="13.140625" style="2"/>
    <col min="4353" max="4353" width="52.140625" style="2" customWidth="1"/>
    <col min="4354" max="4355" width="14.42578125" style="2" customWidth="1"/>
    <col min="4356" max="4356" width="9.85546875" style="2" customWidth="1"/>
    <col min="4357" max="4608" width="13.140625" style="2"/>
    <col min="4609" max="4609" width="52.140625" style="2" customWidth="1"/>
    <col min="4610" max="4611" width="14.42578125" style="2" customWidth="1"/>
    <col min="4612" max="4612" width="9.85546875" style="2" customWidth="1"/>
    <col min="4613" max="4864" width="13.140625" style="2"/>
    <col min="4865" max="4865" width="52.140625" style="2" customWidth="1"/>
    <col min="4866" max="4867" width="14.42578125" style="2" customWidth="1"/>
    <col min="4868" max="4868" width="9.85546875" style="2" customWidth="1"/>
    <col min="4869" max="5120" width="13.140625" style="2"/>
    <col min="5121" max="5121" width="52.140625" style="2" customWidth="1"/>
    <col min="5122" max="5123" width="14.42578125" style="2" customWidth="1"/>
    <col min="5124" max="5124" width="9.85546875" style="2" customWidth="1"/>
    <col min="5125" max="5376" width="13.140625" style="2"/>
    <col min="5377" max="5377" width="52.140625" style="2" customWidth="1"/>
    <col min="5378" max="5379" width="14.42578125" style="2" customWidth="1"/>
    <col min="5380" max="5380" width="9.85546875" style="2" customWidth="1"/>
    <col min="5381" max="5632" width="13.140625" style="2"/>
    <col min="5633" max="5633" width="52.140625" style="2" customWidth="1"/>
    <col min="5634" max="5635" width="14.42578125" style="2" customWidth="1"/>
    <col min="5636" max="5636" width="9.85546875" style="2" customWidth="1"/>
    <col min="5637" max="5888" width="13.140625" style="2"/>
    <col min="5889" max="5889" width="52.140625" style="2" customWidth="1"/>
    <col min="5890" max="5891" width="14.42578125" style="2" customWidth="1"/>
    <col min="5892" max="5892" width="9.85546875" style="2" customWidth="1"/>
    <col min="5893" max="6144" width="13.140625" style="2"/>
    <col min="6145" max="6145" width="52.140625" style="2" customWidth="1"/>
    <col min="6146" max="6147" width="14.42578125" style="2" customWidth="1"/>
    <col min="6148" max="6148" width="9.85546875" style="2" customWidth="1"/>
    <col min="6149" max="6400" width="13.140625" style="2"/>
    <col min="6401" max="6401" width="52.140625" style="2" customWidth="1"/>
    <col min="6402" max="6403" width="14.42578125" style="2" customWidth="1"/>
    <col min="6404" max="6404" width="9.85546875" style="2" customWidth="1"/>
    <col min="6405" max="6656" width="13.140625" style="2"/>
    <col min="6657" max="6657" width="52.140625" style="2" customWidth="1"/>
    <col min="6658" max="6659" width="14.42578125" style="2" customWidth="1"/>
    <col min="6660" max="6660" width="9.85546875" style="2" customWidth="1"/>
    <col min="6661" max="6912" width="13.140625" style="2"/>
    <col min="6913" max="6913" width="52.140625" style="2" customWidth="1"/>
    <col min="6914" max="6915" width="14.42578125" style="2" customWidth="1"/>
    <col min="6916" max="6916" width="9.85546875" style="2" customWidth="1"/>
    <col min="6917" max="7168" width="13.140625" style="2"/>
    <col min="7169" max="7169" width="52.140625" style="2" customWidth="1"/>
    <col min="7170" max="7171" width="14.42578125" style="2" customWidth="1"/>
    <col min="7172" max="7172" width="9.85546875" style="2" customWidth="1"/>
    <col min="7173" max="7424" width="13.140625" style="2"/>
    <col min="7425" max="7425" width="52.140625" style="2" customWidth="1"/>
    <col min="7426" max="7427" width="14.42578125" style="2" customWidth="1"/>
    <col min="7428" max="7428" width="9.85546875" style="2" customWidth="1"/>
    <col min="7429" max="7680" width="13.140625" style="2"/>
    <col min="7681" max="7681" width="52.140625" style="2" customWidth="1"/>
    <col min="7682" max="7683" width="14.42578125" style="2" customWidth="1"/>
    <col min="7684" max="7684" width="9.85546875" style="2" customWidth="1"/>
    <col min="7685" max="7936" width="13.140625" style="2"/>
    <col min="7937" max="7937" width="52.140625" style="2" customWidth="1"/>
    <col min="7938" max="7939" width="14.42578125" style="2" customWidth="1"/>
    <col min="7940" max="7940" width="9.85546875" style="2" customWidth="1"/>
    <col min="7941" max="8192" width="13.140625" style="2"/>
    <col min="8193" max="8193" width="52.140625" style="2" customWidth="1"/>
    <col min="8194" max="8195" width="14.42578125" style="2" customWidth="1"/>
    <col min="8196" max="8196" width="9.85546875" style="2" customWidth="1"/>
    <col min="8197" max="8448" width="13.140625" style="2"/>
    <col min="8449" max="8449" width="52.140625" style="2" customWidth="1"/>
    <col min="8450" max="8451" width="14.42578125" style="2" customWidth="1"/>
    <col min="8452" max="8452" width="9.85546875" style="2" customWidth="1"/>
    <col min="8453" max="8704" width="13.140625" style="2"/>
    <col min="8705" max="8705" width="52.140625" style="2" customWidth="1"/>
    <col min="8706" max="8707" width="14.42578125" style="2" customWidth="1"/>
    <col min="8708" max="8708" width="9.85546875" style="2" customWidth="1"/>
    <col min="8709" max="8960" width="13.140625" style="2"/>
    <col min="8961" max="8961" width="52.140625" style="2" customWidth="1"/>
    <col min="8962" max="8963" width="14.42578125" style="2" customWidth="1"/>
    <col min="8964" max="8964" width="9.85546875" style="2" customWidth="1"/>
    <col min="8965" max="9216" width="13.140625" style="2"/>
    <col min="9217" max="9217" width="52.140625" style="2" customWidth="1"/>
    <col min="9218" max="9219" width="14.42578125" style="2" customWidth="1"/>
    <col min="9220" max="9220" width="9.85546875" style="2" customWidth="1"/>
    <col min="9221" max="9472" width="13.140625" style="2"/>
    <col min="9473" max="9473" width="52.140625" style="2" customWidth="1"/>
    <col min="9474" max="9475" width="14.42578125" style="2" customWidth="1"/>
    <col min="9476" max="9476" width="9.85546875" style="2" customWidth="1"/>
    <col min="9477" max="9728" width="13.140625" style="2"/>
    <col min="9729" max="9729" width="52.140625" style="2" customWidth="1"/>
    <col min="9730" max="9731" width="14.42578125" style="2" customWidth="1"/>
    <col min="9732" max="9732" width="9.85546875" style="2" customWidth="1"/>
    <col min="9733" max="9984" width="13.140625" style="2"/>
    <col min="9985" max="9985" width="52.140625" style="2" customWidth="1"/>
    <col min="9986" max="9987" width="14.42578125" style="2" customWidth="1"/>
    <col min="9988" max="9988" width="9.85546875" style="2" customWidth="1"/>
    <col min="9989" max="10240" width="13.140625" style="2"/>
    <col min="10241" max="10241" width="52.140625" style="2" customWidth="1"/>
    <col min="10242" max="10243" width="14.42578125" style="2" customWidth="1"/>
    <col min="10244" max="10244" width="9.85546875" style="2" customWidth="1"/>
    <col min="10245" max="10496" width="13.140625" style="2"/>
    <col min="10497" max="10497" width="52.140625" style="2" customWidth="1"/>
    <col min="10498" max="10499" width="14.42578125" style="2" customWidth="1"/>
    <col min="10500" max="10500" width="9.85546875" style="2" customWidth="1"/>
    <col min="10501" max="10752" width="13.140625" style="2"/>
    <col min="10753" max="10753" width="52.140625" style="2" customWidth="1"/>
    <col min="10754" max="10755" width="14.42578125" style="2" customWidth="1"/>
    <col min="10756" max="10756" width="9.85546875" style="2" customWidth="1"/>
    <col min="10757" max="11008" width="13.140625" style="2"/>
    <col min="11009" max="11009" width="52.140625" style="2" customWidth="1"/>
    <col min="11010" max="11011" width="14.42578125" style="2" customWidth="1"/>
    <col min="11012" max="11012" width="9.85546875" style="2" customWidth="1"/>
    <col min="11013" max="11264" width="13.140625" style="2"/>
    <col min="11265" max="11265" width="52.140625" style="2" customWidth="1"/>
    <col min="11266" max="11267" width="14.42578125" style="2" customWidth="1"/>
    <col min="11268" max="11268" width="9.85546875" style="2" customWidth="1"/>
    <col min="11269" max="11520" width="13.140625" style="2"/>
    <col min="11521" max="11521" width="52.140625" style="2" customWidth="1"/>
    <col min="11522" max="11523" width="14.42578125" style="2" customWidth="1"/>
    <col min="11524" max="11524" width="9.85546875" style="2" customWidth="1"/>
    <col min="11525" max="11776" width="13.140625" style="2"/>
    <col min="11777" max="11777" width="52.140625" style="2" customWidth="1"/>
    <col min="11778" max="11779" width="14.42578125" style="2" customWidth="1"/>
    <col min="11780" max="11780" width="9.85546875" style="2" customWidth="1"/>
    <col min="11781" max="12032" width="13.140625" style="2"/>
    <col min="12033" max="12033" width="52.140625" style="2" customWidth="1"/>
    <col min="12034" max="12035" width="14.42578125" style="2" customWidth="1"/>
    <col min="12036" max="12036" width="9.85546875" style="2" customWidth="1"/>
    <col min="12037" max="12288" width="13.140625" style="2"/>
    <col min="12289" max="12289" width="52.140625" style="2" customWidth="1"/>
    <col min="12290" max="12291" width="14.42578125" style="2" customWidth="1"/>
    <col min="12292" max="12292" width="9.85546875" style="2" customWidth="1"/>
    <col min="12293" max="12544" width="13.140625" style="2"/>
    <col min="12545" max="12545" width="52.140625" style="2" customWidth="1"/>
    <col min="12546" max="12547" width="14.42578125" style="2" customWidth="1"/>
    <col min="12548" max="12548" width="9.85546875" style="2" customWidth="1"/>
    <col min="12549" max="12800" width="13.140625" style="2"/>
    <col min="12801" max="12801" width="52.140625" style="2" customWidth="1"/>
    <col min="12802" max="12803" width="14.42578125" style="2" customWidth="1"/>
    <col min="12804" max="12804" width="9.85546875" style="2" customWidth="1"/>
    <col min="12805" max="13056" width="13.140625" style="2"/>
    <col min="13057" max="13057" width="52.140625" style="2" customWidth="1"/>
    <col min="13058" max="13059" width="14.42578125" style="2" customWidth="1"/>
    <col min="13060" max="13060" width="9.85546875" style="2" customWidth="1"/>
    <col min="13061" max="13312" width="13.140625" style="2"/>
    <col min="13313" max="13313" width="52.140625" style="2" customWidth="1"/>
    <col min="13314" max="13315" width="14.42578125" style="2" customWidth="1"/>
    <col min="13316" max="13316" width="9.85546875" style="2" customWidth="1"/>
    <col min="13317" max="13568" width="13.140625" style="2"/>
    <col min="13569" max="13569" width="52.140625" style="2" customWidth="1"/>
    <col min="13570" max="13571" width="14.42578125" style="2" customWidth="1"/>
    <col min="13572" max="13572" width="9.85546875" style="2" customWidth="1"/>
    <col min="13573" max="13824" width="13.140625" style="2"/>
    <col min="13825" max="13825" width="52.140625" style="2" customWidth="1"/>
    <col min="13826" max="13827" width="14.42578125" style="2" customWidth="1"/>
    <col min="13828" max="13828" width="9.85546875" style="2" customWidth="1"/>
    <col min="13829" max="14080" width="13.140625" style="2"/>
    <col min="14081" max="14081" width="52.140625" style="2" customWidth="1"/>
    <col min="14082" max="14083" width="14.42578125" style="2" customWidth="1"/>
    <col min="14084" max="14084" width="9.85546875" style="2" customWidth="1"/>
    <col min="14085" max="14336" width="13.140625" style="2"/>
    <col min="14337" max="14337" width="52.140625" style="2" customWidth="1"/>
    <col min="14338" max="14339" width="14.42578125" style="2" customWidth="1"/>
    <col min="14340" max="14340" width="9.85546875" style="2" customWidth="1"/>
    <col min="14341" max="14592" width="13.140625" style="2"/>
    <col min="14593" max="14593" width="52.140625" style="2" customWidth="1"/>
    <col min="14594" max="14595" width="14.42578125" style="2" customWidth="1"/>
    <col min="14596" max="14596" width="9.85546875" style="2" customWidth="1"/>
    <col min="14597" max="14848" width="13.140625" style="2"/>
    <col min="14849" max="14849" width="52.140625" style="2" customWidth="1"/>
    <col min="14850" max="14851" width="14.42578125" style="2" customWidth="1"/>
    <col min="14852" max="14852" width="9.85546875" style="2" customWidth="1"/>
    <col min="14853" max="15104" width="13.140625" style="2"/>
    <col min="15105" max="15105" width="52.140625" style="2" customWidth="1"/>
    <col min="15106" max="15107" width="14.42578125" style="2" customWidth="1"/>
    <col min="15108" max="15108" width="9.85546875" style="2" customWidth="1"/>
    <col min="15109" max="15360" width="13.140625" style="2"/>
    <col min="15361" max="15361" width="52.140625" style="2" customWidth="1"/>
    <col min="15362" max="15363" width="14.42578125" style="2" customWidth="1"/>
    <col min="15364" max="15364" width="9.85546875" style="2" customWidth="1"/>
    <col min="15365" max="15616" width="13.140625" style="2"/>
    <col min="15617" max="15617" width="52.140625" style="2" customWidth="1"/>
    <col min="15618" max="15619" width="14.42578125" style="2" customWidth="1"/>
    <col min="15620" max="15620" width="9.85546875" style="2" customWidth="1"/>
    <col min="15621" max="15872" width="13.140625" style="2"/>
    <col min="15873" max="15873" width="52.140625" style="2" customWidth="1"/>
    <col min="15874" max="15875" width="14.42578125" style="2" customWidth="1"/>
    <col min="15876" max="15876" width="9.85546875" style="2" customWidth="1"/>
    <col min="15877" max="16128" width="13.140625" style="2"/>
    <col min="16129" max="16129" width="52.140625" style="2" customWidth="1"/>
    <col min="16130" max="16131" width="14.42578125" style="2" customWidth="1"/>
    <col min="16132" max="16132" width="9.85546875" style="2" customWidth="1"/>
    <col min="16133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299</v>
      </c>
      <c r="B2" s="1"/>
      <c r="C2" s="1"/>
      <c r="D2" s="1"/>
    </row>
    <row r="3" spans="1:4">
      <c r="A3" s="136" t="s">
        <v>300</v>
      </c>
      <c r="B3" s="1"/>
      <c r="C3" s="1"/>
      <c r="D3" s="1"/>
    </row>
    <row r="4" spans="1:4">
      <c r="A4" s="136" t="s">
        <v>64</v>
      </c>
      <c r="B4" s="1"/>
      <c r="C4" s="1"/>
      <c r="D4" s="1"/>
    </row>
    <row r="5" spans="1:4" ht="13.5" thickBot="1">
      <c r="A5" s="3" t="s">
        <v>4</v>
      </c>
      <c r="B5" s="137">
        <v>27300</v>
      </c>
      <c r="C5" s="138" t="s">
        <v>5</v>
      </c>
    </row>
    <row r="6" spans="1:4">
      <c r="A6" s="6"/>
      <c r="B6" s="139" t="s">
        <v>6</v>
      </c>
      <c r="C6" s="56">
        <v>39479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11</v>
      </c>
      <c r="D8" s="144" t="s">
        <v>13</v>
      </c>
    </row>
    <row r="9" spans="1:4">
      <c r="A9" s="141" t="s">
        <v>14</v>
      </c>
      <c r="B9" s="145"/>
    </row>
    <row r="10" spans="1:4">
      <c r="A10" s="146" t="s">
        <v>15</v>
      </c>
      <c r="B10" s="145">
        <v>0</v>
      </c>
      <c r="C10" s="145">
        <v>0</v>
      </c>
      <c r="D10" s="57">
        <v>0</v>
      </c>
    </row>
    <row r="11" spans="1:4">
      <c r="A11" s="146" t="s">
        <v>16</v>
      </c>
      <c r="B11" s="2">
        <v>0</v>
      </c>
      <c r="C11" s="2">
        <v>0</v>
      </c>
      <c r="D11" s="57">
        <v>0</v>
      </c>
    </row>
    <row r="12" spans="1:4">
      <c r="A12" s="146" t="s">
        <v>17</v>
      </c>
      <c r="B12" s="145">
        <v>270</v>
      </c>
      <c r="C12" s="145">
        <v>9.9</v>
      </c>
      <c r="D12" s="57">
        <v>4.7268241461065404E-2</v>
      </c>
    </row>
    <row r="13" spans="1:4">
      <c r="A13" s="146" t="s">
        <v>18</v>
      </c>
      <c r="B13" s="145">
        <v>0</v>
      </c>
      <c r="C13" s="145">
        <v>0</v>
      </c>
      <c r="D13" s="57">
        <v>0</v>
      </c>
    </row>
    <row r="14" spans="1:4">
      <c r="A14" s="146" t="s">
        <v>19</v>
      </c>
      <c r="B14" s="145">
        <v>0</v>
      </c>
      <c r="C14" s="145">
        <v>0</v>
      </c>
      <c r="D14" s="57">
        <v>0</v>
      </c>
    </row>
    <row r="15" spans="1:4">
      <c r="A15" s="138" t="s">
        <v>20</v>
      </c>
      <c r="B15" s="145">
        <v>2175</v>
      </c>
      <c r="C15" s="145">
        <v>79.67</v>
      </c>
      <c r="D15" s="57">
        <v>0.38077194510302687</v>
      </c>
    </row>
    <row r="16" spans="1:4">
      <c r="A16" s="138" t="s">
        <v>21</v>
      </c>
      <c r="B16" s="145">
        <v>49.8</v>
      </c>
      <c r="C16" s="145">
        <v>1.84</v>
      </c>
      <c r="D16" s="57">
        <v>8.718364536152063E-3</v>
      </c>
    </row>
    <row r="17" spans="1:4">
      <c r="A17" s="138" t="s">
        <v>22</v>
      </c>
      <c r="B17" s="145">
        <v>900</v>
      </c>
      <c r="C17" s="145">
        <v>32.97</v>
      </c>
      <c r="D17" s="57">
        <v>0.15756080487021801</v>
      </c>
    </row>
    <row r="18" spans="1:4">
      <c r="A18" s="138" t="s">
        <v>23</v>
      </c>
      <c r="B18" s="145">
        <v>1314</v>
      </c>
      <c r="C18" s="145">
        <v>48.14</v>
      </c>
      <c r="D18" s="57">
        <v>0.23003877511051829</v>
      </c>
    </row>
    <row r="19" spans="1:4">
      <c r="A19" s="138" t="s">
        <v>24</v>
      </c>
      <c r="B19" s="145">
        <v>162</v>
      </c>
      <c r="C19" s="145">
        <v>5.93</v>
      </c>
      <c r="D19" s="57">
        <v>2.8360944876639243E-2</v>
      </c>
    </row>
    <row r="20" spans="1:4">
      <c r="A20" s="138" t="s">
        <v>25</v>
      </c>
      <c r="B20" s="145">
        <v>253.87</v>
      </c>
      <c r="C20" s="145">
        <v>9.3000000000000007</v>
      </c>
      <c r="D20" s="57">
        <v>4.444440170266916E-2</v>
      </c>
    </row>
    <row r="21" spans="1:4">
      <c r="A21" s="138" t="s">
        <v>26</v>
      </c>
      <c r="B21" s="145">
        <v>206.5</v>
      </c>
      <c r="C21" s="145">
        <v>7.57</v>
      </c>
      <c r="D21" s="57">
        <v>3.6151451339666685E-2</v>
      </c>
    </row>
    <row r="22" spans="1:4">
      <c r="A22" s="148" t="s">
        <v>27</v>
      </c>
      <c r="B22" s="149">
        <v>5331.17</v>
      </c>
      <c r="C22" s="149">
        <v>195.32</v>
      </c>
      <c r="D22" s="59">
        <v>0.93331492899995572</v>
      </c>
    </row>
    <row r="23" spans="1:4">
      <c r="A23" s="151" t="s">
        <v>28</v>
      </c>
      <c r="B23" s="2">
        <v>0</v>
      </c>
      <c r="C23" s="2">
        <v>0</v>
      </c>
    </row>
    <row r="24" spans="1:4">
      <c r="A24" s="146" t="s">
        <v>29</v>
      </c>
      <c r="B24" s="145">
        <v>0</v>
      </c>
      <c r="C24" s="145">
        <v>0</v>
      </c>
      <c r="D24" s="57">
        <v>0</v>
      </c>
    </row>
    <row r="25" spans="1:4">
      <c r="A25" s="146" t="s">
        <v>30</v>
      </c>
      <c r="B25" s="145">
        <v>0</v>
      </c>
      <c r="C25" s="145">
        <v>0</v>
      </c>
      <c r="D25" s="57">
        <v>0</v>
      </c>
    </row>
    <row r="26" spans="1:4">
      <c r="A26" s="146" t="s">
        <v>31</v>
      </c>
      <c r="B26" s="145">
        <v>0</v>
      </c>
      <c r="C26" s="145">
        <v>0</v>
      </c>
      <c r="D26" s="57">
        <v>0</v>
      </c>
    </row>
    <row r="27" spans="1:4">
      <c r="A27" s="146" t="s">
        <v>32</v>
      </c>
      <c r="B27" s="145">
        <v>0</v>
      </c>
      <c r="C27" s="145">
        <v>0</v>
      </c>
      <c r="D27" s="57">
        <v>0</v>
      </c>
    </row>
    <row r="28" spans="1:4">
      <c r="A28" s="146" t="s">
        <v>33</v>
      </c>
      <c r="B28" s="145">
        <v>0</v>
      </c>
      <c r="C28" s="145">
        <v>0</v>
      </c>
      <c r="D28" s="57">
        <v>0</v>
      </c>
    </row>
    <row r="29" spans="1:4">
      <c r="A29" s="146" t="s">
        <v>34</v>
      </c>
      <c r="B29" s="145">
        <v>0</v>
      </c>
      <c r="C29" s="145">
        <v>0</v>
      </c>
      <c r="D29" s="57">
        <v>0</v>
      </c>
    </row>
    <row r="30" spans="1:4">
      <c r="A30" s="146" t="s">
        <v>35</v>
      </c>
      <c r="B30" s="145">
        <v>0</v>
      </c>
      <c r="C30" s="145">
        <v>0</v>
      </c>
      <c r="D30" s="57">
        <v>0</v>
      </c>
    </row>
    <row r="31" spans="1:4">
      <c r="A31" s="146" t="s">
        <v>36</v>
      </c>
      <c r="B31" s="145">
        <v>0</v>
      </c>
      <c r="C31" s="145">
        <v>0</v>
      </c>
      <c r="D31" s="57">
        <v>0</v>
      </c>
    </row>
    <row r="32" spans="1:4">
      <c r="A32" s="152" t="s">
        <v>37</v>
      </c>
      <c r="B32" s="153">
        <v>0</v>
      </c>
      <c r="C32" s="153">
        <v>0</v>
      </c>
      <c r="D32" s="61">
        <v>0</v>
      </c>
    </row>
    <row r="33" spans="1:239" s="155" customFormat="1">
      <c r="A33" s="141" t="s">
        <v>38</v>
      </c>
      <c r="B33" s="2">
        <v>0</v>
      </c>
      <c r="C33" s="2">
        <v>0</v>
      </c>
      <c r="D33" s="2"/>
    </row>
    <row r="34" spans="1:239" s="155" customFormat="1">
      <c r="A34" s="146" t="s">
        <v>39</v>
      </c>
      <c r="B34" s="145">
        <v>274.35548125036894</v>
      </c>
      <c r="C34" s="145">
        <v>10.050000000000001</v>
      </c>
      <c r="D34" s="57">
        <v>4.8030744940404595E-2</v>
      </c>
    </row>
    <row r="35" spans="1:239" s="155" customFormat="1">
      <c r="A35" s="138" t="s">
        <v>40</v>
      </c>
      <c r="B35" s="145">
        <v>274.35548125036894</v>
      </c>
      <c r="C35" s="145">
        <v>10.050000000000001</v>
      </c>
      <c r="D35" s="57">
        <v>4.8030744940404595E-2</v>
      </c>
    </row>
    <row r="36" spans="1:239" s="156" customFormat="1">
      <c r="A36" s="148" t="s">
        <v>41</v>
      </c>
      <c r="B36" s="149">
        <v>5605.525481250369</v>
      </c>
      <c r="C36" s="149">
        <v>205.37</v>
      </c>
      <c r="D36" s="59">
        <v>0.98134567394036032</v>
      </c>
    </row>
    <row r="37" spans="1:239" s="155" customFormat="1">
      <c r="A37" s="141" t="s">
        <v>42</v>
      </c>
      <c r="B37" s="2">
        <v>0</v>
      </c>
      <c r="C37" s="2">
        <v>0</v>
      </c>
      <c r="D37" s="2"/>
    </row>
    <row r="38" spans="1:239" s="155" customFormat="1">
      <c r="A38" s="138" t="s">
        <v>43</v>
      </c>
      <c r="B38" s="145">
        <v>104.37</v>
      </c>
      <c r="C38" s="145">
        <v>3.82</v>
      </c>
      <c r="D38" s="57">
        <v>1.8271801338116282E-2</v>
      </c>
    </row>
    <row r="39" spans="1:239" s="155" customFormat="1">
      <c r="A39" s="138" t="s">
        <v>44</v>
      </c>
      <c r="B39" s="145">
        <v>0.99</v>
      </c>
      <c r="C39" s="145">
        <v>0.04</v>
      </c>
      <c r="D39" s="57">
        <v>1.733168853572398E-4</v>
      </c>
    </row>
    <row r="40" spans="1:239" s="155" customFormat="1">
      <c r="A40" s="146" t="s">
        <v>45</v>
      </c>
      <c r="B40" s="145">
        <v>0</v>
      </c>
      <c r="C40" s="145">
        <v>0</v>
      </c>
      <c r="D40" s="57">
        <v>0</v>
      </c>
    </row>
    <row r="41" spans="1:239" s="155" customFormat="1">
      <c r="A41" s="152" t="s">
        <v>46</v>
      </c>
      <c r="B41" s="153">
        <v>105.36</v>
      </c>
      <c r="C41" s="153">
        <v>3.86</v>
      </c>
      <c r="D41" s="61">
        <v>1.8445118223473521E-2</v>
      </c>
      <c r="E41" s="158"/>
      <c r="F41" s="158"/>
      <c r="G41" s="27"/>
      <c r="H41" s="157"/>
      <c r="I41" s="158"/>
      <c r="J41" s="158"/>
      <c r="K41" s="27"/>
      <c r="L41" s="157"/>
      <c r="M41" s="158"/>
      <c r="N41" s="158"/>
      <c r="O41" s="27"/>
      <c r="P41" s="157"/>
      <c r="Q41" s="158"/>
      <c r="R41" s="158"/>
      <c r="S41" s="27"/>
      <c r="T41" s="157"/>
      <c r="U41" s="158"/>
      <c r="V41" s="158"/>
      <c r="W41" s="27"/>
      <c r="X41" s="157"/>
      <c r="Y41" s="158"/>
      <c r="Z41" s="158"/>
      <c r="AA41" s="27"/>
      <c r="AB41" s="157"/>
      <c r="AC41" s="158"/>
      <c r="AD41" s="158"/>
      <c r="AE41" s="27"/>
      <c r="AF41" s="157"/>
      <c r="AG41" s="158"/>
      <c r="AH41" s="158"/>
      <c r="AI41" s="27"/>
      <c r="AJ41" s="157"/>
      <c r="AK41" s="158"/>
      <c r="AL41" s="158"/>
      <c r="AM41" s="27"/>
      <c r="AN41" s="157"/>
      <c r="AO41" s="158"/>
      <c r="AP41" s="158"/>
      <c r="AQ41" s="27"/>
      <c r="AR41" s="157"/>
      <c r="AS41" s="158"/>
      <c r="AT41" s="158"/>
      <c r="AU41" s="27"/>
      <c r="AV41" s="157"/>
      <c r="AW41" s="158"/>
      <c r="AX41" s="158"/>
      <c r="AY41" s="27"/>
      <c r="AZ41" s="157"/>
      <c r="BA41" s="158"/>
      <c r="BB41" s="158"/>
      <c r="BC41" s="27"/>
      <c r="BD41" s="157"/>
      <c r="BE41" s="158"/>
      <c r="BF41" s="158"/>
      <c r="BG41" s="27"/>
      <c r="BH41" s="157"/>
      <c r="BI41" s="158"/>
      <c r="BJ41" s="158"/>
      <c r="BK41" s="27"/>
      <c r="BL41" s="157"/>
      <c r="BM41" s="158"/>
      <c r="BN41" s="158"/>
      <c r="BO41" s="27"/>
      <c r="BP41" s="157"/>
      <c r="BQ41" s="158"/>
      <c r="BR41" s="158"/>
      <c r="BS41" s="27"/>
      <c r="BT41" s="157"/>
      <c r="BU41" s="158"/>
      <c r="BV41" s="158"/>
      <c r="BW41" s="27"/>
      <c r="BX41" s="157"/>
      <c r="BY41" s="158"/>
      <c r="BZ41" s="158"/>
      <c r="CA41" s="27"/>
      <c r="CB41" s="157"/>
      <c r="CC41" s="158"/>
      <c r="CD41" s="158"/>
      <c r="CE41" s="27"/>
      <c r="CF41" s="157"/>
      <c r="CG41" s="158"/>
      <c r="CH41" s="158"/>
      <c r="CI41" s="27"/>
      <c r="CJ41" s="157"/>
      <c r="CK41" s="158"/>
      <c r="CL41" s="158"/>
      <c r="CM41" s="27"/>
      <c r="CN41" s="157"/>
      <c r="CO41" s="158"/>
      <c r="CP41" s="158"/>
      <c r="CQ41" s="27"/>
      <c r="CR41" s="157"/>
      <c r="CS41" s="158"/>
      <c r="CT41" s="158"/>
      <c r="CU41" s="27"/>
      <c r="CV41" s="157"/>
      <c r="CW41" s="158"/>
      <c r="CX41" s="158"/>
      <c r="CY41" s="27"/>
      <c r="CZ41" s="157"/>
      <c r="DA41" s="158"/>
      <c r="DB41" s="158"/>
      <c r="DC41" s="27"/>
      <c r="DD41" s="157"/>
      <c r="DE41" s="158"/>
      <c r="DF41" s="158"/>
      <c r="DG41" s="27"/>
      <c r="DH41" s="157"/>
      <c r="DI41" s="158"/>
      <c r="DJ41" s="158"/>
      <c r="DK41" s="27"/>
      <c r="DL41" s="157"/>
      <c r="DM41" s="158"/>
      <c r="DN41" s="158"/>
      <c r="DO41" s="27"/>
      <c r="DP41" s="157"/>
      <c r="DQ41" s="158"/>
      <c r="DR41" s="158"/>
      <c r="DS41" s="27"/>
      <c r="DT41" s="157"/>
      <c r="DU41" s="158"/>
      <c r="DV41" s="158"/>
      <c r="DW41" s="27"/>
      <c r="DX41" s="157"/>
      <c r="DY41" s="158"/>
      <c r="DZ41" s="158"/>
      <c r="EA41" s="27"/>
      <c r="EB41" s="157"/>
      <c r="EC41" s="158"/>
      <c r="ED41" s="158"/>
      <c r="EE41" s="27"/>
      <c r="EF41" s="157"/>
      <c r="EG41" s="158"/>
      <c r="EH41" s="158"/>
      <c r="EI41" s="27"/>
      <c r="EJ41" s="157"/>
      <c r="EK41" s="158"/>
      <c r="EL41" s="158"/>
      <c r="EM41" s="27"/>
      <c r="EN41" s="157"/>
      <c r="EO41" s="158"/>
      <c r="EP41" s="158"/>
      <c r="EQ41" s="27"/>
      <c r="ER41" s="157"/>
      <c r="ES41" s="158"/>
      <c r="ET41" s="158"/>
      <c r="EU41" s="27"/>
      <c r="EV41" s="157"/>
      <c r="EW41" s="158"/>
      <c r="EX41" s="158"/>
      <c r="EY41" s="27"/>
      <c r="EZ41" s="157"/>
      <c r="FA41" s="158"/>
      <c r="FB41" s="158"/>
      <c r="FC41" s="27"/>
      <c r="FD41" s="157"/>
      <c r="FE41" s="158"/>
      <c r="FF41" s="158"/>
      <c r="FG41" s="27"/>
      <c r="FH41" s="157"/>
      <c r="FI41" s="158"/>
      <c r="FJ41" s="158"/>
      <c r="FK41" s="27"/>
      <c r="FL41" s="157"/>
      <c r="FM41" s="158"/>
      <c r="FN41" s="158"/>
      <c r="FO41" s="27"/>
      <c r="FP41" s="157"/>
      <c r="FQ41" s="158"/>
      <c r="FR41" s="158"/>
      <c r="FS41" s="27"/>
      <c r="FT41" s="157"/>
      <c r="FU41" s="158"/>
      <c r="FV41" s="158"/>
      <c r="FW41" s="27"/>
      <c r="FX41" s="157"/>
      <c r="FY41" s="158"/>
      <c r="FZ41" s="158"/>
      <c r="GA41" s="27"/>
      <c r="GB41" s="157"/>
      <c r="GC41" s="158"/>
      <c r="GD41" s="158"/>
      <c r="GE41" s="27"/>
      <c r="GF41" s="157"/>
      <c r="GG41" s="158"/>
      <c r="GH41" s="158"/>
      <c r="GI41" s="27"/>
      <c r="GJ41" s="157"/>
      <c r="GK41" s="158"/>
      <c r="GL41" s="158"/>
      <c r="GM41" s="27"/>
      <c r="GN41" s="157"/>
      <c r="GO41" s="158"/>
      <c r="GP41" s="158"/>
      <c r="GQ41" s="27"/>
      <c r="GR41" s="157"/>
      <c r="GS41" s="158"/>
      <c r="GT41" s="158"/>
      <c r="GU41" s="27"/>
      <c r="GV41" s="157"/>
      <c r="GW41" s="158"/>
      <c r="GX41" s="158"/>
      <c r="GY41" s="27"/>
      <c r="GZ41" s="157"/>
      <c r="HA41" s="158"/>
      <c r="HB41" s="158"/>
      <c r="HC41" s="27"/>
      <c r="HD41" s="157"/>
      <c r="HE41" s="158"/>
      <c r="HF41" s="158"/>
      <c r="HG41" s="27"/>
      <c r="HH41" s="157"/>
      <c r="HI41" s="158"/>
      <c r="HJ41" s="158"/>
      <c r="HK41" s="27"/>
      <c r="HL41" s="157"/>
      <c r="HM41" s="158"/>
      <c r="HN41" s="158"/>
      <c r="HO41" s="27"/>
      <c r="HP41" s="157"/>
      <c r="HQ41" s="158"/>
      <c r="HR41" s="158"/>
      <c r="HS41" s="27"/>
      <c r="HT41" s="157"/>
      <c r="HU41" s="158"/>
      <c r="HV41" s="158"/>
      <c r="HW41" s="27"/>
      <c r="HX41" s="157"/>
      <c r="HY41" s="158"/>
      <c r="HZ41" s="158"/>
      <c r="IA41" s="27"/>
      <c r="IB41" s="157"/>
      <c r="IC41" s="158"/>
      <c r="ID41" s="158"/>
      <c r="IE41" s="27"/>
    </row>
    <row r="42" spans="1:239" s="155" customFormat="1">
      <c r="A42" s="141" t="s">
        <v>47</v>
      </c>
      <c r="B42" s="2">
        <v>0</v>
      </c>
      <c r="C42" s="2">
        <v>0</v>
      </c>
      <c r="D42" s="2"/>
    </row>
    <row r="43" spans="1:239" s="155" customFormat="1">
      <c r="A43" s="146" t="s">
        <v>48</v>
      </c>
      <c r="B43" s="145">
        <v>0.47501199999999999</v>
      </c>
      <c r="C43" s="145">
        <v>0.02</v>
      </c>
      <c r="D43" s="57">
        <v>8.3159192270013327E-5</v>
      </c>
    </row>
    <row r="44" spans="1:239" s="155" customFormat="1">
      <c r="A44" s="146" t="s">
        <v>49</v>
      </c>
      <c r="B44" s="145">
        <v>0</v>
      </c>
      <c r="C44" s="145">
        <v>0</v>
      </c>
      <c r="D44" s="57">
        <v>0</v>
      </c>
    </row>
    <row r="45" spans="1:239" s="155" customFormat="1">
      <c r="A45" s="146" t="s">
        <v>50</v>
      </c>
      <c r="B45" s="145">
        <v>0.72</v>
      </c>
      <c r="C45" s="145">
        <v>0.03</v>
      </c>
      <c r="D45" s="57">
        <v>1.2604864389617441E-4</v>
      </c>
    </row>
    <row r="46" spans="1:239" s="155" customFormat="1">
      <c r="A46" s="152" t="s">
        <v>51</v>
      </c>
      <c r="B46" s="153">
        <v>1.195012</v>
      </c>
      <c r="C46" s="153">
        <v>0.05</v>
      </c>
      <c r="D46" s="61">
        <v>2.0920783616618774E-4</v>
      </c>
      <c r="E46" s="158"/>
      <c r="F46" s="158"/>
      <c r="G46" s="27"/>
      <c r="H46" s="157"/>
      <c r="I46" s="158"/>
      <c r="J46" s="158"/>
      <c r="K46" s="27"/>
      <c r="L46" s="157"/>
      <c r="M46" s="158"/>
      <c r="N46" s="158"/>
      <c r="O46" s="27"/>
      <c r="P46" s="157"/>
      <c r="Q46" s="158"/>
      <c r="R46" s="158"/>
      <c r="S46" s="27"/>
      <c r="T46" s="157"/>
      <c r="U46" s="158"/>
      <c r="V46" s="158"/>
      <c r="W46" s="27"/>
      <c r="X46" s="157"/>
      <c r="Y46" s="158"/>
      <c r="Z46" s="158"/>
      <c r="AA46" s="27"/>
      <c r="AB46" s="157"/>
      <c r="AC46" s="158"/>
      <c r="AD46" s="158"/>
      <c r="AE46" s="27"/>
      <c r="AF46" s="157"/>
      <c r="AG46" s="158"/>
      <c r="AH46" s="158"/>
      <c r="AI46" s="27"/>
      <c r="AJ46" s="157"/>
      <c r="AK46" s="158"/>
      <c r="AL46" s="158"/>
      <c r="AM46" s="27"/>
      <c r="AN46" s="157"/>
      <c r="AO46" s="158"/>
      <c r="AP46" s="158"/>
      <c r="AQ46" s="27"/>
      <c r="AR46" s="157"/>
      <c r="AS46" s="158"/>
      <c r="AT46" s="158"/>
      <c r="AU46" s="27"/>
      <c r="AV46" s="157"/>
      <c r="AW46" s="158"/>
      <c r="AX46" s="158"/>
      <c r="AY46" s="27"/>
      <c r="AZ46" s="157"/>
      <c r="BA46" s="158"/>
      <c r="BB46" s="158"/>
      <c r="BC46" s="27"/>
      <c r="BD46" s="157"/>
      <c r="BE46" s="158"/>
      <c r="BF46" s="158"/>
      <c r="BG46" s="27"/>
      <c r="BH46" s="157"/>
      <c r="BI46" s="158"/>
      <c r="BJ46" s="158"/>
      <c r="BK46" s="27"/>
      <c r="BL46" s="157"/>
      <c r="BM46" s="158"/>
      <c r="BN46" s="158"/>
      <c r="BO46" s="27"/>
      <c r="BP46" s="157"/>
      <c r="BQ46" s="158"/>
      <c r="BR46" s="158"/>
      <c r="BS46" s="27"/>
      <c r="BT46" s="157"/>
      <c r="BU46" s="158"/>
      <c r="BV46" s="158"/>
      <c r="BW46" s="27"/>
      <c r="BX46" s="157"/>
      <c r="BY46" s="158"/>
      <c r="BZ46" s="158"/>
      <c r="CA46" s="27"/>
      <c r="CB46" s="157"/>
      <c r="CC46" s="158"/>
      <c r="CD46" s="158"/>
      <c r="CE46" s="27"/>
      <c r="CF46" s="157"/>
      <c r="CG46" s="158"/>
      <c r="CH46" s="158"/>
      <c r="CI46" s="27"/>
      <c r="CJ46" s="157"/>
      <c r="CK46" s="158"/>
      <c r="CL46" s="158"/>
      <c r="CM46" s="27"/>
      <c r="CN46" s="157"/>
      <c r="CO46" s="158"/>
      <c r="CP46" s="158"/>
      <c r="CQ46" s="27"/>
      <c r="CR46" s="157"/>
      <c r="CS46" s="158"/>
      <c r="CT46" s="158"/>
      <c r="CU46" s="27"/>
      <c r="CV46" s="157"/>
      <c r="CW46" s="158"/>
      <c r="CX46" s="158"/>
      <c r="CY46" s="27"/>
      <c r="CZ46" s="157"/>
      <c r="DA46" s="158"/>
      <c r="DB46" s="158"/>
      <c r="DC46" s="27"/>
      <c r="DD46" s="157"/>
      <c r="DE46" s="158"/>
      <c r="DF46" s="158"/>
      <c r="DG46" s="27"/>
      <c r="DH46" s="157"/>
      <c r="DI46" s="158"/>
      <c r="DJ46" s="158"/>
      <c r="DK46" s="27"/>
      <c r="DL46" s="157"/>
      <c r="DM46" s="158"/>
      <c r="DN46" s="158"/>
      <c r="DO46" s="27"/>
      <c r="DP46" s="157"/>
      <c r="DQ46" s="158"/>
      <c r="DR46" s="158"/>
      <c r="DS46" s="27"/>
      <c r="DT46" s="157"/>
      <c r="DU46" s="158"/>
      <c r="DV46" s="158"/>
      <c r="DW46" s="27"/>
      <c r="DX46" s="157"/>
      <c r="DY46" s="158"/>
      <c r="DZ46" s="158"/>
      <c r="EA46" s="27"/>
      <c r="EB46" s="157"/>
      <c r="EC46" s="158"/>
      <c r="ED46" s="158"/>
      <c r="EE46" s="27"/>
      <c r="EF46" s="157"/>
      <c r="EG46" s="158"/>
      <c r="EH46" s="158"/>
      <c r="EI46" s="27"/>
      <c r="EJ46" s="157"/>
      <c r="EK46" s="158"/>
      <c r="EL46" s="158"/>
      <c r="EM46" s="27"/>
      <c r="EN46" s="157"/>
      <c r="EO46" s="158"/>
      <c r="EP46" s="158"/>
      <c r="EQ46" s="27"/>
      <c r="ER46" s="157"/>
      <c r="ES46" s="158"/>
      <c r="ET46" s="158"/>
      <c r="EU46" s="27"/>
      <c r="EV46" s="157"/>
      <c r="EW46" s="158"/>
      <c r="EX46" s="158"/>
      <c r="EY46" s="27"/>
      <c r="EZ46" s="157"/>
      <c r="FA46" s="158"/>
      <c r="FB46" s="158"/>
      <c r="FC46" s="27"/>
      <c r="FD46" s="157"/>
      <c r="FE46" s="158"/>
      <c r="FF46" s="158"/>
      <c r="FG46" s="27"/>
      <c r="FH46" s="157"/>
      <c r="FI46" s="158"/>
      <c r="FJ46" s="158"/>
      <c r="FK46" s="27"/>
      <c r="FL46" s="157"/>
      <c r="FM46" s="158"/>
      <c r="FN46" s="158"/>
      <c r="FO46" s="27"/>
      <c r="FP46" s="157"/>
      <c r="FQ46" s="158"/>
      <c r="FR46" s="158"/>
      <c r="FS46" s="27"/>
      <c r="FT46" s="157"/>
      <c r="FU46" s="158"/>
      <c r="FV46" s="158"/>
      <c r="FW46" s="27"/>
      <c r="FX46" s="157"/>
      <c r="FY46" s="158"/>
      <c r="FZ46" s="158"/>
      <c r="GA46" s="27"/>
      <c r="GB46" s="157"/>
      <c r="GC46" s="158"/>
      <c r="GD46" s="158"/>
      <c r="GE46" s="27"/>
      <c r="GF46" s="157"/>
      <c r="GG46" s="158"/>
      <c r="GH46" s="158"/>
      <c r="GI46" s="27"/>
      <c r="GJ46" s="157"/>
      <c r="GK46" s="158"/>
      <c r="GL46" s="158"/>
      <c r="GM46" s="27"/>
      <c r="GN46" s="157"/>
      <c r="GO46" s="158"/>
      <c r="GP46" s="158"/>
      <c r="GQ46" s="27"/>
      <c r="GR46" s="157"/>
      <c r="GS46" s="158"/>
      <c r="GT46" s="158"/>
      <c r="GU46" s="27"/>
      <c r="GV46" s="157"/>
      <c r="GW46" s="158"/>
      <c r="GX46" s="158"/>
      <c r="GY46" s="27"/>
      <c r="GZ46" s="157"/>
      <c r="HA46" s="158"/>
      <c r="HB46" s="158"/>
      <c r="HC46" s="27"/>
      <c r="HD46" s="157"/>
      <c r="HE46" s="158"/>
      <c r="HF46" s="158"/>
      <c r="HG46" s="27"/>
      <c r="HH46" s="157"/>
      <c r="HI46" s="158"/>
      <c r="HJ46" s="158"/>
      <c r="HK46" s="27"/>
      <c r="HL46" s="157"/>
      <c r="HM46" s="158"/>
      <c r="HN46" s="158"/>
      <c r="HO46" s="27"/>
      <c r="HP46" s="157"/>
      <c r="HQ46" s="158"/>
      <c r="HR46" s="158"/>
      <c r="HS46" s="27"/>
      <c r="HT46" s="157"/>
      <c r="HU46" s="158"/>
      <c r="HV46" s="158"/>
      <c r="HW46" s="27"/>
      <c r="HX46" s="157"/>
      <c r="HY46" s="158"/>
      <c r="HZ46" s="158"/>
      <c r="IA46" s="27"/>
      <c r="IB46" s="157"/>
      <c r="IC46" s="158"/>
      <c r="ID46" s="158"/>
      <c r="IE46" s="27"/>
    </row>
    <row r="47" spans="1:239" s="155" customFormat="1">
      <c r="A47" s="159" t="s">
        <v>52</v>
      </c>
      <c r="B47" s="160">
        <v>106.555012</v>
      </c>
      <c r="C47" s="160">
        <v>3.91</v>
      </c>
      <c r="D47" s="63">
        <v>1.8654326059639709E-2</v>
      </c>
      <c r="E47" s="158"/>
      <c r="F47" s="157"/>
      <c r="G47" s="158"/>
      <c r="H47" s="158"/>
      <c r="I47" s="158"/>
      <c r="J47" s="157"/>
      <c r="K47" s="158"/>
      <c r="L47" s="158"/>
      <c r="M47" s="158"/>
      <c r="N47" s="157"/>
      <c r="O47" s="158"/>
      <c r="P47" s="158"/>
      <c r="Q47" s="158"/>
      <c r="R47" s="157"/>
      <c r="S47" s="158"/>
      <c r="T47" s="158"/>
      <c r="U47" s="158"/>
      <c r="V47" s="157"/>
      <c r="W47" s="158"/>
      <c r="X47" s="158"/>
      <c r="Y47" s="158"/>
      <c r="Z47" s="157"/>
      <c r="AA47" s="158"/>
      <c r="AB47" s="158"/>
      <c r="AC47" s="158"/>
      <c r="AD47" s="157"/>
      <c r="AE47" s="158"/>
      <c r="AF47" s="158"/>
      <c r="AG47" s="158"/>
      <c r="AH47" s="157"/>
      <c r="AI47" s="158"/>
      <c r="AJ47" s="158"/>
      <c r="AK47" s="158"/>
      <c r="AL47" s="157"/>
      <c r="AM47" s="158"/>
      <c r="AN47" s="158"/>
      <c r="AO47" s="158"/>
      <c r="AP47" s="157"/>
      <c r="AQ47" s="158"/>
      <c r="AR47" s="158"/>
      <c r="AS47" s="158"/>
      <c r="AT47" s="157"/>
      <c r="AU47" s="158"/>
      <c r="AV47" s="158"/>
      <c r="AW47" s="158"/>
      <c r="AX47" s="157"/>
      <c r="AY47" s="158"/>
      <c r="AZ47" s="158"/>
      <c r="BA47" s="158"/>
      <c r="BB47" s="157"/>
      <c r="BC47" s="158"/>
      <c r="BD47" s="158"/>
      <c r="BE47" s="158"/>
      <c r="BF47" s="157"/>
      <c r="BG47" s="158"/>
      <c r="BH47" s="158"/>
      <c r="BI47" s="158"/>
      <c r="BJ47" s="157"/>
      <c r="BK47" s="158"/>
      <c r="BL47" s="158"/>
      <c r="BM47" s="158"/>
      <c r="BN47" s="157"/>
      <c r="BO47" s="158"/>
      <c r="BP47" s="158"/>
      <c r="BQ47" s="158"/>
      <c r="BR47" s="157"/>
      <c r="BS47" s="158"/>
      <c r="BT47" s="158"/>
      <c r="BU47" s="158"/>
      <c r="BV47" s="157"/>
      <c r="BW47" s="158"/>
      <c r="BX47" s="158"/>
      <c r="BY47" s="158"/>
      <c r="BZ47" s="157"/>
      <c r="CA47" s="158"/>
      <c r="CB47" s="158"/>
      <c r="CC47" s="158"/>
      <c r="CD47" s="157"/>
      <c r="CE47" s="158"/>
      <c r="CF47" s="158"/>
      <c r="CG47" s="158"/>
      <c r="CH47" s="157"/>
      <c r="CI47" s="158"/>
      <c r="CJ47" s="158"/>
      <c r="CK47" s="158"/>
      <c r="CL47" s="157"/>
      <c r="CM47" s="158"/>
      <c r="CN47" s="158"/>
      <c r="CO47" s="158"/>
      <c r="CP47" s="157"/>
      <c r="CQ47" s="158"/>
      <c r="CR47" s="158"/>
      <c r="CS47" s="158"/>
      <c r="CT47" s="157"/>
      <c r="CU47" s="158"/>
      <c r="CV47" s="158"/>
      <c r="CW47" s="158"/>
      <c r="CX47" s="157"/>
      <c r="CY47" s="158"/>
      <c r="CZ47" s="158"/>
      <c r="DA47" s="158"/>
      <c r="DB47" s="157"/>
      <c r="DC47" s="158"/>
      <c r="DD47" s="158"/>
      <c r="DE47" s="158"/>
      <c r="DF47" s="157"/>
      <c r="DG47" s="158"/>
      <c r="DH47" s="158"/>
      <c r="DI47" s="158"/>
      <c r="DJ47" s="157"/>
      <c r="DK47" s="158"/>
      <c r="DL47" s="158"/>
      <c r="DM47" s="158"/>
      <c r="DN47" s="157"/>
      <c r="DO47" s="158"/>
      <c r="DP47" s="158"/>
      <c r="DQ47" s="158"/>
      <c r="DR47" s="157"/>
      <c r="DS47" s="158"/>
      <c r="DT47" s="158"/>
      <c r="DU47" s="158"/>
      <c r="DV47" s="157"/>
      <c r="DW47" s="158"/>
      <c r="DX47" s="158"/>
      <c r="DY47" s="158"/>
      <c r="DZ47" s="157"/>
      <c r="EA47" s="158"/>
      <c r="EB47" s="158"/>
      <c r="EC47" s="158"/>
      <c r="ED47" s="157"/>
      <c r="EE47" s="158"/>
      <c r="EF47" s="158"/>
      <c r="EG47" s="158"/>
      <c r="EH47" s="157"/>
      <c r="EI47" s="158"/>
      <c r="EJ47" s="158"/>
      <c r="EK47" s="158"/>
      <c r="EL47" s="157"/>
      <c r="EM47" s="158"/>
      <c r="EN47" s="158"/>
      <c r="EO47" s="158"/>
      <c r="EP47" s="157"/>
      <c r="EQ47" s="158"/>
      <c r="ER47" s="158"/>
      <c r="ES47" s="158"/>
      <c r="ET47" s="157"/>
      <c r="EU47" s="158"/>
      <c r="EV47" s="158"/>
      <c r="EW47" s="158"/>
      <c r="EX47" s="157"/>
      <c r="EY47" s="158"/>
      <c r="EZ47" s="158"/>
      <c r="FA47" s="158"/>
      <c r="FB47" s="157"/>
      <c r="FC47" s="158"/>
      <c r="FD47" s="158"/>
      <c r="FE47" s="158"/>
      <c r="FF47" s="157"/>
      <c r="FG47" s="158"/>
      <c r="FH47" s="158"/>
      <c r="FI47" s="158"/>
      <c r="FJ47" s="157"/>
      <c r="FK47" s="158"/>
      <c r="FL47" s="158"/>
      <c r="FM47" s="158"/>
      <c r="FN47" s="157"/>
      <c r="FO47" s="158"/>
      <c r="FP47" s="158"/>
      <c r="FQ47" s="158"/>
      <c r="FR47" s="157"/>
      <c r="FS47" s="158"/>
      <c r="FT47" s="158"/>
      <c r="FU47" s="158"/>
      <c r="FV47" s="157"/>
      <c r="FW47" s="158"/>
      <c r="FX47" s="158"/>
      <c r="FY47" s="158"/>
      <c r="FZ47" s="157"/>
      <c r="GA47" s="158"/>
      <c r="GB47" s="158"/>
      <c r="GC47" s="158"/>
      <c r="GD47" s="157"/>
      <c r="GE47" s="158"/>
      <c r="GF47" s="158"/>
      <c r="GG47" s="158"/>
      <c r="GH47" s="157"/>
      <c r="GI47" s="158"/>
      <c r="GJ47" s="158"/>
      <c r="GK47" s="158"/>
      <c r="GL47" s="157"/>
      <c r="GM47" s="158"/>
      <c r="GN47" s="158"/>
      <c r="GO47" s="158"/>
      <c r="GP47" s="157"/>
      <c r="GQ47" s="158"/>
      <c r="GR47" s="158"/>
      <c r="GS47" s="158"/>
      <c r="GT47" s="157"/>
      <c r="GU47" s="158"/>
      <c r="GV47" s="158"/>
      <c r="GW47" s="158"/>
      <c r="GX47" s="157"/>
      <c r="GY47" s="158"/>
      <c r="GZ47" s="158"/>
      <c r="HA47" s="158"/>
      <c r="HB47" s="157"/>
      <c r="HC47" s="158"/>
      <c r="HD47" s="158"/>
      <c r="HE47" s="158"/>
      <c r="HF47" s="157"/>
      <c r="HG47" s="158"/>
      <c r="HH47" s="158"/>
      <c r="HI47" s="158"/>
      <c r="HJ47" s="157"/>
      <c r="HK47" s="158"/>
      <c r="HL47" s="158"/>
      <c r="HM47" s="158"/>
      <c r="HN47" s="157"/>
      <c r="HO47" s="158"/>
      <c r="HP47" s="158"/>
      <c r="HQ47" s="158"/>
      <c r="HR47" s="157"/>
      <c r="HS47" s="158"/>
      <c r="HT47" s="158"/>
      <c r="HU47" s="158"/>
      <c r="HV47" s="157"/>
      <c r="HW47" s="158"/>
      <c r="HX47" s="158"/>
      <c r="HY47" s="158"/>
      <c r="HZ47" s="157"/>
      <c r="IA47" s="158"/>
      <c r="IB47" s="158"/>
      <c r="IC47" s="158"/>
    </row>
    <row r="48" spans="1:239" s="156" customFormat="1" ht="13.5" thickBot="1">
      <c r="A48" s="162" t="s">
        <v>53</v>
      </c>
      <c r="B48" s="163">
        <v>5712.0804932503688</v>
      </c>
      <c r="C48" s="163">
        <v>209.28</v>
      </c>
      <c r="D48" s="73">
        <v>1</v>
      </c>
    </row>
    <row r="49" spans="1:239" s="155" customFormat="1" ht="13.5" thickBot="1">
      <c r="A49" s="166"/>
      <c r="B49" s="228"/>
      <c r="C49" s="228"/>
      <c r="D49" s="64"/>
    </row>
    <row r="50" spans="1:239" s="155" customFormat="1" ht="13.5" thickBot="1">
      <c r="A50" s="167" t="s">
        <v>54</v>
      </c>
      <c r="B50" s="229">
        <v>2478.67</v>
      </c>
      <c r="C50" s="229">
        <v>90.81</v>
      </c>
      <c r="D50" s="66">
        <v>1</v>
      </c>
    </row>
    <row r="51" spans="1:239" s="155" customFormat="1">
      <c r="A51" s="168" t="s">
        <v>55</v>
      </c>
      <c r="B51" s="230">
        <v>49.8</v>
      </c>
      <c r="C51" s="230">
        <v>1.84</v>
      </c>
      <c r="D51" s="68">
        <v>2.0091419995400758E-2</v>
      </c>
    </row>
    <row r="52" spans="1:239" s="155" customFormat="1">
      <c r="A52" s="152" t="s">
        <v>56</v>
      </c>
      <c r="B52" s="153">
        <v>253.87</v>
      </c>
      <c r="C52" s="153">
        <v>9.3000000000000007</v>
      </c>
      <c r="D52" s="61">
        <v>0.10242186333799981</v>
      </c>
      <c r="E52" s="158"/>
      <c r="F52" s="158"/>
      <c r="G52" s="27"/>
      <c r="H52" s="157"/>
      <c r="I52" s="158"/>
      <c r="J52" s="158"/>
      <c r="K52" s="27"/>
      <c r="L52" s="157"/>
      <c r="M52" s="158"/>
      <c r="N52" s="158"/>
      <c r="O52" s="27"/>
      <c r="P52" s="157"/>
      <c r="Q52" s="158"/>
      <c r="R52" s="158"/>
      <c r="S52" s="27"/>
      <c r="T52" s="157"/>
      <c r="U52" s="158"/>
      <c r="V52" s="158"/>
      <c r="W52" s="27"/>
      <c r="X52" s="157"/>
      <c r="Y52" s="158"/>
      <c r="Z52" s="158"/>
      <c r="AA52" s="27"/>
      <c r="AB52" s="157"/>
      <c r="AC52" s="158"/>
      <c r="AD52" s="158"/>
      <c r="AE52" s="27"/>
      <c r="AF52" s="157"/>
      <c r="AG52" s="158"/>
      <c r="AH52" s="158"/>
      <c r="AI52" s="27"/>
      <c r="AJ52" s="157"/>
      <c r="AK52" s="158"/>
      <c r="AL52" s="158"/>
      <c r="AM52" s="27"/>
      <c r="AN52" s="157"/>
      <c r="AO52" s="158"/>
      <c r="AP52" s="158"/>
      <c r="AQ52" s="27"/>
      <c r="AR52" s="157"/>
      <c r="AS52" s="158"/>
      <c r="AT52" s="158"/>
      <c r="AU52" s="27"/>
      <c r="AV52" s="157"/>
      <c r="AW52" s="158"/>
      <c r="AX52" s="158"/>
      <c r="AY52" s="27"/>
      <c r="AZ52" s="157"/>
      <c r="BA52" s="158"/>
      <c r="BB52" s="158"/>
      <c r="BC52" s="27"/>
      <c r="BD52" s="157"/>
      <c r="BE52" s="158"/>
      <c r="BF52" s="158"/>
      <c r="BG52" s="27"/>
      <c r="BH52" s="157"/>
      <c r="BI52" s="158"/>
      <c r="BJ52" s="158"/>
      <c r="BK52" s="27"/>
      <c r="BL52" s="157"/>
      <c r="BM52" s="158"/>
      <c r="BN52" s="158"/>
      <c r="BO52" s="27"/>
      <c r="BP52" s="157"/>
      <c r="BQ52" s="158"/>
      <c r="BR52" s="158"/>
      <c r="BS52" s="27"/>
      <c r="BT52" s="157"/>
      <c r="BU52" s="158"/>
      <c r="BV52" s="158"/>
      <c r="BW52" s="27"/>
      <c r="BX52" s="157"/>
      <c r="BY52" s="158"/>
      <c r="BZ52" s="158"/>
      <c r="CA52" s="27"/>
      <c r="CB52" s="157"/>
      <c r="CC52" s="158"/>
      <c r="CD52" s="158"/>
      <c r="CE52" s="27"/>
      <c r="CF52" s="157"/>
      <c r="CG52" s="158"/>
      <c r="CH52" s="158"/>
      <c r="CI52" s="27"/>
      <c r="CJ52" s="157"/>
      <c r="CK52" s="158"/>
      <c r="CL52" s="158"/>
      <c r="CM52" s="27"/>
      <c r="CN52" s="157"/>
      <c r="CO52" s="158"/>
      <c r="CP52" s="158"/>
      <c r="CQ52" s="27"/>
      <c r="CR52" s="157"/>
      <c r="CS52" s="158"/>
      <c r="CT52" s="158"/>
      <c r="CU52" s="27"/>
      <c r="CV52" s="157"/>
      <c r="CW52" s="158"/>
      <c r="CX52" s="158"/>
      <c r="CY52" s="27"/>
      <c r="CZ52" s="157"/>
      <c r="DA52" s="158"/>
      <c r="DB52" s="158"/>
      <c r="DC52" s="27"/>
      <c r="DD52" s="157"/>
      <c r="DE52" s="158"/>
      <c r="DF52" s="158"/>
      <c r="DG52" s="27"/>
      <c r="DH52" s="157"/>
      <c r="DI52" s="158"/>
      <c r="DJ52" s="158"/>
      <c r="DK52" s="27"/>
      <c r="DL52" s="157"/>
      <c r="DM52" s="158"/>
      <c r="DN52" s="158"/>
      <c r="DO52" s="27"/>
      <c r="DP52" s="157"/>
      <c r="DQ52" s="158"/>
      <c r="DR52" s="158"/>
      <c r="DS52" s="27"/>
      <c r="DT52" s="157"/>
      <c r="DU52" s="158"/>
      <c r="DV52" s="158"/>
      <c r="DW52" s="27"/>
      <c r="DX52" s="157"/>
      <c r="DY52" s="158"/>
      <c r="DZ52" s="158"/>
      <c r="EA52" s="27"/>
      <c r="EB52" s="157"/>
      <c r="EC52" s="158"/>
      <c r="ED52" s="158"/>
      <c r="EE52" s="27"/>
      <c r="EF52" s="157"/>
      <c r="EG52" s="158"/>
      <c r="EH52" s="158"/>
      <c r="EI52" s="27"/>
      <c r="EJ52" s="157"/>
      <c r="EK52" s="158"/>
      <c r="EL52" s="158"/>
      <c r="EM52" s="27"/>
      <c r="EN52" s="157"/>
      <c r="EO52" s="158"/>
      <c r="EP52" s="158"/>
      <c r="EQ52" s="27"/>
      <c r="ER52" s="157"/>
      <c r="ES52" s="158"/>
      <c r="ET52" s="158"/>
      <c r="EU52" s="27"/>
      <c r="EV52" s="157"/>
      <c r="EW52" s="158"/>
      <c r="EX52" s="158"/>
      <c r="EY52" s="27"/>
      <c r="EZ52" s="157"/>
      <c r="FA52" s="158"/>
      <c r="FB52" s="158"/>
      <c r="FC52" s="27"/>
      <c r="FD52" s="157"/>
      <c r="FE52" s="158"/>
      <c r="FF52" s="158"/>
      <c r="FG52" s="27"/>
      <c r="FH52" s="157"/>
      <c r="FI52" s="158"/>
      <c r="FJ52" s="158"/>
      <c r="FK52" s="27"/>
      <c r="FL52" s="157"/>
      <c r="FM52" s="158"/>
      <c r="FN52" s="158"/>
      <c r="FO52" s="27"/>
      <c r="FP52" s="157"/>
      <c r="FQ52" s="158"/>
      <c r="FR52" s="158"/>
      <c r="FS52" s="27"/>
      <c r="FT52" s="157"/>
      <c r="FU52" s="158"/>
      <c r="FV52" s="158"/>
      <c r="FW52" s="27"/>
      <c r="FX52" s="157"/>
      <c r="FY52" s="158"/>
      <c r="FZ52" s="158"/>
      <c r="GA52" s="27"/>
      <c r="GB52" s="157"/>
      <c r="GC52" s="158"/>
      <c r="GD52" s="158"/>
      <c r="GE52" s="27"/>
      <c r="GF52" s="157"/>
      <c r="GG52" s="158"/>
      <c r="GH52" s="158"/>
      <c r="GI52" s="27"/>
      <c r="GJ52" s="157"/>
      <c r="GK52" s="158"/>
      <c r="GL52" s="158"/>
      <c r="GM52" s="27"/>
      <c r="GN52" s="157"/>
      <c r="GO52" s="158"/>
      <c r="GP52" s="158"/>
      <c r="GQ52" s="27"/>
      <c r="GR52" s="157"/>
      <c r="GS52" s="158"/>
      <c r="GT52" s="158"/>
      <c r="GU52" s="27"/>
      <c r="GV52" s="157"/>
      <c r="GW52" s="158"/>
      <c r="GX52" s="158"/>
      <c r="GY52" s="27"/>
      <c r="GZ52" s="157"/>
      <c r="HA52" s="158"/>
      <c r="HB52" s="158"/>
      <c r="HC52" s="27"/>
      <c r="HD52" s="157"/>
      <c r="HE52" s="158"/>
      <c r="HF52" s="158"/>
      <c r="HG52" s="27"/>
      <c r="HH52" s="157"/>
      <c r="HI52" s="158"/>
      <c r="HJ52" s="158"/>
      <c r="HK52" s="27"/>
      <c r="HL52" s="157"/>
      <c r="HM52" s="158"/>
      <c r="HN52" s="158"/>
      <c r="HO52" s="27"/>
      <c r="HP52" s="157"/>
      <c r="HQ52" s="158"/>
      <c r="HR52" s="158"/>
      <c r="HS52" s="27"/>
      <c r="HT52" s="157"/>
      <c r="HU52" s="158"/>
      <c r="HV52" s="158"/>
      <c r="HW52" s="27"/>
      <c r="HX52" s="157"/>
      <c r="HY52" s="158"/>
      <c r="HZ52" s="158"/>
      <c r="IA52" s="27"/>
      <c r="IB52" s="157"/>
      <c r="IC52" s="158"/>
      <c r="ID52" s="158"/>
      <c r="IE52" s="27"/>
    </row>
    <row r="53" spans="1:239" s="26" customFormat="1">
      <c r="A53" s="152" t="s">
        <v>57</v>
      </c>
      <c r="B53" s="153">
        <v>2175</v>
      </c>
      <c r="C53" s="153">
        <v>79.67</v>
      </c>
      <c r="D53" s="61">
        <v>0.87748671666659939</v>
      </c>
    </row>
    <row r="54" spans="1:239" ht="13.5" thickBot="1">
      <c r="A54" s="169" t="s">
        <v>18</v>
      </c>
      <c r="B54" s="231">
        <v>0</v>
      </c>
      <c r="C54" s="231">
        <v>0</v>
      </c>
      <c r="D54" s="70">
        <v>0</v>
      </c>
    </row>
    <row r="55" spans="1:239">
      <c r="A55" s="165" t="s">
        <v>283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4" width="13.140625" style="2"/>
    <col min="255" max="255" width="52.140625" style="2" customWidth="1"/>
    <col min="256" max="257" width="14.42578125" style="2" customWidth="1"/>
    <col min="258" max="258" width="9.85546875" style="2" customWidth="1"/>
    <col min="259" max="510" width="13.140625" style="2"/>
    <col min="511" max="511" width="52.140625" style="2" customWidth="1"/>
    <col min="512" max="513" width="14.42578125" style="2" customWidth="1"/>
    <col min="514" max="514" width="9.85546875" style="2" customWidth="1"/>
    <col min="515" max="766" width="13.140625" style="2"/>
    <col min="767" max="767" width="52.140625" style="2" customWidth="1"/>
    <col min="768" max="769" width="14.42578125" style="2" customWidth="1"/>
    <col min="770" max="770" width="9.85546875" style="2" customWidth="1"/>
    <col min="771" max="1022" width="13.140625" style="2"/>
    <col min="1023" max="1023" width="52.140625" style="2" customWidth="1"/>
    <col min="1024" max="1025" width="14.42578125" style="2" customWidth="1"/>
    <col min="1026" max="1026" width="9.85546875" style="2" customWidth="1"/>
    <col min="1027" max="1278" width="13.140625" style="2"/>
    <col min="1279" max="1279" width="52.140625" style="2" customWidth="1"/>
    <col min="1280" max="1281" width="14.42578125" style="2" customWidth="1"/>
    <col min="1282" max="1282" width="9.85546875" style="2" customWidth="1"/>
    <col min="1283" max="1534" width="13.140625" style="2"/>
    <col min="1535" max="1535" width="52.140625" style="2" customWidth="1"/>
    <col min="1536" max="1537" width="14.42578125" style="2" customWidth="1"/>
    <col min="1538" max="1538" width="9.85546875" style="2" customWidth="1"/>
    <col min="1539" max="1790" width="13.140625" style="2"/>
    <col min="1791" max="1791" width="52.140625" style="2" customWidth="1"/>
    <col min="1792" max="1793" width="14.42578125" style="2" customWidth="1"/>
    <col min="1794" max="1794" width="9.85546875" style="2" customWidth="1"/>
    <col min="1795" max="2046" width="13.140625" style="2"/>
    <col min="2047" max="2047" width="52.140625" style="2" customWidth="1"/>
    <col min="2048" max="2049" width="14.42578125" style="2" customWidth="1"/>
    <col min="2050" max="2050" width="9.85546875" style="2" customWidth="1"/>
    <col min="2051" max="2302" width="13.140625" style="2"/>
    <col min="2303" max="2303" width="52.140625" style="2" customWidth="1"/>
    <col min="2304" max="2305" width="14.42578125" style="2" customWidth="1"/>
    <col min="2306" max="2306" width="9.85546875" style="2" customWidth="1"/>
    <col min="2307" max="2558" width="13.140625" style="2"/>
    <col min="2559" max="2559" width="52.140625" style="2" customWidth="1"/>
    <col min="2560" max="2561" width="14.42578125" style="2" customWidth="1"/>
    <col min="2562" max="2562" width="9.85546875" style="2" customWidth="1"/>
    <col min="2563" max="2814" width="13.140625" style="2"/>
    <col min="2815" max="2815" width="52.140625" style="2" customWidth="1"/>
    <col min="2816" max="2817" width="14.42578125" style="2" customWidth="1"/>
    <col min="2818" max="2818" width="9.85546875" style="2" customWidth="1"/>
    <col min="2819" max="3070" width="13.140625" style="2"/>
    <col min="3071" max="3071" width="52.140625" style="2" customWidth="1"/>
    <col min="3072" max="3073" width="14.42578125" style="2" customWidth="1"/>
    <col min="3074" max="3074" width="9.85546875" style="2" customWidth="1"/>
    <col min="3075" max="3326" width="13.140625" style="2"/>
    <col min="3327" max="3327" width="52.140625" style="2" customWidth="1"/>
    <col min="3328" max="3329" width="14.42578125" style="2" customWidth="1"/>
    <col min="3330" max="3330" width="9.85546875" style="2" customWidth="1"/>
    <col min="3331" max="3582" width="13.140625" style="2"/>
    <col min="3583" max="3583" width="52.140625" style="2" customWidth="1"/>
    <col min="3584" max="3585" width="14.42578125" style="2" customWidth="1"/>
    <col min="3586" max="3586" width="9.85546875" style="2" customWidth="1"/>
    <col min="3587" max="3838" width="13.140625" style="2"/>
    <col min="3839" max="3839" width="52.140625" style="2" customWidth="1"/>
    <col min="3840" max="3841" width="14.42578125" style="2" customWidth="1"/>
    <col min="3842" max="3842" width="9.85546875" style="2" customWidth="1"/>
    <col min="3843" max="4094" width="13.140625" style="2"/>
    <col min="4095" max="4095" width="52.140625" style="2" customWidth="1"/>
    <col min="4096" max="4097" width="14.42578125" style="2" customWidth="1"/>
    <col min="4098" max="4098" width="9.85546875" style="2" customWidth="1"/>
    <col min="4099" max="4350" width="13.140625" style="2"/>
    <col min="4351" max="4351" width="52.140625" style="2" customWidth="1"/>
    <col min="4352" max="4353" width="14.42578125" style="2" customWidth="1"/>
    <col min="4354" max="4354" width="9.85546875" style="2" customWidth="1"/>
    <col min="4355" max="4606" width="13.140625" style="2"/>
    <col min="4607" max="4607" width="52.140625" style="2" customWidth="1"/>
    <col min="4608" max="4609" width="14.42578125" style="2" customWidth="1"/>
    <col min="4610" max="4610" width="9.85546875" style="2" customWidth="1"/>
    <col min="4611" max="4862" width="13.140625" style="2"/>
    <col min="4863" max="4863" width="52.140625" style="2" customWidth="1"/>
    <col min="4864" max="4865" width="14.42578125" style="2" customWidth="1"/>
    <col min="4866" max="4866" width="9.85546875" style="2" customWidth="1"/>
    <col min="4867" max="5118" width="13.140625" style="2"/>
    <col min="5119" max="5119" width="52.140625" style="2" customWidth="1"/>
    <col min="5120" max="5121" width="14.42578125" style="2" customWidth="1"/>
    <col min="5122" max="5122" width="9.85546875" style="2" customWidth="1"/>
    <col min="5123" max="5374" width="13.140625" style="2"/>
    <col min="5375" max="5375" width="52.140625" style="2" customWidth="1"/>
    <col min="5376" max="5377" width="14.42578125" style="2" customWidth="1"/>
    <col min="5378" max="5378" width="9.85546875" style="2" customWidth="1"/>
    <col min="5379" max="5630" width="13.140625" style="2"/>
    <col min="5631" max="5631" width="52.140625" style="2" customWidth="1"/>
    <col min="5632" max="5633" width="14.42578125" style="2" customWidth="1"/>
    <col min="5634" max="5634" width="9.85546875" style="2" customWidth="1"/>
    <col min="5635" max="5886" width="13.140625" style="2"/>
    <col min="5887" max="5887" width="52.140625" style="2" customWidth="1"/>
    <col min="5888" max="5889" width="14.42578125" style="2" customWidth="1"/>
    <col min="5890" max="5890" width="9.85546875" style="2" customWidth="1"/>
    <col min="5891" max="6142" width="13.140625" style="2"/>
    <col min="6143" max="6143" width="52.140625" style="2" customWidth="1"/>
    <col min="6144" max="6145" width="14.42578125" style="2" customWidth="1"/>
    <col min="6146" max="6146" width="9.85546875" style="2" customWidth="1"/>
    <col min="6147" max="6398" width="13.140625" style="2"/>
    <col min="6399" max="6399" width="52.140625" style="2" customWidth="1"/>
    <col min="6400" max="6401" width="14.42578125" style="2" customWidth="1"/>
    <col min="6402" max="6402" width="9.85546875" style="2" customWidth="1"/>
    <col min="6403" max="6654" width="13.140625" style="2"/>
    <col min="6655" max="6655" width="52.140625" style="2" customWidth="1"/>
    <col min="6656" max="6657" width="14.42578125" style="2" customWidth="1"/>
    <col min="6658" max="6658" width="9.85546875" style="2" customWidth="1"/>
    <col min="6659" max="6910" width="13.140625" style="2"/>
    <col min="6911" max="6911" width="52.140625" style="2" customWidth="1"/>
    <col min="6912" max="6913" width="14.42578125" style="2" customWidth="1"/>
    <col min="6914" max="6914" width="9.85546875" style="2" customWidth="1"/>
    <col min="6915" max="7166" width="13.140625" style="2"/>
    <col min="7167" max="7167" width="52.140625" style="2" customWidth="1"/>
    <col min="7168" max="7169" width="14.42578125" style="2" customWidth="1"/>
    <col min="7170" max="7170" width="9.85546875" style="2" customWidth="1"/>
    <col min="7171" max="7422" width="13.140625" style="2"/>
    <col min="7423" max="7423" width="52.140625" style="2" customWidth="1"/>
    <col min="7424" max="7425" width="14.42578125" style="2" customWidth="1"/>
    <col min="7426" max="7426" width="9.85546875" style="2" customWidth="1"/>
    <col min="7427" max="7678" width="13.140625" style="2"/>
    <col min="7679" max="7679" width="52.140625" style="2" customWidth="1"/>
    <col min="7680" max="7681" width="14.42578125" style="2" customWidth="1"/>
    <col min="7682" max="7682" width="9.85546875" style="2" customWidth="1"/>
    <col min="7683" max="7934" width="13.140625" style="2"/>
    <col min="7935" max="7935" width="52.140625" style="2" customWidth="1"/>
    <col min="7936" max="7937" width="14.42578125" style="2" customWidth="1"/>
    <col min="7938" max="7938" width="9.85546875" style="2" customWidth="1"/>
    <col min="7939" max="8190" width="13.140625" style="2"/>
    <col min="8191" max="8191" width="52.140625" style="2" customWidth="1"/>
    <col min="8192" max="8193" width="14.42578125" style="2" customWidth="1"/>
    <col min="8194" max="8194" width="9.85546875" style="2" customWidth="1"/>
    <col min="8195" max="8446" width="13.140625" style="2"/>
    <col min="8447" max="8447" width="52.140625" style="2" customWidth="1"/>
    <col min="8448" max="8449" width="14.42578125" style="2" customWidth="1"/>
    <col min="8450" max="8450" width="9.85546875" style="2" customWidth="1"/>
    <col min="8451" max="8702" width="13.140625" style="2"/>
    <col min="8703" max="8703" width="52.140625" style="2" customWidth="1"/>
    <col min="8704" max="8705" width="14.42578125" style="2" customWidth="1"/>
    <col min="8706" max="8706" width="9.85546875" style="2" customWidth="1"/>
    <col min="8707" max="8958" width="13.140625" style="2"/>
    <col min="8959" max="8959" width="52.140625" style="2" customWidth="1"/>
    <col min="8960" max="8961" width="14.42578125" style="2" customWidth="1"/>
    <col min="8962" max="8962" width="9.85546875" style="2" customWidth="1"/>
    <col min="8963" max="9214" width="13.140625" style="2"/>
    <col min="9215" max="9215" width="52.140625" style="2" customWidth="1"/>
    <col min="9216" max="9217" width="14.42578125" style="2" customWidth="1"/>
    <col min="9218" max="9218" width="9.85546875" style="2" customWidth="1"/>
    <col min="9219" max="9470" width="13.140625" style="2"/>
    <col min="9471" max="9471" width="52.140625" style="2" customWidth="1"/>
    <col min="9472" max="9473" width="14.42578125" style="2" customWidth="1"/>
    <col min="9474" max="9474" width="9.85546875" style="2" customWidth="1"/>
    <col min="9475" max="9726" width="13.140625" style="2"/>
    <col min="9727" max="9727" width="52.140625" style="2" customWidth="1"/>
    <col min="9728" max="9729" width="14.42578125" style="2" customWidth="1"/>
    <col min="9730" max="9730" width="9.85546875" style="2" customWidth="1"/>
    <col min="9731" max="9982" width="13.140625" style="2"/>
    <col min="9983" max="9983" width="52.140625" style="2" customWidth="1"/>
    <col min="9984" max="9985" width="14.42578125" style="2" customWidth="1"/>
    <col min="9986" max="9986" width="9.85546875" style="2" customWidth="1"/>
    <col min="9987" max="10238" width="13.140625" style="2"/>
    <col min="10239" max="10239" width="52.140625" style="2" customWidth="1"/>
    <col min="10240" max="10241" width="14.42578125" style="2" customWidth="1"/>
    <col min="10242" max="10242" width="9.85546875" style="2" customWidth="1"/>
    <col min="10243" max="10494" width="13.140625" style="2"/>
    <col min="10495" max="10495" width="52.140625" style="2" customWidth="1"/>
    <col min="10496" max="10497" width="14.42578125" style="2" customWidth="1"/>
    <col min="10498" max="10498" width="9.85546875" style="2" customWidth="1"/>
    <col min="10499" max="10750" width="13.140625" style="2"/>
    <col min="10751" max="10751" width="52.140625" style="2" customWidth="1"/>
    <col min="10752" max="10753" width="14.42578125" style="2" customWidth="1"/>
    <col min="10754" max="10754" width="9.85546875" style="2" customWidth="1"/>
    <col min="10755" max="11006" width="13.140625" style="2"/>
    <col min="11007" max="11007" width="52.140625" style="2" customWidth="1"/>
    <col min="11008" max="11009" width="14.42578125" style="2" customWidth="1"/>
    <col min="11010" max="11010" width="9.85546875" style="2" customWidth="1"/>
    <col min="11011" max="11262" width="13.140625" style="2"/>
    <col min="11263" max="11263" width="52.140625" style="2" customWidth="1"/>
    <col min="11264" max="11265" width="14.42578125" style="2" customWidth="1"/>
    <col min="11266" max="11266" width="9.85546875" style="2" customWidth="1"/>
    <col min="11267" max="11518" width="13.140625" style="2"/>
    <col min="11519" max="11519" width="52.140625" style="2" customWidth="1"/>
    <col min="11520" max="11521" width="14.42578125" style="2" customWidth="1"/>
    <col min="11522" max="11522" width="9.85546875" style="2" customWidth="1"/>
    <col min="11523" max="11774" width="13.140625" style="2"/>
    <col min="11775" max="11775" width="52.140625" style="2" customWidth="1"/>
    <col min="11776" max="11777" width="14.42578125" style="2" customWidth="1"/>
    <col min="11778" max="11778" width="9.85546875" style="2" customWidth="1"/>
    <col min="11779" max="12030" width="13.140625" style="2"/>
    <col min="12031" max="12031" width="52.140625" style="2" customWidth="1"/>
    <col min="12032" max="12033" width="14.42578125" style="2" customWidth="1"/>
    <col min="12034" max="12034" width="9.85546875" style="2" customWidth="1"/>
    <col min="12035" max="12286" width="13.140625" style="2"/>
    <col min="12287" max="12287" width="52.140625" style="2" customWidth="1"/>
    <col min="12288" max="12289" width="14.42578125" style="2" customWidth="1"/>
    <col min="12290" max="12290" width="9.85546875" style="2" customWidth="1"/>
    <col min="12291" max="12542" width="13.140625" style="2"/>
    <col min="12543" max="12543" width="52.140625" style="2" customWidth="1"/>
    <col min="12544" max="12545" width="14.42578125" style="2" customWidth="1"/>
    <col min="12546" max="12546" width="9.85546875" style="2" customWidth="1"/>
    <col min="12547" max="12798" width="13.140625" style="2"/>
    <col min="12799" max="12799" width="52.140625" style="2" customWidth="1"/>
    <col min="12800" max="12801" width="14.42578125" style="2" customWidth="1"/>
    <col min="12802" max="12802" width="9.85546875" style="2" customWidth="1"/>
    <col min="12803" max="13054" width="13.140625" style="2"/>
    <col min="13055" max="13055" width="52.140625" style="2" customWidth="1"/>
    <col min="13056" max="13057" width="14.42578125" style="2" customWidth="1"/>
    <col min="13058" max="13058" width="9.85546875" style="2" customWidth="1"/>
    <col min="13059" max="13310" width="13.140625" style="2"/>
    <col min="13311" max="13311" width="52.140625" style="2" customWidth="1"/>
    <col min="13312" max="13313" width="14.42578125" style="2" customWidth="1"/>
    <col min="13314" max="13314" width="9.85546875" style="2" customWidth="1"/>
    <col min="13315" max="13566" width="13.140625" style="2"/>
    <col min="13567" max="13567" width="52.140625" style="2" customWidth="1"/>
    <col min="13568" max="13569" width="14.42578125" style="2" customWidth="1"/>
    <col min="13570" max="13570" width="9.85546875" style="2" customWidth="1"/>
    <col min="13571" max="13822" width="13.140625" style="2"/>
    <col min="13823" max="13823" width="52.140625" style="2" customWidth="1"/>
    <col min="13824" max="13825" width="14.42578125" style="2" customWidth="1"/>
    <col min="13826" max="13826" width="9.85546875" style="2" customWidth="1"/>
    <col min="13827" max="14078" width="13.140625" style="2"/>
    <col min="14079" max="14079" width="52.140625" style="2" customWidth="1"/>
    <col min="14080" max="14081" width="14.42578125" style="2" customWidth="1"/>
    <col min="14082" max="14082" width="9.85546875" style="2" customWidth="1"/>
    <col min="14083" max="14334" width="13.140625" style="2"/>
    <col min="14335" max="14335" width="52.140625" style="2" customWidth="1"/>
    <col min="14336" max="14337" width="14.42578125" style="2" customWidth="1"/>
    <col min="14338" max="14338" width="9.85546875" style="2" customWidth="1"/>
    <col min="14339" max="14590" width="13.140625" style="2"/>
    <col min="14591" max="14591" width="52.140625" style="2" customWidth="1"/>
    <col min="14592" max="14593" width="14.42578125" style="2" customWidth="1"/>
    <col min="14594" max="14594" width="9.85546875" style="2" customWidth="1"/>
    <col min="14595" max="14846" width="13.140625" style="2"/>
    <col min="14847" max="14847" width="52.140625" style="2" customWidth="1"/>
    <col min="14848" max="14849" width="14.42578125" style="2" customWidth="1"/>
    <col min="14850" max="14850" width="9.85546875" style="2" customWidth="1"/>
    <col min="14851" max="15102" width="13.140625" style="2"/>
    <col min="15103" max="15103" width="52.140625" style="2" customWidth="1"/>
    <col min="15104" max="15105" width="14.42578125" style="2" customWidth="1"/>
    <col min="15106" max="15106" width="9.85546875" style="2" customWidth="1"/>
    <col min="15107" max="15358" width="13.140625" style="2"/>
    <col min="15359" max="15359" width="52.140625" style="2" customWidth="1"/>
    <col min="15360" max="15361" width="14.42578125" style="2" customWidth="1"/>
    <col min="15362" max="15362" width="9.85546875" style="2" customWidth="1"/>
    <col min="15363" max="15614" width="13.140625" style="2"/>
    <col min="15615" max="15615" width="52.140625" style="2" customWidth="1"/>
    <col min="15616" max="15617" width="14.42578125" style="2" customWidth="1"/>
    <col min="15618" max="15618" width="9.85546875" style="2" customWidth="1"/>
    <col min="15619" max="15870" width="13.140625" style="2"/>
    <col min="15871" max="15871" width="52.140625" style="2" customWidth="1"/>
    <col min="15872" max="15873" width="14.42578125" style="2" customWidth="1"/>
    <col min="15874" max="15874" width="9.85546875" style="2" customWidth="1"/>
    <col min="15875" max="16126" width="13.140625" style="2"/>
    <col min="16127" max="16127" width="52.140625" style="2" customWidth="1"/>
    <col min="16128" max="16129" width="14.42578125" style="2" customWidth="1"/>
    <col min="16130" max="16130" width="9.85546875" style="2" customWidth="1"/>
    <col min="16131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299</v>
      </c>
      <c r="B2" s="1"/>
      <c r="C2" s="1"/>
      <c r="D2" s="1"/>
    </row>
    <row r="3" spans="1:4">
      <c r="A3" s="136" t="s">
        <v>281</v>
      </c>
      <c r="B3" s="1"/>
      <c r="C3" s="1"/>
      <c r="D3" s="1"/>
    </row>
    <row r="4" spans="1:4">
      <c r="A4" s="136" t="s">
        <v>64</v>
      </c>
      <c r="B4" s="1"/>
      <c r="C4" s="1"/>
      <c r="D4" s="1"/>
    </row>
    <row r="5" spans="1:4" ht="13.5" thickBot="1">
      <c r="A5" s="3" t="s">
        <v>4</v>
      </c>
      <c r="B5" s="137">
        <v>27300</v>
      </c>
      <c r="C5" s="138" t="s">
        <v>5</v>
      </c>
    </row>
    <row r="6" spans="1:4">
      <c r="A6" s="6"/>
      <c r="B6" s="139" t="s">
        <v>6</v>
      </c>
      <c r="C6" s="56">
        <v>39934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11</v>
      </c>
      <c r="D8" s="144" t="s">
        <v>13</v>
      </c>
    </row>
    <row r="9" spans="1:4">
      <c r="A9" s="141" t="s">
        <v>14</v>
      </c>
      <c r="B9" s="145"/>
    </row>
    <row r="10" spans="1:4">
      <c r="A10" s="146" t="s">
        <v>15</v>
      </c>
      <c r="B10" s="145">
        <v>0</v>
      </c>
      <c r="C10" s="145">
        <v>0</v>
      </c>
      <c r="D10" s="57">
        <v>0</v>
      </c>
    </row>
    <row r="11" spans="1:4">
      <c r="A11" s="146" t="s">
        <v>16</v>
      </c>
      <c r="B11" s="2">
        <v>0</v>
      </c>
      <c r="C11" s="2">
        <v>0</v>
      </c>
      <c r="D11" s="57">
        <v>0</v>
      </c>
    </row>
    <row r="12" spans="1:4">
      <c r="A12" s="146" t="s">
        <v>17</v>
      </c>
      <c r="B12" s="145">
        <v>285</v>
      </c>
      <c r="C12" s="145">
        <v>10.44</v>
      </c>
      <c r="D12" s="57">
        <v>4.7704759745026387E-2</v>
      </c>
    </row>
    <row r="13" spans="1:4">
      <c r="A13" s="146" t="s">
        <v>18</v>
      </c>
      <c r="B13" s="145">
        <v>0</v>
      </c>
      <c r="C13" s="145">
        <v>0</v>
      </c>
      <c r="D13" s="57">
        <v>0</v>
      </c>
    </row>
    <row r="14" spans="1:4">
      <c r="A14" s="146" t="s">
        <v>19</v>
      </c>
      <c r="B14" s="145">
        <v>0</v>
      </c>
      <c r="C14" s="145">
        <v>0</v>
      </c>
      <c r="D14" s="57">
        <v>0</v>
      </c>
    </row>
    <row r="15" spans="1:4">
      <c r="A15" s="138" t="s">
        <v>20</v>
      </c>
      <c r="B15" s="145">
        <v>2175</v>
      </c>
      <c r="C15" s="145">
        <v>79.67</v>
      </c>
      <c r="D15" s="57">
        <v>0.36406264015941192</v>
      </c>
    </row>
    <row r="16" spans="1:4">
      <c r="A16" s="138" t="s">
        <v>21</v>
      </c>
      <c r="B16" s="145">
        <v>55.8</v>
      </c>
      <c r="C16" s="145">
        <v>2.04</v>
      </c>
      <c r="D16" s="57">
        <v>9.3400898027104287E-3</v>
      </c>
    </row>
    <row r="17" spans="1:4">
      <c r="A17" s="138" t="s">
        <v>22</v>
      </c>
      <c r="B17" s="145">
        <v>1200</v>
      </c>
      <c r="C17" s="145">
        <v>43.96</v>
      </c>
      <c r="D17" s="57">
        <v>0.20086214629484794</v>
      </c>
    </row>
    <row r="18" spans="1:4">
      <c r="A18" s="138" t="s">
        <v>23</v>
      </c>
      <c r="B18" s="145">
        <v>1206.45</v>
      </c>
      <c r="C18" s="145">
        <v>44.19</v>
      </c>
      <c r="D18" s="57">
        <v>0.20194178033118276</v>
      </c>
    </row>
    <row r="19" spans="1:4">
      <c r="A19" s="138" t="s">
        <v>24</v>
      </c>
      <c r="B19" s="145">
        <v>182</v>
      </c>
      <c r="C19" s="145">
        <v>6.66</v>
      </c>
      <c r="D19" s="57">
        <v>3.046409218805194E-2</v>
      </c>
    </row>
    <row r="20" spans="1:4">
      <c r="A20" s="138" t="s">
        <v>25</v>
      </c>
      <c r="B20" s="145">
        <v>265.54000000000002</v>
      </c>
      <c r="C20" s="145">
        <v>9.73</v>
      </c>
      <c r="D20" s="57">
        <v>4.4447445272611609E-2</v>
      </c>
    </row>
    <row r="21" spans="1:4">
      <c r="A21" s="138" t="s">
        <v>26</v>
      </c>
      <c r="B21" s="145">
        <v>206.5</v>
      </c>
      <c r="C21" s="145">
        <v>7.57</v>
      </c>
      <c r="D21" s="57">
        <v>3.4565027674905088E-2</v>
      </c>
    </row>
    <row r="22" spans="1:4">
      <c r="A22" s="148" t="s">
        <v>27</v>
      </c>
      <c r="B22" s="149">
        <v>5576.29</v>
      </c>
      <c r="C22" s="149">
        <v>204.26</v>
      </c>
      <c r="D22" s="59">
        <v>0.93338798146874813</v>
      </c>
    </row>
    <row r="23" spans="1:4">
      <c r="A23" s="151" t="s">
        <v>28</v>
      </c>
      <c r="B23" s="2">
        <v>0</v>
      </c>
      <c r="C23" s="2">
        <v>0</v>
      </c>
    </row>
    <row r="24" spans="1:4">
      <c r="A24" s="146" t="s">
        <v>29</v>
      </c>
      <c r="B24" s="145">
        <v>0</v>
      </c>
      <c r="C24" s="145">
        <v>0</v>
      </c>
      <c r="D24" s="57">
        <v>0</v>
      </c>
    </row>
    <row r="25" spans="1:4">
      <c r="A25" s="146" t="s">
        <v>30</v>
      </c>
      <c r="B25" s="145">
        <v>0</v>
      </c>
      <c r="C25" s="145">
        <v>0</v>
      </c>
      <c r="D25" s="57">
        <v>0</v>
      </c>
    </row>
    <row r="26" spans="1:4">
      <c r="A26" s="146" t="s">
        <v>31</v>
      </c>
      <c r="B26" s="145">
        <v>0</v>
      </c>
      <c r="C26" s="145">
        <v>0</v>
      </c>
      <c r="D26" s="57">
        <v>0</v>
      </c>
    </row>
    <row r="27" spans="1:4">
      <c r="A27" s="146" t="s">
        <v>32</v>
      </c>
      <c r="B27" s="145">
        <v>0</v>
      </c>
      <c r="C27" s="145">
        <v>0</v>
      </c>
      <c r="D27" s="57">
        <v>0</v>
      </c>
    </row>
    <row r="28" spans="1:4">
      <c r="A28" s="146" t="s">
        <v>33</v>
      </c>
      <c r="B28" s="145">
        <v>0</v>
      </c>
      <c r="C28" s="145">
        <v>0</v>
      </c>
      <c r="D28" s="57">
        <v>0</v>
      </c>
    </row>
    <row r="29" spans="1:4">
      <c r="A29" s="146" t="s">
        <v>34</v>
      </c>
      <c r="B29" s="145">
        <v>0</v>
      </c>
      <c r="C29" s="145">
        <v>0</v>
      </c>
      <c r="D29" s="57">
        <v>0</v>
      </c>
    </row>
    <row r="30" spans="1:4">
      <c r="A30" s="146" t="s">
        <v>35</v>
      </c>
      <c r="B30" s="145">
        <v>0</v>
      </c>
      <c r="C30" s="145">
        <v>0</v>
      </c>
      <c r="D30" s="57">
        <v>0</v>
      </c>
    </row>
    <row r="31" spans="1:4">
      <c r="A31" s="146" t="s">
        <v>36</v>
      </c>
      <c r="B31" s="145">
        <v>0</v>
      </c>
      <c r="C31" s="145">
        <v>0</v>
      </c>
      <c r="D31" s="57">
        <v>0</v>
      </c>
    </row>
    <row r="32" spans="1:4">
      <c r="A32" s="152" t="s">
        <v>37</v>
      </c>
      <c r="B32" s="153">
        <v>0</v>
      </c>
      <c r="C32" s="153">
        <v>0</v>
      </c>
      <c r="D32" s="61">
        <v>0</v>
      </c>
    </row>
    <row r="33" spans="1:239" s="155" customFormat="1">
      <c r="A33" s="141" t="s">
        <v>38</v>
      </c>
      <c r="B33" s="2">
        <v>0</v>
      </c>
      <c r="C33" s="2">
        <v>0</v>
      </c>
      <c r="D33" s="2"/>
    </row>
    <row r="34" spans="1:239" s="155" customFormat="1">
      <c r="A34" s="146" t="s">
        <v>39</v>
      </c>
      <c r="B34" s="145">
        <v>284.73161502999073</v>
      </c>
      <c r="C34" s="145">
        <v>10.43</v>
      </c>
      <c r="D34" s="57">
        <v>4.7659836094101939E-2</v>
      </c>
    </row>
    <row r="35" spans="1:239" s="155" customFormat="1">
      <c r="A35" s="138" t="s">
        <v>40</v>
      </c>
      <c r="B35" s="145">
        <v>284.73161502999073</v>
      </c>
      <c r="C35" s="145">
        <v>10.43</v>
      </c>
      <c r="D35" s="57">
        <v>4.7659836094101939E-2</v>
      </c>
    </row>
    <row r="36" spans="1:239" s="156" customFormat="1">
      <c r="A36" s="148" t="s">
        <v>41</v>
      </c>
      <c r="B36" s="149">
        <v>5861.0216150299912</v>
      </c>
      <c r="C36" s="149">
        <v>214.69</v>
      </c>
      <c r="D36" s="59">
        <v>0.98104781756285009</v>
      </c>
    </row>
    <row r="37" spans="1:239" s="155" customFormat="1">
      <c r="A37" s="141" t="s">
        <v>42</v>
      </c>
      <c r="B37" s="2">
        <v>0</v>
      </c>
      <c r="C37" s="2">
        <v>0</v>
      </c>
      <c r="D37" s="2"/>
    </row>
    <row r="38" spans="1:239" s="155" customFormat="1">
      <c r="A38" s="138" t="s">
        <v>43</v>
      </c>
      <c r="B38" s="145">
        <v>111.04</v>
      </c>
      <c r="C38" s="145">
        <v>4.07</v>
      </c>
      <c r="D38" s="57">
        <v>1.8586443937149932E-2</v>
      </c>
    </row>
    <row r="39" spans="1:239" s="155" customFormat="1">
      <c r="A39" s="138" t="s">
        <v>44</v>
      </c>
      <c r="B39" s="145">
        <v>0.99</v>
      </c>
      <c r="C39" s="145">
        <v>0.04</v>
      </c>
      <c r="D39" s="57">
        <v>1.6571127069324955E-4</v>
      </c>
    </row>
    <row r="40" spans="1:239" s="155" customFormat="1">
      <c r="A40" s="146" t="s">
        <v>45</v>
      </c>
      <c r="B40" s="145">
        <v>0</v>
      </c>
      <c r="C40" s="145">
        <v>0</v>
      </c>
      <c r="D40" s="57">
        <v>0</v>
      </c>
    </row>
    <row r="41" spans="1:239" s="155" customFormat="1">
      <c r="A41" s="152" t="s">
        <v>46</v>
      </c>
      <c r="B41" s="153">
        <v>112.03</v>
      </c>
      <c r="C41" s="153">
        <v>4.1100000000000003</v>
      </c>
      <c r="D41" s="61">
        <v>1.875215520784318E-2</v>
      </c>
      <c r="E41" s="158"/>
      <c r="F41" s="158"/>
      <c r="G41" s="27"/>
      <c r="H41" s="157"/>
      <c r="I41" s="158"/>
      <c r="J41" s="158"/>
      <c r="K41" s="27"/>
      <c r="L41" s="157"/>
      <c r="M41" s="158"/>
      <c r="N41" s="158"/>
      <c r="O41" s="27"/>
      <c r="P41" s="157"/>
      <c r="Q41" s="158"/>
      <c r="R41" s="158"/>
      <c r="S41" s="27"/>
      <c r="T41" s="157"/>
      <c r="U41" s="158"/>
      <c r="V41" s="158"/>
      <c r="W41" s="27"/>
      <c r="X41" s="157"/>
      <c r="Y41" s="158"/>
      <c r="Z41" s="158"/>
      <c r="AA41" s="27"/>
      <c r="AB41" s="157"/>
      <c r="AC41" s="158"/>
      <c r="AD41" s="158"/>
      <c r="AE41" s="27"/>
      <c r="AF41" s="157"/>
      <c r="AG41" s="158"/>
      <c r="AH41" s="158"/>
      <c r="AI41" s="27"/>
      <c r="AJ41" s="157"/>
      <c r="AK41" s="158"/>
      <c r="AL41" s="158"/>
      <c r="AM41" s="27"/>
      <c r="AN41" s="157"/>
      <c r="AO41" s="158"/>
      <c r="AP41" s="158"/>
      <c r="AQ41" s="27"/>
      <c r="AR41" s="157"/>
      <c r="AS41" s="158"/>
      <c r="AT41" s="158"/>
      <c r="AU41" s="27"/>
      <c r="AV41" s="157"/>
      <c r="AW41" s="158"/>
      <c r="AX41" s="158"/>
      <c r="AY41" s="27"/>
      <c r="AZ41" s="157"/>
      <c r="BA41" s="158"/>
      <c r="BB41" s="158"/>
      <c r="BC41" s="27"/>
      <c r="BD41" s="157"/>
      <c r="BE41" s="158"/>
      <c r="BF41" s="158"/>
      <c r="BG41" s="27"/>
      <c r="BH41" s="157"/>
      <c r="BI41" s="158"/>
      <c r="BJ41" s="158"/>
      <c r="BK41" s="27"/>
      <c r="BL41" s="157"/>
      <c r="BM41" s="158"/>
      <c r="BN41" s="158"/>
      <c r="BO41" s="27"/>
      <c r="BP41" s="157"/>
      <c r="BQ41" s="158"/>
      <c r="BR41" s="158"/>
      <c r="BS41" s="27"/>
      <c r="BT41" s="157"/>
      <c r="BU41" s="158"/>
      <c r="BV41" s="158"/>
      <c r="BW41" s="27"/>
      <c r="BX41" s="157"/>
      <c r="BY41" s="158"/>
      <c r="BZ41" s="158"/>
      <c r="CA41" s="27"/>
      <c r="CB41" s="157"/>
      <c r="CC41" s="158"/>
      <c r="CD41" s="158"/>
      <c r="CE41" s="27"/>
      <c r="CF41" s="157"/>
      <c r="CG41" s="158"/>
      <c r="CH41" s="158"/>
      <c r="CI41" s="27"/>
      <c r="CJ41" s="157"/>
      <c r="CK41" s="158"/>
      <c r="CL41" s="158"/>
      <c r="CM41" s="27"/>
      <c r="CN41" s="157"/>
      <c r="CO41" s="158"/>
      <c r="CP41" s="158"/>
      <c r="CQ41" s="27"/>
      <c r="CR41" s="157"/>
      <c r="CS41" s="158"/>
      <c r="CT41" s="158"/>
      <c r="CU41" s="27"/>
      <c r="CV41" s="157"/>
      <c r="CW41" s="158"/>
      <c r="CX41" s="158"/>
      <c r="CY41" s="27"/>
      <c r="CZ41" s="157"/>
      <c r="DA41" s="158"/>
      <c r="DB41" s="158"/>
      <c r="DC41" s="27"/>
      <c r="DD41" s="157"/>
      <c r="DE41" s="158"/>
      <c r="DF41" s="158"/>
      <c r="DG41" s="27"/>
      <c r="DH41" s="157"/>
      <c r="DI41" s="158"/>
      <c r="DJ41" s="158"/>
      <c r="DK41" s="27"/>
      <c r="DL41" s="157"/>
      <c r="DM41" s="158"/>
      <c r="DN41" s="158"/>
      <c r="DO41" s="27"/>
      <c r="DP41" s="157"/>
      <c r="DQ41" s="158"/>
      <c r="DR41" s="158"/>
      <c r="DS41" s="27"/>
      <c r="DT41" s="157"/>
      <c r="DU41" s="158"/>
      <c r="DV41" s="158"/>
      <c r="DW41" s="27"/>
      <c r="DX41" s="157"/>
      <c r="DY41" s="158"/>
      <c r="DZ41" s="158"/>
      <c r="EA41" s="27"/>
      <c r="EB41" s="157"/>
      <c r="EC41" s="158"/>
      <c r="ED41" s="158"/>
      <c r="EE41" s="27"/>
      <c r="EF41" s="157"/>
      <c r="EG41" s="158"/>
      <c r="EH41" s="158"/>
      <c r="EI41" s="27"/>
      <c r="EJ41" s="157"/>
      <c r="EK41" s="158"/>
      <c r="EL41" s="158"/>
      <c r="EM41" s="27"/>
      <c r="EN41" s="157"/>
      <c r="EO41" s="158"/>
      <c r="EP41" s="158"/>
      <c r="EQ41" s="27"/>
      <c r="ER41" s="157"/>
      <c r="ES41" s="158"/>
      <c r="ET41" s="158"/>
      <c r="EU41" s="27"/>
      <c r="EV41" s="157"/>
      <c r="EW41" s="158"/>
      <c r="EX41" s="158"/>
      <c r="EY41" s="27"/>
      <c r="EZ41" s="157"/>
      <c r="FA41" s="158"/>
      <c r="FB41" s="158"/>
      <c r="FC41" s="27"/>
      <c r="FD41" s="157"/>
      <c r="FE41" s="158"/>
      <c r="FF41" s="158"/>
      <c r="FG41" s="27"/>
      <c r="FH41" s="157"/>
      <c r="FI41" s="158"/>
      <c r="FJ41" s="158"/>
      <c r="FK41" s="27"/>
      <c r="FL41" s="157"/>
      <c r="FM41" s="158"/>
      <c r="FN41" s="158"/>
      <c r="FO41" s="27"/>
      <c r="FP41" s="157"/>
      <c r="FQ41" s="158"/>
      <c r="FR41" s="158"/>
      <c r="FS41" s="27"/>
      <c r="FT41" s="157"/>
      <c r="FU41" s="158"/>
      <c r="FV41" s="158"/>
      <c r="FW41" s="27"/>
      <c r="FX41" s="157"/>
      <c r="FY41" s="158"/>
      <c r="FZ41" s="158"/>
      <c r="GA41" s="27"/>
      <c r="GB41" s="157"/>
      <c r="GC41" s="158"/>
      <c r="GD41" s="158"/>
      <c r="GE41" s="27"/>
      <c r="GF41" s="157"/>
      <c r="GG41" s="158"/>
      <c r="GH41" s="158"/>
      <c r="GI41" s="27"/>
      <c r="GJ41" s="157"/>
      <c r="GK41" s="158"/>
      <c r="GL41" s="158"/>
      <c r="GM41" s="27"/>
      <c r="GN41" s="157"/>
      <c r="GO41" s="158"/>
      <c r="GP41" s="158"/>
      <c r="GQ41" s="27"/>
      <c r="GR41" s="157"/>
      <c r="GS41" s="158"/>
      <c r="GT41" s="158"/>
      <c r="GU41" s="27"/>
      <c r="GV41" s="157"/>
      <c r="GW41" s="158"/>
      <c r="GX41" s="158"/>
      <c r="GY41" s="27"/>
      <c r="GZ41" s="157"/>
      <c r="HA41" s="158"/>
      <c r="HB41" s="158"/>
      <c r="HC41" s="27"/>
      <c r="HD41" s="157"/>
      <c r="HE41" s="158"/>
      <c r="HF41" s="158"/>
      <c r="HG41" s="27"/>
      <c r="HH41" s="157"/>
      <c r="HI41" s="158"/>
      <c r="HJ41" s="158"/>
      <c r="HK41" s="27"/>
      <c r="HL41" s="157"/>
      <c r="HM41" s="158"/>
      <c r="HN41" s="158"/>
      <c r="HO41" s="27"/>
      <c r="HP41" s="157"/>
      <c r="HQ41" s="158"/>
      <c r="HR41" s="158"/>
      <c r="HS41" s="27"/>
      <c r="HT41" s="157"/>
      <c r="HU41" s="158"/>
      <c r="HV41" s="158"/>
      <c r="HW41" s="27"/>
      <c r="HX41" s="157"/>
      <c r="HY41" s="158"/>
      <c r="HZ41" s="158"/>
      <c r="IA41" s="27"/>
      <c r="IB41" s="157"/>
      <c r="IC41" s="158"/>
      <c r="ID41" s="158"/>
      <c r="IE41" s="27"/>
    </row>
    <row r="42" spans="1:239" s="155" customFormat="1">
      <c r="A42" s="141" t="s">
        <v>47</v>
      </c>
      <c r="B42" s="2">
        <v>0</v>
      </c>
      <c r="C42" s="2">
        <v>0</v>
      </c>
      <c r="D42" s="2"/>
    </row>
    <row r="43" spans="1:239" s="155" customFormat="1">
      <c r="A43" s="146" t="s">
        <v>48</v>
      </c>
      <c r="B43" s="145">
        <v>0.47501199999999999</v>
      </c>
      <c r="C43" s="145">
        <v>0.02</v>
      </c>
      <c r="D43" s="57">
        <v>7.9509941529840259E-5</v>
      </c>
    </row>
    <row r="44" spans="1:239" s="155" customFormat="1">
      <c r="A44" s="146" t="s">
        <v>49</v>
      </c>
      <c r="B44" s="145">
        <v>0</v>
      </c>
      <c r="C44" s="145">
        <v>0</v>
      </c>
      <c r="D44" s="57">
        <v>0</v>
      </c>
    </row>
    <row r="45" spans="1:239" s="155" customFormat="1">
      <c r="A45" s="146" t="s">
        <v>50</v>
      </c>
      <c r="B45" s="145">
        <v>0.72</v>
      </c>
      <c r="C45" s="145">
        <v>0.03</v>
      </c>
      <c r="D45" s="57">
        <v>1.2051728777690877E-4</v>
      </c>
    </row>
    <row r="46" spans="1:239" s="155" customFormat="1">
      <c r="A46" s="152" t="s">
        <v>51</v>
      </c>
      <c r="B46" s="153">
        <v>1.195012</v>
      </c>
      <c r="C46" s="153">
        <v>0.05</v>
      </c>
      <c r="D46" s="61">
        <v>2.0002722930674902E-4</v>
      </c>
      <c r="E46" s="158"/>
      <c r="F46" s="158"/>
      <c r="G46" s="27"/>
      <c r="H46" s="157"/>
      <c r="I46" s="158"/>
      <c r="J46" s="158"/>
      <c r="K46" s="27"/>
      <c r="L46" s="157"/>
      <c r="M46" s="158"/>
      <c r="N46" s="158"/>
      <c r="O46" s="27"/>
      <c r="P46" s="157"/>
      <c r="Q46" s="158"/>
      <c r="R46" s="158"/>
      <c r="S46" s="27"/>
      <c r="T46" s="157"/>
      <c r="U46" s="158"/>
      <c r="V46" s="158"/>
      <c r="W46" s="27"/>
      <c r="X46" s="157"/>
      <c r="Y46" s="158"/>
      <c r="Z46" s="158"/>
      <c r="AA46" s="27"/>
      <c r="AB46" s="157"/>
      <c r="AC46" s="158"/>
      <c r="AD46" s="158"/>
      <c r="AE46" s="27"/>
      <c r="AF46" s="157"/>
      <c r="AG46" s="158"/>
      <c r="AH46" s="158"/>
      <c r="AI46" s="27"/>
      <c r="AJ46" s="157"/>
      <c r="AK46" s="158"/>
      <c r="AL46" s="158"/>
      <c r="AM46" s="27"/>
      <c r="AN46" s="157"/>
      <c r="AO46" s="158"/>
      <c r="AP46" s="158"/>
      <c r="AQ46" s="27"/>
      <c r="AR46" s="157"/>
      <c r="AS46" s="158"/>
      <c r="AT46" s="158"/>
      <c r="AU46" s="27"/>
      <c r="AV46" s="157"/>
      <c r="AW46" s="158"/>
      <c r="AX46" s="158"/>
      <c r="AY46" s="27"/>
      <c r="AZ46" s="157"/>
      <c r="BA46" s="158"/>
      <c r="BB46" s="158"/>
      <c r="BC46" s="27"/>
      <c r="BD46" s="157"/>
      <c r="BE46" s="158"/>
      <c r="BF46" s="158"/>
      <c r="BG46" s="27"/>
      <c r="BH46" s="157"/>
      <c r="BI46" s="158"/>
      <c r="BJ46" s="158"/>
      <c r="BK46" s="27"/>
      <c r="BL46" s="157"/>
      <c r="BM46" s="158"/>
      <c r="BN46" s="158"/>
      <c r="BO46" s="27"/>
      <c r="BP46" s="157"/>
      <c r="BQ46" s="158"/>
      <c r="BR46" s="158"/>
      <c r="BS46" s="27"/>
      <c r="BT46" s="157"/>
      <c r="BU46" s="158"/>
      <c r="BV46" s="158"/>
      <c r="BW46" s="27"/>
      <c r="BX46" s="157"/>
      <c r="BY46" s="158"/>
      <c r="BZ46" s="158"/>
      <c r="CA46" s="27"/>
      <c r="CB46" s="157"/>
      <c r="CC46" s="158"/>
      <c r="CD46" s="158"/>
      <c r="CE46" s="27"/>
      <c r="CF46" s="157"/>
      <c r="CG46" s="158"/>
      <c r="CH46" s="158"/>
      <c r="CI46" s="27"/>
      <c r="CJ46" s="157"/>
      <c r="CK46" s="158"/>
      <c r="CL46" s="158"/>
      <c r="CM46" s="27"/>
      <c r="CN46" s="157"/>
      <c r="CO46" s="158"/>
      <c r="CP46" s="158"/>
      <c r="CQ46" s="27"/>
      <c r="CR46" s="157"/>
      <c r="CS46" s="158"/>
      <c r="CT46" s="158"/>
      <c r="CU46" s="27"/>
      <c r="CV46" s="157"/>
      <c r="CW46" s="158"/>
      <c r="CX46" s="158"/>
      <c r="CY46" s="27"/>
      <c r="CZ46" s="157"/>
      <c r="DA46" s="158"/>
      <c r="DB46" s="158"/>
      <c r="DC46" s="27"/>
      <c r="DD46" s="157"/>
      <c r="DE46" s="158"/>
      <c r="DF46" s="158"/>
      <c r="DG46" s="27"/>
      <c r="DH46" s="157"/>
      <c r="DI46" s="158"/>
      <c r="DJ46" s="158"/>
      <c r="DK46" s="27"/>
      <c r="DL46" s="157"/>
      <c r="DM46" s="158"/>
      <c r="DN46" s="158"/>
      <c r="DO46" s="27"/>
      <c r="DP46" s="157"/>
      <c r="DQ46" s="158"/>
      <c r="DR46" s="158"/>
      <c r="DS46" s="27"/>
      <c r="DT46" s="157"/>
      <c r="DU46" s="158"/>
      <c r="DV46" s="158"/>
      <c r="DW46" s="27"/>
      <c r="DX46" s="157"/>
      <c r="DY46" s="158"/>
      <c r="DZ46" s="158"/>
      <c r="EA46" s="27"/>
      <c r="EB46" s="157"/>
      <c r="EC46" s="158"/>
      <c r="ED46" s="158"/>
      <c r="EE46" s="27"/>
      <c r="EF46" s="157"/>
      <c r="EG46" s="158"/>
      <c r="EH46" s="158"/>
      <c r="EI46" s="27"/>
      <c r="EJ46" s="157"/>
      <c r="EK46" s="158"/>
      <c r="EL46" s="158"/>
      <c r="EM46" s="27"/>
      <c r="EN46" s="157"/>
      <c r="EO46" s="158"/>
      <c r="EP46" s="158"/>
      <c r="EQ46" s="27"/>
      <c r="ER46" s="157"/>
      <c r="ES46" s="158"/>
      <c r="ET46" s="158"/>
      <c r="EU46" s="27"/>
      <c r="EV46" s="157"/>
      <c r="EW46" s="158"/>
      <c r="EX46" s="158"/>
      <c r="EY46" s="27"/>
      <c r="EZ46" s="157"/>
      <c r="FA46" s="158"/>
      <c r="FB46" s="158"/>
      <c r="FC46" s="27"/>
      <c r="FD46" s="157"/>
      <c r="FE46" s="158"/>
      <c r="FF46" s="158"/>
      <c r="FG46" s="27"/>
      <c r="FH46" s="157"/>
      <c r="FI46" s="158"/>
      <c r="FJ46" s="158"/>
      <c r="FK46" s="27"/>
      <c r="FL46" s="157"/>
      <c r="FM46" s="158"/>
      <c r="FN46" s="158"/>
      <c r="FO46" s="27"/>
      <c r="FP46" s="157"/>
      <c r="FQ46" s="158"/>
      <c r="FR46" s="158"/>
      <c r="FS46" s="27"/>
      <c r="FT46" s="157"/>
      <c r="FU46" s="158"/>
      <c r="FV46" s="158"/>
      <c r="FW46" s="27"/>
      <c r="FX46" s="157"/>
      <c r="FY46" s="158"/>
      <c r="FZ46" s="158"/>
      <c r="GA46" s="27"/>
      <c r="GB46" s="157"/>
      <c r="GC46" s="158"/>
      <c r="GD46" s="158"/>
      <c r="GE46" s="27"/>
      <c r="GF46" s="157"/>
      <c r="GG46" s="158"/>
      <c r="GH46" s="158"/>
      <c r="GI46" s="27"/>
      <c r="GJ46" s="157"/>
      <c r="GK46" s="158"/>
      <c r="GL46" s="158"/>
      <c r="GM46" s="27"/>
      <c r="GN46" s="157"/>
      <c r="GO46" s="158"/>
      <c r="GP46" s="158"/>
      <c r="GQ46" s="27"/>
      <c r="GR46" s="157"/>
      <c r="GS46" s="158"/>
      <c r="GT46" s="158"/>
      <c r="GU46" s="27"/>
      <c r="GV46" s="157"/>
      <c r="GW46" s="158"/>
      <c r="GX46" s="158"/>
      <c r="GY46" s="27"/>
      <c r="GZ46" s="157"/>
      <c r="HA46" s="158"/>
      <c r="HB46" s="158"/>
      <c r="HC46" s="27"/>
      <c r="HD46" s="157"/>
      <c r="HE46" s="158"/>
      <c r="HF46" s="158"/>
      <c r="HG46" s="27"/>
      <c r="HH46" s="157"/>
      <c r="HI46" s="158"/>
      <c r="HJ46" s="158"/>
      <c r="HK46" s="27"/>
      <c r="HL46" s="157"/>
      <c r="HM46" s="158"/>
      <c r="HN46" s="158"/>
      <c r="HO46" s="27"/>
      <c r="HP46" s="157"/>
      <c r="HQ46" s="158"/>
      <c r="HR46" s="158"/>
      <c r="HS46" s="27"/>
      <c r="HT46" s="157"/>
      <c r="HU46" s="158"/>
      <c r="HV46" s="158"/>
      <c r="HW46" s="27"/>
      <c r="HX46" s="157"/>
      <c r="HY46" s="158"/>
      <c r="HZ46" s="158"/>
      <c r="IA46" s="27"/>
      <c r="IB46" s="157"/>
      <c r="IC46" s="158"/>
      <c r="ID46" s="158"/>
      <c r="IE46" s="27"/>
    </row>
    <row r="47" spans="1:239" s="155" customFormat="1">
      <c r="A47" s="159" t="s">
        <v>52</v>
      </c>
      <c r="B47" s="160">
        <v>113.22501200000001</v>
      </c>
      <c r="C47" s="160">
        <v>4.16</v>
      </c>
      <c r="D47" s="63">
        <v>1.8952182437149929E-2</v>
      </c>
      <c r="E47" s="158"/>
      <c r="F47" s="157"/>
      <c r="G47" s="158"/>
      <c r="H47" s="158"/>
      <c r="I47" s="158"/>
      <c r="J47" s="157"/>
      <c r="K47" s="158"/>
      <c r="L47" s="158"/>
      <c r="M47" s="158"/>
      <c r="N47" s="157"/>
      <c r="O47" s="158"/>
      <c r="P47" s="158"/>
      <c r="Q47" s="158"/>
      <c r="R47" s="157"/>
      <c r="S47" s="158"/>
      <c r="T47" s="158"/>
      <c r="U47" s="158"/>
      <c r="V47" s="157"/>
      <c r="W47" s="158"/>
      <c r="X47" s="158"/>
      <c r="Y47" s="158"/>
      <c r="Z47" s="157"/>
      <c r="AA47" s="158"/>
      <c r="AB47" s="158"/>
      <c r="AC47" s="158"/>
      <c r="AD47" s="157"/>
      <c r="AE47" s="158"/>
      <c r="AF47" s="158"/>
      <c r="AG47" s="158"/>
      <c r="AH47" s="157"/>
      <c r="AI47" s="158"/>
      <c r="AJ47" s="158"/>
      <c r="AK47" s="158"/>
      <c r="AL47" s="157"/>
      <c r="AM47" s="158"/>
      <c r="AN47" s="158"/>
      <c r="AO47" s="158"/>
      <c r="AP47" s="157"/>
      <c r="AQ47" s="158"/>
      <c r="AR47" s="158"/>
      <c r="AS47" s="158"/>
      <c r="AT47" s="157"/>
      <c r="AU47" s="158"/>
      <c r="AV47" s="158"/>
      <c r="AW47" s="158"/>
      <c r="AX47" s="157"/>
      <c r="AY47" s="158"/>
      <c r="AZ47" s="158"/>
      <c r="BA47" s="158"/>
      <c r="BB47" s="157"/>
      <c r="BC47" s="158"/>
      <c r="BD47" s="158"/>
      <c r="BE47" s="158"/>
      <c r="BF47" s="157"/>
      <c r="BG47" s="158"/>
      <c r="BH47" s="158"/>
      <c r="BI47" s="158"/>
      <c r="BJ47" s="157"/>
      <c r="BK47" s="158"/>
      <c r="BL47" s="158"/>
      <c r="BM47" s="158"/>
      <c r="BN47" s="157"/>
      <c r="BO47" s="158"/>
      <c r="BP47" s="158"/>
      <c r="BQ47" s="158"/>
      <c r="BR47" s="157"/>
      <c r="BS47" s="158"/>
      <c r="BT47" s="158"/>
      <c r="BU47" s="158"/>
      <c r="BV47" s="157"/>
      <c r="BW47" s="158"/>
      <c r="BX47" s="158"/>
      <c r="BY47" s="158"/>
      <c r="BZ47" s="157"/>
      <c r="CA47" s="158"/>
      <c r="CB47" s="158"/>
      <c r="CC47" s="158"/>
      <c r="CD47" s="157"/>
      <c r="CE47" s="158"/>
      <c r="CF47" s="158"/>
      <c r="CG47" s="158"/>
      <c r="CH47" s="157"/>
      <c r="CI47" s="158"/>
      <c r="CJ47" s="158"/>
      <c r="CK47" s="158"/>
      <c r="CL47" s="157"/>
      <c r="CM47" s="158"/>
      <c r="CN47" s="158"/>
      <c r="CO47" s="158"/>
      <c r="CP47" s="157"/>
      <c r="CQ47" s="158"/>
      <c r="CR47" s="158"/>
      <c r="CS47" s="158"/>
      <c r="CT47" s="157"/>
      <c r="CU47" s="158"/>
      <c r="CV47" s="158"/>
      <c r="CW47" s="158"/>
      <c r="CX47" s="157"/>
      <c r="CY47" s="158"/>
      <c r="CZ47" s="158"/>
      <c r="DA47" s="158"/>
      <c r="DB47" s="157"/>
      <c r="DC47" s="158"/>
      <c r="DD47" s="158"/>
      <c r="DE47" s="158"/>
      <c r="DF47" s="157"/>
      <c r="DG47" s="158"/>
      <c r="DH47" s="158"/>
      <c r="DI47" s="158"/>
      <c r="DJ47" s="157"/>
      <c r="DK47" s="158"/>
      <c r="DL47" s="158"/>
      <c r="DM47" s="158"/>
      <c r="DN47" s="157"/>
      <c r="DO47" s="158"/>
      <c r="DP47" s="158"/>
      <c r="DQ47" s="158"/>
      <c r="DR47" s="157"/>
      <c r="DS47" s="158"/>
      <c r="DT47" s="158"/>
      <c r="DU47" s="158"/>
      <c r="DV47" s="157"/>
      <c r="DW47" s="158"/>
      <c r="DX47" s="158"/>
      <c r="DY47" s="158"/>
      <c r="DZ47" s="157"/>
      <c r="EA47" s="158"/>
      <c r="EB47" s="158"/>
      <c r="EC47" s="158"/>
      <c r="ED47" s="157"/>
      <c r="EE47" s="158"/>
      <c r="EF47" s="158"/>
      <c r="EG47" s="158"/>
      <c r="EH47" s="157"/>
      <c r="EI47" s="158"/>
      <c r="EJ47" s="158"/>
      <c r="EK47" s="158"/>
      <c r="EL47" s="157"/>
      <c r="EM47" s="158"/>
      <c r="EN47" s="158"/>
      <c r="EO47" s="158"/>
      <c r="EP47" s="157"/>
      <c r="EQ47" s="158"/>
      <c r="ER47" s="158"/>
      <c r="ES47" s="158"/>
      <c r="ET47" s="157"/>
      <c r="EU47" s="158"/>
      <c r="EV47" s="158"/>
      <c r="EW47" s="158"/>
      <c r="EX47" s="157"/>
      <c r="EY47" s="158"/>
      <c r="EZ47" s="158"/>
      <c r="FA47" s="158"/>
      <c r="FB47" s="157"/>
      <c r="FC47" s="158"/>
      <c r="FD47" s="158"/>
      <c r="FE47" s="158"/>
      <c r="FF47" s="157"/>
      <c r="FG47" s="158"/>
      <c r="FH47" s="158"/>
      <c r="FI47" s="158"/>
      <c r="FJ47" s="157"/>
      <c r="FK47" s="158"/>
      <c r="FL47" s="158"/>
      <c r="FM47" s="158"/>
      <c r="FN47" s="157"/>
      <c r="FO47" s="158"/>
      <c r="FP47" s="158"/>
      <c r="FQ47" s="158"/>
      <c r="FR47" s="157"/>
      <c r="FS47" s="158"/>
      <c r="FT47" s="158"/>
      <c r="FU47" s="158"/>
      <c r="FV47" s="157"/>
      <c r="FW47" s="158"/>
      <c r="FX47" s="158"/>
      <c r="FY47" s="158"/>
      <c r="FZ47" s="157"/>
      <c r="GA47" s="158"/>
      <c r="GB47" s="158"/>
      <c r="GC47" s="158"/>
      <c r="GD47" s="157"/>
      <c r="GE47" s="158"/>
      <c r="GF47" s="158"/>
      <c r="GG47" s="158"/>
      <c r="GH47" s="157"/>
      <c r="GI47" s="158"/>
      <c r="GJ47" s="158"/>
      <c r="GK47" s="158"/>
      <c r="GL47" s="157"/>
      <c r="GM47" s="158"/>
      <c r="GN47" s="158"/>
      <c r="GO47" s="158"/>
      <c r="GP47" s="157"/>
      <c r="GQ47" s="158"/>
      <c r="GR47" s="158"/>
      <c r="GS47" s="158"/>
      <c r="GT47" s="157"/>
      <c r="GU47" s="158"/>
      <c r="GV47" s="158"/>
      <c r="GW47" s="158"/>
      <c r="GX47" s="157"/>
      <c r="GY47" s="158"/>
      <c r="GZ47" s="158"/>
      <c r="HA47" s="158"/>
      <c r="HB47" s="157"/>
      <c r="HC47" s="158"/>
      <c r="HD47" s="158"/>
      <c r="HE47" s="158"/>
      <c r="HF47" s="157"/>
      <c r="HG47" s="158"/>
      <c r="HH47" s="158"/>
      <c r="HI47" s="158"/>
      <c r="HJ47" s="157"/>
      <c r="HK47" s="158"/>
      <c r="HL47" s="158"/>
      <c r="HM47" s="158"/>
      <c r="HN47" s="157"/>
      <c r="HO47" s="158"/>
      <c r="HP47" s="158"/>
      <c r="HQ47" s="158"/>
      <c r="HR47" s="157"/>
      <c r="HS47" s="158"/>
      <c r="HT47" s="158"/>
      <c r="HU47" s="158"/>
      <c r="HV47" s="157"/>
      <c r="HW47" s="158"/>
      <c r="HX47" s="158"/>
      <c r="HY47" s="158"/>
      <c r="HZ47" s="157"/>
      <c r="IA47" s="158"/>
      <c r="IB47" s="158"/>
      <c r="IC47" s="158"/>
    </row>
    <row r="48" spans="1:239" s="156" customFormat="1" ht="13.5" thickBot="1">
      <c r="A48" s="162" t="s">
        <v>53</v>
      </c>
      <c r="B48" s="163">
        <v>5974.246627029991</v>
      </c>
      <c r="C48" s="163">
        <v>218.85</v>
      </c>
      <c r="D48" s="73">
        <v>1</v>
      </c>
    </row>
    <row r="49" spans="1:239" s="155" customFormat="1" ht="13.5" thickBot="1">
      <c r="A49" s="166"/>
      <c r="B49" s="228"/>
      <c r="C49" s="228"/>
      <c r="D49" s="64"/>
    </row>
    <row r="50" spans="1:239" s="155" customFormat="1" ht="13.5" thickBot="1">
      <c r="A50" s="167" t="s">
        <v>54</v>
      </c>
      <c r="B50" s="229">
        <v>2496.34</v>
      </c>
      <c r="C50" s="229">
        <v>91.44</v>
      </c>
      <c r="D50" s="66">
        <v>1</v>
      </c>
    </row>
    <row r="51" spans="1:239" s="155" customFormat="1">
      <c r="A51" s="168" t="s">
        <v>55</v>
      </c>
      <c r="B51" s="230">
        <v>55.8</v>
      </c>
      <c r="C51" s="230">
        <v>2.04</v>
      </c>
      <c r="D51" s="68">
        <v>2.2352724388504767E-2</v>
      </c>
    </row>
    <row r="52" spans="1:239" s="155" customFormat="1">
      <c r="A52" s="152" t="s">
        <v>56</v>
      </c>
      <c r="B52" s="153">
        <v>265.54000000000002</v>
      </c>
      <c r="C52" s="153">
        <v>9.73</v>
      </c>
      <c r="D52" s="61">
        <v>0.10637172821009959</v>
      </c>
      <c r="E52" s="158"/>
      <c r="F52" s="158"/>
      <c r="G52" s="27"/>
      <c r="H52" s="157"/>
      <c r="I52" s="158"/>
      <c r="J52" s="158"/>
      <c r="K52" s="27"/>
      <c r="L52" s="157"/>
      <c r="M52" s="158"/>
      <c r="N52" s="158"/>
      <c r="O52" s="27"/>
      <c r="P52" s="157"/>
      <c r="Q52" s="158"/>
      <c r="R52" s="158"/>
      <c r="S52" s="27"/>
      <c r="T52" s="157"/>
      <c r="U52" s="158"/>
      <c r="V52" s="158"/>
      <c r="W52" s="27"/>
      <c r="X52" s="157"/>
      <c r="Y52" s="158"/>
      <c r="Z52" s="158"/>
      <c r="AA52" s="27"/>
      <c r="AB52" s="157"/>
      <c r="AC52" s="158"/>
      <c r="AD52" s="158"/>
      <c r="AE52" s="27"/>
      <c r="AF52" s="157"/>
      <c r="AG52" s="158"/>
      <c r="AH52" s="158"/>
      <c r="AI52" s="27"/>
      <c r="AJ52" s="157"/>
      <c r="AK52" s="158"/>
      <c r="AL52" s="158"/>
      <c r="AM52" s="27"/>
      <c r="AN52" s="157"/>
      <c r="AO52" s="158"/>
      <c r="AP52" s="158"/>
      <c r="AQ52" s="27"/>
      <c r="AR52" s="157"/>
      <c r="AS52" s="158"/>
      <c r="AT52" s="158"/>
      <c r="AU52" s="27"/>
      <c r="AV52" s="157"/>
      <c r="AW52" s="158"/>
      <c r="AX52" s="158"/>
      <c r="AY52" s="27"/>
      <c r="AZ52" s="157"/>
      <c r="BA52" s="158"/>
      <c r="BB52" s="158"/>
      <c r="BC52" s="27"/>
      <c r="BD52" s="157"/>
      <c r="BE52" s="158"/>
      <c r="BF52" s="158"/>
      <c r="BG52" s="27"/>
      <c r="BH52" s="157"/>
      <c r="BI52" s="158"/>
      <c r="BJ52" s="158"/>
      <c r="BK52" s="27"/>
      <c r="BL52" s="157"/>
      <c r="BM52" s="158"/>
      <c r="BN52" s="158"/>
      <c r="BO52" s="27"/>
      <c r="BP52" s="157"/>
      <c r="BQ52" s="158"/>
      <c r="BR52" s="158"/>
      <c r="BS52" s="27"/>
      <c r="BT52" s="157"/>
      <c r="BU52" s="158"/>
      <c r="BV52" s="158"/>
      <c r="BW52" s="27"/>
      <c r="BX52" s="157"/>
      <c r="BY52" s="158"/>
      <c r="BZ52" s="158"/>
      <c r="CA52" s="27"/>
      <c r="CB52" s="157"/>
      <c r="CC52" s="158"/>
      <c r="CD52" s="158"/>
      <c r="CE52" s="27"/>
      <c r="CF52" s="157"/>
      <c r="CG52" s="158"/>
      <c r="CH52" s="158"/>
      <c r="CI52" s="27"/>
      <c r="CJ52" s="157"/>
      <c r="CK52" s="158"/>
      <c r="CL52" s="158"/>
      <c r="CM52" s="27"/>
      <c r="CN52" s="157"/>
      <c r="CO52" s="158"/>
      <c r="CP52" s="158"/>
      <c r="CQ52" s="27"/>
      <c r="CR52" s="157"/>
      <c r="CS52" s="158"/>
      <c r="CT52" s="158"/>
      <c r="CU52" s="27"/>
      <c r="CV52" s="157"/>
      <c r="CW52" s="158"/>
      <c r="CX52" s="158"/>
      <c r="CY52" s="27"/>
      <c r="CZ52" s="157"/>
      <c r="DA52" s="158"/>
      <c r="DB52" s="158"/>
      <c r="DC52" s="27"/>
      <c r="DD52" s="157"/>
      <c r="DE52" s="158"/>
      <c r="DF52" s="158"/>
      <c r="DG52" s="27"/>
      <c r="DH52" s="157"/>
      <c r="DI52" s="158"/>
      <c r="DJ52" s="158"/>
      <c r="DK52" s="27"/>
      <c r="DL52" s="157"/>
      <c r="DM52" s="158"/>
      <c r="DN52" s="158"/>
      <c r="DO52" s="27"/>
      <c r="DP52" s="157"/>
      <c r="DQ52" s="158"/>
      <c r="DR52" s="158"/>
      <c r="DS52" s="27"/>
      <c r="DT52" s="157"/>
      <c r="DU52" s="158"/>
      <c r="DV52" s="158"/>
      <c r="DW52" s="27"/>
      <c r="DX52" s="157"/>
      <c r="DY52" s="158"/>
      <c r="DZ52" s="158"/>
      <c r="EA52" s="27"/>
      <c r="EB52" s="157"/>
      <c r="EC52" s="158"/>
      <c r="ED52" s="158"/>
      <c r="EE52" s="27"/>
      <c r="EF52" s="157"/>
      <c r="EG52" s="158"/>
      <c r="EH52" s="158"/>
      <c r="EI52" s="27"/>
      <c r="EJ52" s="157"/>
      <c r="EK52" s="158"/>
      <c r="EL52" s="158"/>
      <c r="EM52" s="27"/>
      <c r="EN52" s="157"/>
      <c r="EO52" s="158"/>
      <c r="EP52" s="158"/>
      <c r="EQ52" s="27"/>
      <c r="ER52" s="157"/>
      <c r="ES52" s="158"/>
      <c r="ET52" s="158"/>
      <c r="EU52" s="27"/>
      <c r="EV52" s="157"/>
      <c r="EW52" s="158"/>
      <c r="EX52" s="158"/>
      <c r="EY52" s="27"/>
      <c r="EZ52" s="157"/>
      <c r="FA52" s="158"/>
      <c r="FB52" s="158"/>
      <c r="FC52" s="27"/>
      <c r="FD52" s="157"/>
      <c r="FE52" s="158"/>
      <c r="FF52" s="158"/>
      <c r="FG52" s="27"/>
      <c r="FH52" s="157"/>
      <c r="FI52" s="158"/>
      <c r="FJ52" s="158"/>
      <c r="FK52" s="27"/>
      <c r="FL52" s="157"/>
      <c r="FM52" s="158"/>
      <c r="FN52" s="158"/>
      <c r="FO52" s="27"/>
      <c r="FP52" s="157"/>
      <c r="FQ52" s="158"/>
      <c r="FR52" s="158"/>
      <c r="FS52" s="27"/>
      <c r="FT52" s="157"/>
      <c r="FU52" s="158"/>
      <c r="FV52" s="158"/>
      <c r="FW52" s="27"/>
      <c r="FX52" s="157"/>
      <c r="FY52" s="158"/>
      <c r="FZ52" s="158"/>
      <c r="GA52" s="27"/>
      <c r="GB52" s="157"/>
      <c r="GC52" s="158"/>
      <c r="GD52" s="158"/>
      <c r="GE52" s="27"/>
      <c r="GF52" s="157"/>
      <c r="GG52" s="158"/>
      <c r="GH52" s="158"/>
      <c r="GI52" s="27"/>
      <c r="GJ52" s="157"/>
      <c r="GK52" s="158"/>
      <c r="GL52" s="158"/>
      <c r="GM52" s="27"/>
      <c r="GN52" s="157"/>
      <c r="GO52" s="158"/>
      <c r="GP52" s="158"/>
      <c r="GQ52" s="27"/>
      <c r="GR52" s="157"/>
      <c r="GS52" s="158"/>
      <c r="GT52" s="158"/>
      <c r="GU52" s="27"/>
      <c r="GV52" s="157"/>
      <c r="GW52" s="158"/>
      <c r="GX52" s="158"/>
      <c r="GY52" s="27"/>
      <c r="GZ52" s="157"/>
      <c r="HA52" s="158"/>
      <c r="HB52" s="158"/>
      <c r="HC52" s="27"/>
      <c r="HD52" s="157"/>
      <c r="HE52" s="158"/>
      <c r="HF52" s="158"/>
      <c r="HG52" s="27"/>
      <c r="HH52" s="157"/>
      <c r="HI52" s="158"/>
      <c r="HJ52" s="158"/>
      <c r="HK52" s="27"/>
      <c r="HL52" s="157"/>
      <c r="HM52" s="158"/>
      <c r="HN52" s="158"/>
      <c r="HO52" s="27"/>
      <c r="HP52" s="157"/>
      <c r="HQ52" s="158"/>
      <c r="HR52" s="158"/>
      <c r="HS52" s="27"/>
      <c r="HT52" s="157"/>
      <c r="HU52" s="158"/>
      <c r="HV52" s="158"/>
      <c r="HW52" s="27"/>
      <c r="HX52" s="157"/>
      <c r="HY52" s="158"/>
      <c r="HZ52" s="158"/>
      <c r="IA52" s="27"/>
      <c r="IB52" s="157"/>
      <c r="IC52" s="158"/>
      <c r="ID52" s="158"/>
      <c r="IE52" s="27"/>
    </row>
    <row r="53" spans="1:239" s="26" customFormat="1">
      <c r="A53" s="152" t="s">
        <v>57</v>
      </c>
      <c r="B53" s="153">
        <v>2175</v>
      </c>
      <c r="C53" s="153">
        <v>79.67</v>
      </c>
      <c r="D53" s="61">
        <v>0.87127554740139557</v>
      </c>
    </row>
    <row r="54" spans="1:239" ht="13.5" thickBot="1">
      <c r="A54" s="169" t="s">
        <v>18</v>
      </c>
      <c r="B54" s="231">
        <v>0</v>
      </c>
      <c r="C54" s="231">
        <v>0</v>
      </c>
      <c r="D54" s="70">
        <v>0</v>
      </c>
    </row>
    <row r="55" spans="1:239">
      <c r="A55" s="165" t="s">
        <v>283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6" width="13.140625" style="2"/>
    <col min="257" max="257" width="52.140625" style="2" customWidth="1"/>
    <col min="258" max="259" width="14.42578125" style="2" customWidth="1"/>
    <col min="260" max="260" width="9.85546875" style="2" customWidth="1"/>
    <col min="261" max="512" width="13.140625" style="2"/>
    <col min="513" max="513" width="52.140625" style="2" customWidth="1"/>
    <col min="514" max="515" width="14.42578125" style="2" customWidth="1"/>
    <col min="516" max="516" width="9.85546875" style="2" customWidth="1"/>
    <col min="517" max="768" width="13.140625" style="2"/>
    <col min="769" max="769" width="52.140625" style="2" customWidth="1"/>
    <col min="770" max="771" width="14.42578125" style="2" customWidth="1"/>
    <col min="772" max="772" width="9.85546875" style="2" customWidth="1"/>
    <col min="773" max="1024" width="13.140625" style="2"/>
    <col min="1025" max="1025" width="52.140625" style="2" customWidth="1"/>
    <col min="1026" max="1027" width="14.42578125" style="2" customWidth="1"/>
    <col min="1028" max="1028" width="9.85546875" style="2" customWidth="1"/>
    <col min="1029" max="1280" width="13.140625" style="2"/>
    <col min="1281" max="1281" width="52.140625" style="2" customWidth="1"/>
    <col min="1282" max="1283" width="14.42578125" style="2" customWidth="1"/>
    <col min="1284" max="1284" width="9.85546875" style="2" customWidth="1"/>
    <col min="1285" max="1536" width="13.140625" style="2"/>
    <col min="1537" max="1537" width="52.140625" style="2" customWidth="1"/>
    <col min="1538" max="1539" width="14.42578125" style="2" customWidth="1"/>
    <col min="1540" max="1540" width="9.85546875" style="2" customWidth="1"/>
    <col min="1541" max="1792" width="13.140625" style="2"/>
    <col min="1793" max="1793" width="52.140625" style="2" customWidth="1"/>
    <col min="1794" max="1795" width="14.42578125" style="2" customWidth="1"/>
    <col min="1796" max="1796" width="9.85546875" style="2" customWidth="1"/>
    <col min="1797" max="2048" width="13.140625" style="2"/>
    <col min="2049" max="2049" width="52.140625" style="2" customWidth="1"/>
    <col min="2050" max="2051" width="14.42578125" style="2" customWidth="1"/>
    <col min="2052" max="2052" width="9.85546875" style="2" customWidth="1"/>
    <col min="2053" max="2304" width="13.140625" style="2"/>
    <col min="2305" max="2305" width="52.140625" style="2" customWidth="1"/>
    <col min="2306" max="2307" width="14.42578125" style="2" customWidth="1"/>
    <col min="2308" max="2308" width="9.85546875" style="2" customWidth="1"/>
    <col min="2309" max="2560" width="13.140625" style="2"/>
    <col min="2561" max="2561" width="52.140625" style="2" customWidth="1"/>
    <col min="2562" max="2563" width="14.42578125" style="2" customWidth="1"/>
    <col min="2564" max="2564" width="9.85546875" style="2" customWidth="1"/>
    <col min="2565" max="2816" width="13.140625" style="2"/>
    <col min="2817" max="2817" width="52.140625" style="2" customWidth="1"/>
    <col min="2818" max="2819" width="14.42578125" style="2" customWidth="1"/>
    <col min="2820" max="2820" width="9.85546875" style="2" customWidth="1"/>
    <col min="2821" max="3072" width="13.140625" style="2"/>
    <col min="3073" max="3073" width="52.140625" style="2" customWidth="1"/>
    <col min="3074" max="3075" width="14.42578125" style="2" customWidth="1"/>
    <col min="3076" max="3076" width="9.85546875" style="2" customWidth="1"/>
    <col min="3077" max="3328" width="13.140625" style="2"/>
    <col min="3329" max="3329" width="52.140625" style="2" customWidth="1"/>
    <col min="3330" max="3331" width="14.42578125" style="2" customWidth="1"/>
    <col min="3332" max="3332" width="9.85546875" style="2" customWidth="1"/>
    <col min="3333" max="3584" width="13.140625" style="2"/>
    <col min="3585" max="3585" width="52.140625" style="2" customWidth="1"/>
    <col min="3586" max="3587" width="14.42578125" style="2" customWidth="1"/>
    <col min="3588" max="3588" width="9.85546875" style="2" customWidth="1"/>
    <col min="3589" max="3840" width="13.140625" style="2"/>
    <col min="3841" max="3841" width="52.140625" style="2" customWidth="1"/>
    <col min="3842" max="3843" width="14.42578125" style="2" customWidth="1"/>
    <col min="3844" max="3844" width="9.85546875" style="2" customWidth="1"/>
    <col min="3845" max="4096" width="13.140625" style="2"/>
    <col min="4097" max="4097" width="52.140625" style="2" customWidth="1"/>
    <col min="4098" max="4099" width="14.42578125" style="2" customWidth="1"/>
    <col min="4100" max="4100" width="9.85546875" style="2" customWidth="1"/>
    <col min="4101" max="4352" width="13.140625" style="2"/>
    <col min="4353" max="4353" width="52.140625" style="2" customWidth="1"/>
    <col min="4354" max="4355" width="14.42578125" style="2" customWidth="1"/>
    <col min="4356" max="4356" width="9.85546875" style="2" customWidth="1"/>
    <col min="4357" max="4608" width="13.140625" style="2"/>
    <col min="4609" max="4609" width="52.140625" style="2" customWidth="1"/>
    <col min="4610" max="4611" width="14.42578125" style="2" customWidth="1"/>
    <col min="4612" max="4612" width="9.85546875" style="2" customWidth="1"/>
    <col min="4613" max="4864" width="13.140625" style="2"/>
    <col min="4865" max="4865" width="52.140625" style="2" customWidth="1"/>
    <col min="4866" max="4867" width="14.42578125" style="2" customWidth="1"/>
    <col min="4868" max="4868" width="9.85546875" style="2" customWidth="1"/>
    <col min="4869" max="5120" width="13.140625" style="2"/>
    <col min="5121" max="5121" width="52.140625" style="2" customWidth="1"/>
    <col min="5122" max="5123" width="14.42578125" style="2" customWidth="1"/>
    <col min="5124" max="5124" width="9.85546875" style="2" customWidth="1"/>
    <col min="5125" max="5376" width="13.140625" style="2"/>
    <col min="5377" max="5377" width="52.140625" style="2" customWidth="1"/>
    <col min="5378" max="5379" width="14.42578125" style="2" customWidth="1"/>
    <col min="5380" max="5380" width="9.85546875" style="2" customWidth="1"/>
    <col min="5381" max="5632" width="13.140625" style="2"/>
    <col min="5633" max="5633" width="52.140625" style="2" customWidth="1"/>
    <col min="5634" max="5635" width="14.42578125" style="2" customWidth="1"/>
    <col min="5636" max="5636" width="9.85546875" style="2" customWidth="1"/>
    <col min="5637" max="5888" width="13.140625" style="2"/>
    <col min="5889" max="5889" width="52.140625" style="2" customWidth="1"/>
    <col min="5890" max="5891" width="14.42578125" style="2" customWidth="1"/>
    <col min="5892" max="5892" width="9.85546875" style="2" customWidth="1"/>
    <col min="5893" max="6144" width="13.140625" style="2"/>
    <col min="6145" max="6145" width="52.140625" style="2" customWidth="1"/>
    <col min="6146" max="6147" width="14.42578125" style="2" customWidth="1"/>
    <col min="6148" max="6148" width="9.85546875" style="2" customWidth="1"/>
    <col min="6149" max="6400" width="13.140625" style="2"/>
    <col min="6401" max="6401" width="52.140625" style="2" customWidth="1"/>
    <col min="6402" max="6403" width="14.42578125" style="2" customWidth="1"/>
    <col min="6404" max="6404" width="9.85546875" style="2" customWidth="1"/>
    <col min="6405" max="6656" width="13.140625" style="2"/>
    <col min="6657" max="6657" width="52.140625" style="2" customWidth="1"/>
    <col min="6658" max="6659" width="14.42578125" style="2" customWidth="1"/>
    <col min="6660" max="6660" width="9.85546875" style="2" customWidth="1"/>
    <col min="6661" max="6912" width="13.140625" style="2"/>
    <col min="6913" max="6913" width="52.140625" style="2" customWidth="1"/>
    <col min="6914" max="6915" width="14.42578125" style="2" customWidth="1"/>
    <col min="6916" max="6916" width="9.85546875" style="2" customWidth="1"/>
    <col min="6917" max="7168" width="13.140625" style="2"/>
    <col min="7169" max="7169" width="52.140625" style="2" customWidth="1"/>
    <col min="7170" max="7171" width="14.42578125" style="2" customWidth="1"/>
    <col min="7172" max="7172" width="9.85546875" style="2" customWidth="1"/>
    <col min="7173" max="7424" width="13.140625" style="2"/>
    <col min="7425" max="7425" width="52.140625" style="2" customWidth="1"/>
    <col min="7426" max="7427" width="14.42578125" style="2" customWidth="1"/>
    <col min="7428" max="7428" width="9.85546875" style="2" customWidth="1"/>
    <col min="7429" max="7680" width="13.140625" style="2"/>
    <col min="7681" max="7681" width="52.140625" style="2" customWidth="1"/>
    <col min="7682" max="7683" width="14.42578125" style="2" customWidth="1"/>
    <col min="7684" max="7684" width="9.85546875" style="2" customWidth="1"/>
    <col min="7685" max="7936" width="13.140625" style="2"/>
    <col min="7937" max="7937" width="52.140625" style="2" customWidth="1"/>
    <col min="7938" max="7939" width="14.42578125" style="2" customWidth="1"/>
    <col min="7940" max="7940" width="9.85546875" style="2" customWidth="1"/>
    <col min="7941" max="8192" width="13.140625" style="2"/>
    <col min="8193" max="8193" width="52.140625" style="2" customWidth="1"/>
    <col min="8194" max="8195" width="14.42578125" style="2" customWidth="1"/>
    <col min="8196" max="8196" width="9.85546875" style="2" customWidth="1"/>
    <col min="8197" max="8448" width="13.140625" style="2"/>
    <col min="8449" max="8449" width="52.140625" style="2" customWidth="1"/>
    <col min="8450" max="8451" width="14.42578125" style="2" customWidth="1"/>
    <col min="8452" max="8452" width="9.85546875" style="2" customWidth="1"/>
    <col min="8453" max="8704" width="13.140625" style="2"/>
    <col min="8705" max="8705" width="52.140625" style="2" customWidth="1"/>
    <col min="8706" max="8707" width="14.42578125" style="2" customWidth="1"/>
    <col min="8708" max="8708" width="9.85546875" style="2" customWidth="1"/>
    <col min="8709" max="8960" width="13.140625" style="2"/>
    <col min="8961" max="8961" width="52.140625" style="2" customWidth="1"/>
    <col min="8962" max="8963" width="14.42578125" style="2" customWidth="1"/>
    <col min="8964" max="8964" width="9.85546875" style="2" customWidth="1"/>
    <col min="8965" max="9216" width="13.140625" style="2"/>
    <col min="9217" max="9217" width="52.140625" style="2" customWidth="1"/>
    <col min="9218" max="9219" width="14.42578125" style="2" customWidth="1"/>
    <col min="9220" max="9220" width="9.85546875" style="2" customWidth="1"/>
    <col min="9221" max="9472" width="13.140625" style="2"/>
    <col min="9473" max="9473" width="52.140625" style="2" customWidth="1"/>
    <col min="9474" max="9475" width="14.42578125" style="2" customWidth="1"/>
    <col min="9476" max="9476" width="9.85546875" style="2" customWidth="1"/>
    <col min="9477" max="9728" width="13.140625" style="2"/>
    <col min="9729" max="9729" width="52.140625" style="2" customWidth="1"/>
    <col min="9730" max="9731" width="14.42578125" style="2" customWidth="1"/>
    <col min="9732" max="9732" width="9.85546875" style="2" customWidth="1"/>
    <col min="9733" max="9984" width="13.140625" style="2"/>
    <col min="9985" max="9985" width="52.140625" style="2" customWidth="1"/>
    <col min="9986" max="9987" width="14.42578125" style="2" customWidth="1"/>
    <col min="9988" max="9988" width="9.85546875" style="2" customWidth="1"/>
    <col min="9989" max="10240" width="13.140625" style="2"/>
    <col min="10241" max="10241" width="52.140625" style="2" customWidth="1"/>
    <col min="10242" max="10243" width="14.42578125" style="2" customWidth="1"/>
    <col min="10244" max="10244" width="9.85546875" style="2" customWidth="1"/>
    <col min="10245" max="10496" width="13.140625" style="2"/>
    <col min="10497" max="10497" width="52.140625" style="2" customWidth="1"/>
    <col min="10498" max="10499" width="14.42578125" style="2" customWidth="1"/>
    <col min="10500" max="10500" width="9.85546875" style="2" customWidth="1"/>
    <col min="10501" max="10752" width="13.140625" style="2"/>
    <col min="10753" max="10753" width="52.140625" style="2" customWidth="1"/>
    <col min="10754" max="10755" width="14.42578125" style="2" customWidth="1"/>
    <col min="10756" max="10756" width="9.85546875" style="2" customWidth="1"/>
    <col min="10757" max="11008" width="13.140625" style="2"/>
    <col min="11009" max="11009" width="52.140625" style="2" customWidth="1"/>
    <col min="11010" max="11011" width="14.42578125" style="2" customWidth="1"/>
    <col min="11012" max="11012" width="9.85546875" style="2" customWidth="1"/>
    <col min="11013" max="11264" width="13.140625" style="2"/>
    <col min="11265" max="11265" width="52.140625" style="2" customWidth="1"/>
    <col min="11266" max="11267" width="14.42578125" style="2" customWidth="1"/>
    <col min="11268" max="11268" width="9.85546875" style="2" customWidth="1"/>
    <col min="11269" max="11520" width="13.140625" style="2"/>
    <col min="11521" max="11521" width="52.140625" style="2" customWidth="1"/>
    <col min="11522" max="11523" width="14.42578125" style="2" customWidth="1"/>
    <col min="11524" max="11524" width="9.85546875" style="2" customWidth="1"/>
    <col min="11525" max="11776" width="13.140625" style="2"/>
    <col min="11777" max="11777" width="52.140625" style="2" customWidth="1"/>
    <col min="11778" max="11779" width="14.42578125" style="2" customWidth="1"/>
    <col min="11780" max="11780" width="9.85546875" style="2" customWidth="1"/>
    <col min="11781" max="12032" width="13.140625" style="2"/>
    <col min="12033" max="12033" width="52.140625" style="2" customWidth="1"/>
    <col min="12034" max="12035" width="14.42578125" style="2" customWidth="1"/>
    <col min="12036" max="12036" width="9.85546875" style="2" customWidth="1"/>
    <col min="12037" max="12288" width="13.140625" style="2"/>
    <col min="12289" max="12289" width="52.140625" style="2" customWidth="1"/>
    <col min="12290" max="12291" width="14.42578125" style="2" customWidth="1"/>
    <col min="12292" max="12292" width="9.85546875" style="2" customWidth="1"/>
    <col min="12293" max="12544" width="13.140625" style="2"/>
    <col min="12545" max="12545" width="52.140625" style="2" customWidth="1"/>
    <col min="12546" max="12547" width="14.42578125" style="2" customWidth="1"/>
    <col min="12548" max="12548" width="9.85546875" style="2" customWidth="1"/>
    <col min="12549" max="12800" width="13.140625" style="2"/>
    <col min="12801" max="12801" width="52.140625" style="2" customWidth="1"/>
    <col min="12802" max="12803" width="14.42578125" style="2" customWidth="1"/>
    <col min="12804" max="12804" width="9.85546875" style="2" customWidth="1"/>
    <col min="12805" max="13056" width="13.140625" style="2"/>
    <col min="13057" max="13057" width="52.140625" style="2" customWidth="1"/>
    <col min="13058" max="13059" width="14.42578125" style="2" customWidth="1"/>
    <col min="13060" max="13060" width="9.85546875" style="2" customWidth="1"/>
    <col min="13061" max="13312" width="13.140625" style="2"/>
    <col min="13313" max="13313" width="52.140625" style="2" customWidth="1"/>
    <col min="13314" max="13315" width="14.42578125" style="2" customWidth="1"/>
    <col min="13316" max="13316" width="9.85546875" style="2" customWidth="1"/>
    <col min="13317" max="13568" width="13.140625" style="2"/>
    <col min="13569" max="13569" width="52.140625" style="2" customWidth="1"/>
    <col min="13570" max="13571" width="14.42578125" style="2" customWidth="1"/>
    <col min="13572" max="13572" width="9.85546875" style="2" customWidth="1"/>
    <col min="13573" max="13824" width="13.140625" style="2"/>
    <col min="13825" max="13825" width="52.140625" style="2" customWidth="1"/>
    <col min="13826" max="13827" width="14.42578125" style="2" customWidth="1"/>
    <col min="13828" max="13828" width="9.85546875" style="2" customWidth="1"/>
    <col min="13829" max="14080" width="13.140625" style="2"/>
    <col min="14081" max="14081" width="52.140625" style="2" customWidth="1"/>
    <col min="14082" max="14083" width="14.42578125" style="2" customWidth="1"/>
    <col min="14084" max="14084" width="9.85546875" style="2" customWidth="1"/>
    <col min="14085" max="14336" width="13.140625" style="2"/>
    <col min="14337" max="14337" width="52.140625" style="2" customWidth="1"/>
    <col min="14338" max="14339" width="14.42578125" style="2" customWidth="1"/>
    <col min="14340" max="14340" width="9.85546875" style="2" customWidth="1"/>
    <col min="14341" max="14592" width="13.140625" style="2"/>
    <col min="14593" max="14593" width="52.140625" style="2" customWidth="1"/>
    <col min="14594" max="14595" width="14.42578125" style="2" customWidth="1"/>
    <col min="14596" max="14596" width="9.85546875" style="2" customWidth="1"/>
    <col min="14597" max="14848" width="13.140625" style="2"/>
    <col min="14849" max="14849" width="52.140625" style="2" customWidth="1"/>
    <col min="14850" max="14851" width="14.42578125" style="2" customWidth="1"/>
    <col min="14852" max="14852" width="9.85546875" style="2" customWidth="1"/>
    <col min="14853" max="15104" width="13.140625" style="2"/>
    <col min="15105" max="15105" width="52.140625" style="2" customWidth="1"/>
    <col min="15106" max="15107" width="14.42578125" style="2" customWidth="1"/>
    <col min="15108" max="15108" width="9.85546875" style="2" customWidth="1"/>
    <col min="15109" max="15360" width="13.140625" style="2"/>
    <col min="15361" max="15361" width="52.140625" style="2" customWidth="1"/>
    <col min="15362" max="15363" width="14.42578125" style="2" customWidth="1"/>
    <col min="15364" max="15364" width="9.85546875" style="2" customWidth="1"/>
    <col min="15365" max="15616" width="13.140625" style="2"/>
    <col min="15617" max="15617" width="52.140625" style="2" customWidth="1"/>
    <col min="15618" max="15619" width="14.42578125" style="2" customWidth="1"/>
    <col min="15620" max="15620" width="9.85546875" style="2" customWidth="1"/>
    <col min="15621" max="15872" width="13.140625" style="2"/>
    <col min="15873" max="15873" width="52.140625" style="2" customWidth="1"/>
    <col min="15874" max="15875" width="14.42578125" style="2" customWidth="1"/>
    <col min="15876" max="15876" width="9.85546875" style="2" customWidth="1"/>
    <col min="15877" max="16128" width="13.140625" style="2"/>
    <col min="16129" max="16129" width="52.140625" style="2" customWidth="1"/>
    <col min="16130" max="16131" width="14.42578125" style="2" customWidth="1"/>
    <col min="16132" max="16132" width="9.85546875" style="2" customWidth="1"/>
    <col min="16133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299</v>
      </c>
      <c r="B2" s="1"/>
      <c r="C2" s="1"/>
      <c r="D2" s="1"/>
    </row>
    <row r="3" spans="1:4">
      <c r="A3" s="136" t="s">
        <v>285</v>
      </c>
      <c r="B3" s="1"/>
      <c r="C3" s="1"/>
      <c r="D3" s="1"/>
    </row>
    <row r="4" spans="1:4">
      <c r="A4" s="136" t="s">
        <v>64</v>
      </c>
      <c r="B4" s="1"/>
      <c r="C4" s="1"/>
      <c r="D4" s="1"/>
    </row>
    <row r="5" spans="1:4" ht="13.5" thickBot="1">
      <c r="A5" s="3" t="s">
        <v>4</v>
      </c>
      <c r="B5" s="137">
        <v>27300</v>
      </c>
      <c r="C5" s="138" t="s">
        <v>5</v>
      </c>
    </row>
    <row r="6" spans="1:4">
      <c r="A6" s="6"/>
      <c r="B6" s="139" t="s">
        <v>6</v>
      </c>
      <c r="C6" s="56">
        <v>40299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11</v>
      </c>
      <c r="D8" s="144" t="s">
        <v>13</v>
      </c>
    </row>
    <row r="9" spans="1:4">
      <c r="A9" s="141" t="s">
        <v>14</v>
      </c>
      <c r="B9" s="145"/>
    </row>
    <row r="10" spans="1:4">
      <c r="A10" s="146" t="s">
        <v>15</v>
      </c>
      <c r="B10" s="145">
        <v>0</v>
      </c>
      <c r="C10" s="145">
        <v>0</v>
      </c>
      <c r="D10" s="57">
        <v>0</v>
      </c>
    </row>
    <row r="11" spans="1:4">
      <c r="A11" s="146" t="s">
        <v>16</v>
      </c>
      <c r="B11" s="2">
        <v>0</v>
      </c>
      <c r="C11" s="2">
        <v>0</v>
      </c>
      <c r="D11" s="57">
        <v>0</v>
      </c>
    </row>
    <row r="12" spans="1:4">
      <c r="A12" s="146" t="s">
        <v>17</v>
      </c>
      <c r="B12" s="145">
        <v>285</v>
      </c>
      <c r="C12" s="145">
        <v>10.44</v>
      </c>
      <c r="D12" s="57">
        <v>4.538194527793301E-2</v>
      </c>
    </row>
    <row r="13" spans="1:4">
      <c r="A13" s="146" t="s">
        <v>18</v>
      </c>
      <c r="B13" s="145">
        <v>0</v>
      </c>
      <c r="C13" s="145">
        <v>0</v>
      </c>
      <c r="D13" s="57">
        <v>0</v>
      </c>
    </row>
    <row r="14" spans="1:4">
      <c r="A14" s="146" t="s">
        <v>19</v>
      </c>
      <c r="B14" s="145">
        <v>0</v>
      </c>
      <c r="C14" s="145">
        <v>0</v>
      </c>
      <c r="D14" s="57">
        <v>0</v>
      </c>
    </row>
    <row r="15" spans="1:4">
      <c r="A15" s="138" t="s">
        <v>20</v>
      </c>
      <c r="B15" s="145">
        <v>2175</v>
      </c>
      <c r="C15" s="145">
        <v>79.67</v>
      </c>
      <c r="D15" s="57">
        <v>0.34633589817369925</v>
      </c>
    </row>
    <row r="16" spans="1:4">
      <c r="A16" s="138" t="s">
        <v>21</v>
      </c>
      <c r="B16" s="145">
        <v>61.2</v>
      </c>
      <c r="C16" s="145">
        <v>2.2400000000000002</v>
      </c>
      <c r="D16" s="57">
        <v>9.7451756175771943E-3</v>
      </c>
    </row>
    <row r="17" spans="1:4">
      <c r="A17" s="138" t="s">
        <v>22</v>
      </c>
      <c r="B17" s="145">
        <v>1200</v>
      </c>
      <c r="C17" s="145">
        <v>43.96</v>
      </c>
      <c r="D17" s="57">
        <v>0.19108187485445477</v>
      </c>
    </row>
    <row r="18" spans="1:4">
      <c r="A18" s="138" t="s">
        <v>23</v>
      </c>
      <c r="B18" s="145">
        <v>1485.36</v>
      </c>
      <c r="C18" s="145">
        <v>54.4</v>
      </c>
      <c r="D18" s="57">
        <v>0.23652114469484414</v>
      </c>
    </row>
    <row r="19" spans="1:4">
      <c r="A19" s="138" t="s">
        <v>24</v>
      </c>
      <c r="B19" s="145">
        <v>176.8</v>
      </c>
      <c r="C19" s="145">
        <v>6.49</v>
      </c>
      <c r="D19" s="57">
        <v>2.8152729561889672E-2</v>
      </c>
    </row>
    <row r="20" spans="1:4">
      <c r="A20" s="138" t="s">
        <v>25</v>
      </c>
      <c r="B20" s="145">
        <v>279.49</v>
      </c>
      <c r="C20" s="145">
        <v>10.24</v>
      </c>
      <c r="D20" s="57">
        <v>4.4504561002559638E-2</v>
      </c>
    </row>
    <row r="21" spans="1:4">
      <c r="A21" s="138" t="s">
        <v>26</v>
      </c>
      <c r="B21" s="145">
        <v>206.5</v>
      </c>
      <c r="C21" s="145">
        <v>7.57</v>
      </c>
      <c r="D21" s="57">
        <v>3.2882005964537428E-2</v>
      </c>
    </row>
    <row r="22" spans="1:4">
      <c r="A22" s="148" t="s">
        <v>27</v>
      </c>
      <c r="B22" s="149">
        <v>5869.35</v>
      </c>
      <c r="C22" s="149">
        <v>215.01</v>
      </c>
      <c r="D22" s="59">
        <v>0.934605335147495</v>
      </c>
    </row>
    <row r="23" spans="1:4">
      <c r="A23" s="151" t="s">
        <v>28</v>
      </c>
      <c r="B23" s="2">
        <v>0</v>
      </c>
      <c r="C23" s="2">
        <v>0</v>
      </c>
    </row>
    <row r="24" spans="1:4">
      <c r="A24" s="146" t="s">
        <v>29</v>
      </c>
      <c r="B24" s="145">
        <v>0</v>
      </c>
      <c r="C24" s="145">
        <v>0</v>
      </c>
      <c r="D24" s="57">
        <v>0</v>
      </c>
    </row>
    <row r="25" spans="1:4">
      <c r="A25" s="146" t="s">
        <v>30</v>
      </c>
      <c r="B25" s="145">
        <v>0</v>
      </c>
      <c r="C25" s="145">
        <v>0</v>
      </c>
      <c r="D25" s="57">
        <v>0</v>
      </c>
    </row>
    <row r="26" spans="1:4">
      <c r="A26" s="146" t="s">
        <v>31</v>
      </c>
      <c r="B26" s="145">
        <v>0</v>
      </c>
      <c r="C26" s="145">
        <v>0</v>
      </c>
      <c r="D26" s="57">
        <v>0</v>
      </c>
    </row>
    <row r="27" spans="1:4">
      <c r="A27" s="146" t="s">
        <v>32</v>
      </c>
      <c r="B27" s="145">
        <v>0</v>
      </c>
      <c r="C27" s="145">
        <v>0</v>
      </c>
      <c r="D27" s="57">
        <v>0</v>
      </c>
    </row>
    <row r="28" spans="1:4">
      <c r="A28" s="146" t="s">
        <v>33</v>
      </c>
      <c r="B28" s="145">
        <v>0</v>
      </c>
      <c r="C28" s="145">
        <v>0</v>
      </c>
      <c r="D28" s="57">
        <v>0</v>
      </c>
    </row>
    <row r="29" spans="1:4">
      <c r="A29" s="146" t="s">
        <v>34</v>
      </c>
      <c r="B29" s="145">
        <v>0</v>
      </c>
      <c r="C29" s="145">
        <v>0</v>
      </c>
      <c r="D29" s="57">
        <v>0</v>
      </c>
    </row>
    <row r="30" spans="1:4">
      <c r="A30" s="146" t="s">
        <v>35</v>
      </c>
      <c r="B30" s="145">
        <v>0</v>
      </c>
      <c r="C30" s="145">
        <v>0</v>
      </c>
      <c r="D30" s="57">
        <v>0</v>
      </c>
    </row>
    <row r="31" spans="1:4">
      <c r="A31" s="146" t="s">
        <v>36</v>
      </c>
      <c r="B31" s="145">
        <v>0</v>
      </c>
      <c r="C31" s="145">
        <v>0</v>
      </c>
      <c r="D31" s="57">
        <v>0</v>
      </c>
    </row>
    <row r="32" spans="1:4">
      <c r="A32" s="152" t="s">
        <v>37</v>
      </c>
      <c r="B32" s="153">
        <v>0</v>
      </c>
      <c r="C32" s="153">
        <v>0</v>
      </c>
      <c r="D32" s="61">
        <v>0</v>
      </c>
    </row>
    <row r="33" spans="1:239" s="155" customFormat="1">
      <c r="A33" s="141" t="s">
        <v>38</v>
      </c>
      <c r="B33" s="2">
        <v>0</v>
      </c>
      <c r="C33" s="2">
        <v>0</v>
      </c>
      <c r="D33" s="2"/>
    </row>
    <row r="34" spans="1:239" s="155" customFormat="1">
      <c r="A34" s="146" t="s">
        <v>39</v>
      </c>
      <c r="B34" s="145">
        <v>297.45547709808221</v>
      </c>
      <c r="C34" s="145">
        <v>10.89</v>
      </c>
      <c r="D34" s="57">
        <v>4.7365291874689901E-2</v>
      </c>
    </row>
    <row r="35" spans="1:239" s="155" customFormat="1">
      <c r="A35" s="138" t="s">
        <v>40</v>
      </c>
      <c r="B35" s="145">
        <v>297.45547709808221</v>
      </c>
      <c r="C35" s="145">
        <v>10.89</v>
      </c>
      <c r="D35" s="57">
        <v>4.7365291874689901E-2</v>
      </c>
    </row>
    <row r="36" spans="1:239" s="156" customFormat="1">
      <c r="A36" s="148" t="s">
        <v>41</v>
      </c>
      <c r="B36" s="149">
        <v>6166.8054770980816</v>
      </c>
      <c r="C36" s="149">
        <v>225.9</v>
      </c>
      <c r="D36" s="59">
        <v>0.98197062702218485</v>
      </c>
    </row>
    <row r="37" spans="1:239" s="155" customFormat="1">
      <c r="A37" s="141" t="s">
        <v>42</v>
      </c>
      <c r="B37" s="2">
        <v>0</v>
      </c>
      <c r="C37" s="2">
        <v>0</v>
      </c>
      <c r="D37" s="2"/>
    </row>
    <row r="38" spans="1:239" s="155" customFormat="1">
      <c r="A38" s="138" t="s">
        <v>43</v>
      </c>
      <c r="B38" s="145">
        <v>111.04</v>
      </c>
      <c r="C38" s="145">
        <v>4.07</v>
      </c>
      <c r="D38" s="57">
        <v>1.7681442819865549E-2</v>
      </c>
    </row>
    <row r="39" spans="1:239" s="155" customFormat="1">
      <c r="A39" s="138" t="s">
        <v>44</v>
      </c>
      <c r="B39" s="145">
        <v>0.99</v>
      </c>
      <c r="C39" s="145">
        <v>0.04</v>
      </c>
      <c r="D39" s="57">
        <v>1.5764254675492518E-4</v>
      </c>
    </row>
    <row r="40" spans="1:239" s="155" customFormat="1">
      <c r="A40" s="146" t="s">
        <v>45</v>
      </c>
      <c r="B40" s="145">
        <v>0</v>
      </c>
      <c r="C40" s="145">
        <v>0</v>
      </c>
      <c r="D40" s="57">
        <v>0</v>
      </c>
    </row>
    <row r="41" spans="1:239" s="155" customFormat="1">
      <c r="A41" s="152" t="s">
        <v>46</v>
      </c>
      <c r="B41" s="153">
        <v>112.03</v>
      </c>
      <c r="C41" s="153">
        <v>4.1100000000000003</v>
      </c>
      <c r="D41" s="61">
        <v>1.7839085366620475E-2</v>
      </c>
      <c r="E41" s="158"/>
      <c r="F41" s="158"/>
      <c r="G41" s="27"/>
      <c r="H41" s="157"/>
      <c r="I41" s="158"/>
      <c r="J41" s="158"/>
      <c r="K41" s="27"/>
      <c r="L41" s="157"/>
      <c r="M41" s="158"/>
      <c r="N41" s="158"/>
      <c r="O41" s="27"/>
      <c r="P41" s="157"/>
      <c r="Q41" s="158"/>
      <c r="R41" s="158"/>
      <c r="S41" s="27"/>
      <c r="T41" s="157"/>
      <c r="U41" s="158"/>
      <c r="V41" s="158"/>
      <c r="W41" s="27"/>
      <c r="X41" s="157"/>
      <c r="Y41" s="158"/>
      <c r="Z41" s="158"/>
      <c r="AA41" s="27"/>
      <c r="AB41" s="157"/>
      <c r="AC41" s="158"/>
      <c r="AD41" s="158"/>
      <c r="AE41" s="27"/>
      <c r="AF41" s="157"/>
      <c r="AG41" s="158"/>
      <c r="AH41" s="158"/>
      <c r="AI41" s="27"/>
      <c r="AJ41" s="157"/>
      <c r="AK41" s="158"/>
      <c r="AL41" s="158"/>
      <c r="AM41" s="27"/>
      <c r="AN41" s="157"/>
      <c r="AO41" s="158"/>
      <c r="AP41" s="158"/>
      <c r="AQ41" s="27"/>
      <c r="AR41" s="157"/>
      <c r="AS41" s="158"/>
      <c r="AT41" s="158"/>
      <c r="AU41" s="27"/>
      <c r="AV41" s="157"/>
      <c r="AW41" s="158"/>
      <c r="AX41" s="158"/>
      <c r="AY41" s="27"/>
      <c r="AZ41" s="157"/>
      <c r="BA41" s="158"/>
      <c r="BB41" s="158"/>
      <c r="BC41" s="27"/>
      <c r="BD41" s="157"/>
      <c r="BE41" s="158"/>
      <c r="BF41" s="158"/>
      <c r="BG41" s="27"/>
      <c r="BH41" s="157"/>
      <c r="BI41" s="158"/>
      <c r="BJ41" s="158"/>
      <c r="BK41" s="27"/>
      <c r="BL41" s="157"/>
      <c r="BM41" s="158"/>
      <c r="BN41" s="158"/>
      <c r="BO41" s="27"/>
      <c r="BP41" s="157"/>
      <c r="BQ41" s="158"/>
      <c r="BR41" s="158"/>
      <c r="BS41" s="27"/>
      <c r="BT41" s="157"/>
      <c r="BU41" s="158"/>
      <c r="BV41" s="158"/>
      <c r="BW41" s="27"/>
      <c r="BX41" s="157"/>
      <c r="BY41" s="158"/>
      <c r="BZ41" s="158"/>
      <c r="CA41" s="27"/>
      <c r="CB41" s="157"/>
      <c r="CC41" s="158"/>
      <c r="CD41" s="158"/>
      <c r="CE41" s="27"/>
      <c r="CF41" s="157"/>
      <c r="CG41" s="158"/>
      <c r="CH41" s="158"/>
      <c r="CI41" s="27"/>
      <c r="CJ41" s="157"/>
      <c r="CK41" s="158"/>
      <c r="CL41" s="158"/>
      <c r="CM41" s="27"/>
      <c r="CN41" s="157"/>
      <c r="CO41" s="158"/>
      <c r="CP41" s="158"/>
      <c r="CQ41" s="27"/>
      <c r="CR41" s="157"/>
      <c r="CS41" s="158"/>
      <c r="CT41" s="158"/>
      <c r="CU41" s="27"/>
      <c r="CV41" s="157"/>
      <c r="CW41" s="158"/>
      <c r="CX41" s="158"/>
      <c r="CY41" s="27"/>
      <c r="CZ41" s="157"/>
      <c r="DA41" s="158"/>
      <c r="DB41" s="158"/>
      <c r="DC41" s="27"/>
      <c r="DD41" s="157"/>
      <c r="DE41" s="158"/>
      <c r="DF41" s="158"/>
      <c r="DG41" s="27"/>
      <c r="DH41" s="157"/>
      <c r="DI41" s="158"/>
      <c r="DJ41" s="158"/>
      <c r="DK41" s="27"/>
      <c r="DL41" s="157"/>
      <c r="DM41" s="158"/>
      <c r="DN41" s="158"/>
      <c r="DO41" s="27"/>
      <c r="DP41" s="157"/>
      <c r="DQ41" s="158"/>
      <c r="DR41" s="158"/>
      <c r="DS41" s="27"/>
      <c r="DT41" s="157"/>
      <c r="DU41" s="158"/>
      <c r="DV41" s="158"/>
      <c r="DW41" s="27"/>
      <c r="DX41" s="157"/>
      <c r="DY41" s="158"/>
      <c r="DZ41" s="158"/>
      <c r="EA41" s="27"/>
      <c r="EB41" s="157"/>
      <c r="EC41" s="158"/>
      <c r="ED41" s="158"/>
      <c r="EE41" s="27"/>
      <c r="EF41" s="157"/>
      <c r="EG41" s="158"/>
      <c r="EH41" s="158"/>
      <c r="EI41" s="27"/>
      <c r="EJ41" s="157"/>
      <c r="EK41" s="158"/>
      <c r="EL41" s="158"/>
      <c r="EM41" s="27"/>
      <c r="EN41" s="157"/>
      <c r="EO41" s="158"/>
      <c r="EP41" s="158"/>
      <c r="EQ41" s="27"/>
      <c r="ER41" s="157"/>
      <c r="ES41" s="158"/>
      <c r="ET41" s="158"/>
      <c r="EU41" s="27"/>
      <c r="EV41" s="157"/>
      <c r="EW41" s="158"/>
      <c r="EX41" s="158"/>
      <c r="EY41" s="27"/>
      <c r="EZ41" s="157"/>
      <c r="FA41" s="158"/>
      <c r="FB41" s="158"/>
      <c r="FC41" s="27"/>
      <c r="FD41" s="157"/>
      <c r="FE41" s="158"/>
      <c r="FF41" s="158"/>
      <c r="FG41" s="27"/>
      <c r="FH41" s="157"/>
      <c r="FI41" s="158"/>
      <c r="FJ41" s="158"/>
      <c r="FK41" s="27"/>
      <c r="FL41" s="157"/>
      <c r="FM41" s="158"/>
      <c r="FN41" s="158"/>
      <c r="FO41" s="27"/>
      <c r="FP41" s="157"/>
      <c r="FQ41" s="158"/>
      <c r="FR41" s="158"/>
      <c r="FS41" s="27"/>
      <c r="FT41" s="157"/>
      <c r="FU41" s="158"/>
      <c r="FV41" s="158"/>
      <c r="FW41" s="27"/>
      <c r="FX41" s="157"/>
      <c r="FY41" s="158"/>
      <c r="FZ41" s="158"/>
      <c r="GA41" s="27"/>
      <c r="GB41" s="157"/>
      <c r="GC41" s="158"/>
      <c r="GD41" s="158"/>
      <c r="GE41" s="27"/>
      <c r="GF41" s="157"/>
      <c r="GG41" s="158"/>
      <c r="GH41" s="158"/>
      <c r="GI41" s="27"/>
      <c r="GJ41" s="157"/>
      <c r="GK41" s="158"/>
      <c r="GL41" s="158"/>
      <c r="GM41" s="27"/>
      <c r="GN41" s="157"/>
      <c r="GO41" s="158"/>
      <c r="GP41" s="158"/>
      <c r="GQ41" s="27"/>
      <c r="GR41" s="157"/>
      <c r="GS41" s="158"/>
      <c r="GT41" s="158"/>
      <c r="GU41" s="27"/>
      <c r="GV41" s="157"/>
      <c r="GW41" s="158"/>
      <c r="GX41" s="158"/>
      <c r="GY41" s="27"/>
      <c r="GZ41" s="157"/>
      <c r="HA41" s="158"/>
      <c r="HB41" s="158"/>
      <c r="HC41" s="27"/>
      <c r="HD41" s="157"/>
      <c r="HE41" s="158"/>
      <c r="HF41" s="158"/>
      <c r="HG41" s="27"/>
      <c r="HH41" s="157"/>
      <c r="HI41" s="158"/>
      <c r="HJ41" s="158"/>
      <c r="HK41" s="27"/>
      <c r="HL41" s="157"/>
      <c r="HM41" s="158"/>
      <c r="HN41" s="158"/>
      <c r="HO41" s="27"/>
      <c r="HP41" s="157"/>
      <c r="HQ41" s="158"/>
      <c r="HR41" s="158"/>
      <c r="HS41" s="27"/>
      <c r="HT41" s="157"/>
      <c r="HU41" s="158"/>
      <c r="HV41" s="158"/>
      <c r="HW41" s="27"/>
      <c r="HX41" s="157"/>
      <c r="HY41" s="158"/>
      <c r="HZ41" s="158"/>
      <c r="IA41" s="27"/>
      <c r="IB41" s="157"/>
      <c r="IC41" s="158"/>
      <c r="ID41" s="158"/>
      <c r="IE41" s="27"/>
    </row>
    <row r="42" spans="1:239" s="155" customFormat="1">
      <c r="A42" s="141" t="s">
        <v>47</v>
      </c>
      <c r="B42" s="2">
        <v>0</v>
      </c>
      <c r="C42" s="2">
        <v>0</v>
      </c>
      <c r="D42" s="2"/>
    </row>
    <row r="43" spans="1:239" s="155" customFormat="1">
      <c r="A43" s="146" t="s">
        <v>48</v>
      </c>
      <c r="B43" s="145">
        <v>0.47501199999999999</v>
      </c>
      <c r="C43" s="145">
        <v>0.02</v>
      </c>
      <c r="D43" s="57">
        <v>7.5638486281970227E-5</v>
      </c>
    </row>
    <row r="44" spans="1:239" s="155" customFormat="1">
      <c r="A44" s="146" t="s">
        <v>49</v>
      </c>
      <c r="B44" s="145">
        <v>0</v>
      </c>
      <c r="C44" s="145">
        <v>0</v>
      </c>
      <c r="D44" s="57">
        <v>0</v>
      </c>
    </row>
    <row r="45" spans="1:239" s="155" customFormat="1">
      <c r="A45" s="146" t="s">
        <v>50</v>
      </c>
      <c r="B45" s="145">
        <v>0.72</v>
      </c>
      <c r="C45" s="145">
        <v>0.03</v>
      </c>
      <c r="D45" s="57">
        <v>1.1464912491267286E-4</v>
      </c>
    </row>
    <row r="46" spans="1:239" s="155" customFormat="1">
      <c r="A46" s="152" t="s">
        <v>51</v>
      </c>
      <c r="B46" s="153">
        <v>1.195012</v>
      </c>
      <c r="C46" s="153">
        <v>0.05</v>
      </c>
      <c r="D46" s="61">
        <v>1.9028761119464308E-4</v>
      </c>
      <c r="E46" s="158"/>
      <c r="F46" s="158"/>
      <c r="G46" s="27"/>
      <c r="H46" s="157"/>
      <c r="I46" s="158"/>
      <c r="J46" s="158"/>
      <c r="K46" s="27"/>
      <c r="L46" s="157"/>
      <c r="M46" s="158"/>
      <c r="N46" s="158"/>
      <c r="O46" s="27"/>
      <c r="P46" s="157"/>
      <c r="Q46" s="158"/>
      <c r="R46" s="158"/>
      <c r="S46" s="27"/>
      <c r="T46" s="157"/>
      <c r="U46" s="158"/>
      <c r="V46" s="158"/>
      <c r="W46" s="27"/>
      <c r="X46" s="157"/>
      <c r="Y46" s="158"/>
      <c r="Z46" s="158"/>
      <c r="AA46" s="27"/>
      <c r="AB46" s="157"/>
      <c r="AC46" s="158"/>
      <c r="AD46" s="158"/>
      <c r="AE46" s="27"/>
      <c r="AF46" s="157"/>
      <c r="AG46" s="158"/>
      <c r="AH46" s="158"/>
      <c r="AI46" s="27"/>
      <c r="AJ46" s="157"/>
      <c r="AK46" s="158"/>
      <c r="AL46" s="158"/>
      <c r="AM46" s="27"/>
      <c r="AN46" s="157"/>
      <c r="AO46" s="158"/>
      <c r="AP46" s="158"/>
      <c r="AQ46" s="27"/>
      <c r="AR46" s="157"/>
      <c r="AS46" s="158"/>
      <c r="AT46" s="158"/>
      <c r="AU46" s="27"/>
      <c r="AV46" s="157"/>
      <c r="AW46" s="158"/>
      <c r="AX46" s="158"/>
      <c r="AY46" s="27"/>
      <c r="AZ46" s="157"/>
      <c r="BA46" s="158"/>
      <c r="BB46" s="158"/>
      <c r="BC46" s="27"/>
      <c r="BD46" s="157"/>
      <c r="BE46" s="158"/>
      <c r="BF46" s="158"/>
      <c r="BG46" s="27"/>
      <c r="BH46" s="157"/>
      <c r="BI46" s="158"/>
      <c r="BJ46" s="158"/>
      <c r="BK46" s="27"/>
      <c r="BL46" s="157"/>
      <c r="BM46" s="158"/>
      <c r="BN46" s="158"/>
      <c r="BO46" s="27"/>
      <c r="BP46" s="157"/>
      <c r="BQ46" s="158"/>
      <c r="BR46" s="158"/>
      <c r="BS46" s="27"/>
      <c r="BT46" s="157"/>
      <c r="BU46" s="158"/>
      <c r="BV46" s="158"/>
      <c r="BW46" s="27"/>
      <c r="BX46" s="157"/>
      <c r="BY46" s="158"/>
      <c r="BZ46" s="158"/>
      <c r="CA46" s="27"/>
      <c r="CB46" s="157"/>
      <c r="CC46" s="158"/>
      <c r="CD46" s="158"/>
      <c r="CE46" s="27"/>
      <c r="CF46" s="157"/>
      <c r="CG46" s="158"/>
      <c r="CH46" s="158"/>
      <c r="CI46" s="27"/>
      <c r="CJ46" s="157"/>
      <c r="CK46" s="158"/>
      <c r="CL46" s="158"/>
      <c r="CM46" s="27"/>
      <c r="CN46" s="157"/>
      <c r="CO46" s="158"/>
      <c r="CP46" s="158"/>
      <c r="CQ46" s="27"/>
      <c r="CR46" s="157"/>
      <c r="CS46" s="158"/>
      <c r="CT46" s="158"/>
      <c r="CU46" s="27"/>
      <c r="CV46" s="157"/>
      <c r="CW46" s="158"/>
      <c r="CX46" s="158"/>
      <c r="CY46" s="27"/>
      <c r="CZ46" s="157"/>
      <c r="DA46" s="158"/>
      <c r="DB46" s="158"/>
      <c r="DC46" s="27"/>
      <c r="DD46" s="157"/>
      <c r="DE46" s="158"/>
      <c r="DF46" s="158"/>
      <c r="DG46" s="27"/>
      <c r="DH46" s="157"/>
      <c r="DI46" s="158"/>
      <c r="DJ46" s="158"/>
      <c r="DK46" s="27"/>
      <c r="DL46" s="157"/>
      <c r="DM46" s="158"/>
      <c r="DN46" s="158"/>
      <c r="DO46" s="27"/>
      <c r="DP46" s="157"/>
      <c r="DQ46" s="158"/>
      <c r="DR46" s="158"/>
      <c r="DS46" s="27"/>
      <c r="DT46" s="157"/>
      <c r="DU46" s="158"/>
      <c r="DV46" s="158"/>
      <c r="DW46" s="27"/>
      <c r="DX46" s="157"/>
      <c r="DY46" s="158"/>
      <c r="DZ46" s="158"/>
      <c r="EA46" s="27"/>
      <c r="EB46" s="157"/>
      <c r="EC46" s="158"/>
      <c r="ED46" s="158"/>
      <c r="EE46" s="27"/>
      <c r="EF46" s="157"/>
      <c r="EG46" s="158"/>
      <c r="EH46" s="158"/>
      <c r="EI46" s="27"/>
      <c r="EJ46" s="157"/>
      <c r="EK46" s="158"/>
      <c r="EL46" s="158"/>
      <c r="EM46" s="27"/>
      <c r="EN46" s="157"/>
      <c r="EO46" s="158"/>
      <c r="EP46" s="158"/>
      <c r="EQ46" s="27"/>
      <c r="ER46" s="157"/>
      <c r="ES46" s="158"/>
      <c r="ET46" s="158"/>
      <c r="EU46" s="27"/>
      <c r="EV46" s="157"/>
      <c r="EW46" s="158"/>
      <c r="EX46" s="158"/>
      <c r="EY46" s="27"/>
      <c r="EZ46" s="157"/>
      <c r="FA46" s="158"/>
      <c r="FB46" s="158"/>
      <c r="FC46" s="27"/>
      <c r="FD46" s="157"/>
      <c r="FE46" s="158"/>
      <c r="FF46" s="158"/>
      <c r="FG46" s="27"/>
      <c r="FH46" s="157"/>
      <c r="FI46" s="158"/>
      <c r="FJ46" s="158"/>
      <c r="FK46" s="27"/>
      <c r="FL46" s="157"/>
      <c r="FM46" s="158"/>
      <c r="FN46" s="158"/>
      <c r="FO46" s="27"/>
      <c r="FP46" s="157"/>
      <c r="FQ46" s="158"/>
      <c r="FR46" s="158"/>
      <c r="FS46" s="27"/>
      <c r="FT46" s="157"/>
      <c r="FU46" s="158"/>
      <c r="FV46" s="158"/>
      <c r="FW46" s="27"/>
      <c r="FX46" s="157"/>
      <c r="FY46" s="158"/>
      <c r="FZ46" s="158"/>
      <c r="GA46" s="27"/>
      <c r="GB46" s="157"/>
      <c r="GC46" s="158"/>
      <c r="GD46" s="158"/>
      <c r="GE46" s="27"/>
      <c r="GF46" s="157"/>
      <c r="GG46" s="158"/>
      <c r="GH46" s="158"/>
      <c r="GI46" s="27"/>
      <c r="GJ46" s="157"/>
      <c r="GK46" s="158"/>
      <c r="GL46" s="158"/>
      <c r="GM46" s="27"/>
      <c r="GN46" s="157"/>
      <c r="GO46" s="158"/>
      <c r="GP46" s="158"/>
      <c r="GQ46" s="27"/>
      <c r="GR46" s="157"/>
      <c r="GS46" s="158"/>
      <c r="GT46" s="158"/>
      <c r="GU46" s="27"/>
      <c r="GV46" s="157"/>
      <c r="GW46" s="158"/>
      <c r="GX46" s="158"/>
      <c r="GY46" s="27"/>
      <c r="GZ46" s="157"/>
      <c r="HA46" s="158"/>
      <c r="HB46" s="158"/>
      <c r="HC46" s="27"/>
      <c r="HD46" s="157"/>
      <c r="HE46" s="158"/>
      <c r="HF46" s="158"/>
      <c r="HG46" s="27"/>
      <c r="HH46" s="157"/>
      <c r="HI46" s="158"/>
      <c r="HJ46" s="158"/>
      <c r="HK46" s="27"/>
      <c r="HL46" s="157"/>
      <c r="HM46" s="158"/>
      <c r="HN46" s="158"/>
      <c r="HO46" s="27"/>
      <c r="HP46" s="157"/>
      <c r="HQ46" s="158"/>
      <c r="HR46" s="158"/>
      <c r="HS46" s="27"/>
      <c r="HT46" s="157"/>
      <c r="HU46" s="158"/>
      <c r="HV46" s="158"/>
      <c r="HW46" s="27"/>
      <c r="HX46" s="157"/>
      <c r="HY46" s="158"/>
      <c r="HZ46" s="158"/>
      <c r="IA46" s="27"/>
      <c r="IB46" s="157"/>
      <c r="IC46" s="158"/>
      <c r="ID46" s="158"/>
      <c r="IE46" s="27"/>
    </row>
    <row r="47" spans="1:239" s="155" customFormat="1">
      <c r="A47" s="159" t="s">
        <v>52</v>
      </c>
      <c r="B47" s="160">
        <v>113.22501200000001</v>
      </c>
      <c r="C47" s="160">
        <v>4.16</v>
      </c>
      <c r="D47" s="63">
        <v>1.8029372977815119E-2</v>
      </c>
      <c r="E47" s="158"/>
      <c r="F47" s="157"/>
      <c r="G47" s="158"/>
      <c r="H47" s="158"/>
      <c r="I47" s="158"/>
      <c r="J47" s="157"/>
      <c r="K47" s="158"/>
      <c r="L47" s="158"/>
      <c r="M47" s="158"/>
      <c r="N47" s="157"/>
      <c r="O47" s="158"/>
      <c r="P47" s="158"/>
      <c r="Q47" s="158"/>
      <c r="R47" s="157"/>
      <c r="S47" s="158"/>
      <c r="T47" s="158"/>
      <c r="U47" s="158"/>
      <c r="V47" s="157"/>
      <c r="W47" s="158"/>
      <c r="X47" s="158"/>
      <c r="Y47" s="158"/>
      <c r="Z47" s="157"/>
      <c r="AA47" s="158"/>
      <c r="AB47" s="158"/>
      <c r="AC47" s="158"/>
      <c r="AD47" s="157"/>
      <c r="AE47" s="158"/>
      <c r="AF47" s="158"/>
      <c r="AG47" s="158"/>
      <c r="AH47" s="157"/>
      <c r="AI47" s="158"/>
      <c r="AJ47" s="158"/>
      <c r="AK47" s="158"/>
      <c r="AL47" s="157"/>
      <c r="AM47" s="158"/>
      <c r="AN47" s="158"/>
      <c r="AO47" s="158"/>
      <c r="AP47" s="157"/>
      <c r="AQ47" s="158"/>
      <c r="AR47" s="158"/>
      <c r="AS47" s="158"/>
      <c r="AT47" s="157"/>
      <c r="AU47" s="158"/>
      <c r="AV47" s="158"/>
      <c r="AW47" s="158"/>
      <c r="AX47" s="157"/>
      <c r="AY47" s="158"/>
      <c r="AZ47" s="158"/>
      <c r="BA47" s="158"/>
      <c r="BB47" s="157"/>
      <c r="BC47" s="158"/>
      <c r="BD47" s="158"/>
      <c r="BE47" s="158"/>
      <c r="BF47" s="157"/>
      <c r="BG47" s="158"/>
      <c r="BH47" s="158"/>
      <c r="BI47" s="158"/>
      <c r="BJ47" s="157"/>
      <c r="BK47" s="158"/>
      <c r="BL47" s="158"/>
      <c r="BM47" s="158"/>
      <c r="BN47" s="157"/>
      <c r="BO47" s="158"/>
      <c r="BP47" s="158"/>
      <c r="BQ47" s="158"/>
      <c r="BR47" s="157"/>
      <c r="BS47" s="158"/>
      <c r="BT47" s="158"/>
      <c r="BU47" s="158"/>
      <c r="BV47" s="157"/>
      <c r="BW47" s="158"/>
      <c r="BX47" s="158"/>
      <c r="BY47" s="158"/>
      <c r="BZ47" s="157"/>
      <c r="CA47" s="158"/>
      <c r="CB47" s="158"/>
      <c r="CC47" s="158"/>
      <c r="CD47" s="157"/>
      <c r="CE47" s="158"/>
      <c r="CF47" s="158"/>
      <c r="CG47" s="158"/>
      <c r="CH47" s="157"/>
      <c r="CI47" s="158"/>
      <c r="CJ47" s="158"/>
      <c r="CK47" s="158"/>
      <c r="CL47" s="157"/>
      <c r="CM47" s="158"/>
      <c r="CN47" s="158"/>
      <c r="CO47" s="158"/>
      <c r="CP47" s="157"/>
      <c r="CQ47" s="158"/>
      <c r="CR47" s="158"/>
      <c r="CS47" s="158"/>
      <c r="CT47" s="157"/>
      <c r="CU47" s="158"/>
      <c r="CV47" s="158"/>
      <c r="CW47" s="158"/>
      <c r="CX47" s="157"/>
      <c r="CY47" s="158"/>
      <c r="CZ47" s="158"/>
      <c r="DA47" s="158"/>
      <c r="DB47" s="157"/>
      <c r="DC47" s="158"/>
      <c r="DD47" s="158"/>
      <c r="DE47" s="158"/>
      <c r="DF47" s="157"/>
      <c r="DG47" s="158"/>
      <c r="DH47" s="158"/>
      <c r="DI47" s="158"/>
      <c r="DJ47" s="157"/>
      <c r="DK47" s="158"/>
      <c r="DL47" s="158"/>
      <c r="DM47" s="158"/>
      <c r="DN47" s="157"/>
      <c r="DO47" s="158"/>
      <c r="DP47" s="158"/>
      <c r="DQ47" s="158"/>
      <c r="DR47" s="157"/>
      <c r="DS47" s="158"/>
      <c r="DT47" s="158"/>
      <c r="DU47" s="158"/>
      <c r="DV47" s="157"/>
      <c r="DW47" s="158"/>
      <c r="DX47" s="158"/>
      <c r="DY47" s="158"/>
      <c r="DZ47" s="157"/>
      <c r="EA47" s="158"/>
      <c r="EB47" s="158"/>
      <c r="EC47" s="158"/>
      <c r="ED47" s="157"/>
      <c r="EE47" s="158"/>
      <c r="EF47" s="158"/>
      <c r="EG47" s="158"/>
      <c r="EH47" s="157"/>
      <c r="EI47" s="158"/>
      <c r="EJ47" s="158"/>
      <c r="EK47" s="158"/>
      <c r="EL47" s="157"/>
      <c r="EM47" s="158"/>
      <c r="EN47" s="158"/>
      <c r="EO47" s="158"/>
      <c r="EP47" s="157"/>
      <c r="EQ47" s="158"/>
      <c r="ER47" s="158"/>
      <c r="ES47" s="158"/>
      <c r="ET47" s="157"/>
      <c r="EU47" s="158"/>
      <c r="EV47" s="158"/>
      <c r="EW47" s="158"/>
      <c r="EX47" s="157"/>
      <c r="EY47" s="158"/>
      <c r="EZ47" s="158"/>
      <c r="FA47" s="158"/>
      <c r="FB47" s="157"/>
      <c r="FC47" s="158"/>
      <c r="FD47" s="158"/>
      <c r="FE47" s="158"/>
      <c r="FF47" s="157"/>
      <c r="FG47" s="158"/>
      <c r="FH47" s="158"/>
      <c r="FI47" s="158"/>
      <c r="FJ47" s="157"/>
      <c r="FK47" s="158"/>
      <c r="FL47" s="158"/>
      <c r="FM47" s="158"/>
      <c r="FN47" s="157"/>
      <c r="FO47" s="158"/>
      <c r="FP47" s="158"/>
      <c r="FQ47" s="158"/>
      <c r="FR47" s="157"/>
      <c r="FS47" s="158"/>
      <c r="FT47" s="158"/>
      <c r="FU47" s="158"/>
      <c r="FV47" s="157"/>
      <c r="FW47" s="158"/>
      <c r="FX47" s="158"/>
      <c r="FY47" s="158"/>
      <c r="FZ47" s="157"/>
      <c r="GA47" s="158"/>
      <c r="GB47" s="158"/>
      <c r="GC47" s="158"/>
      <c r="GD47" s="157"/>
      <c r="GE47" s="158"/>
      <c r="GF47" s="158"/>
      <c r="GG47" s="158"/>
      <c r="GH47" s="157"/>
      <c r="GI47" s="158"/>
      <c r="GJ47" s="158"/>
      <c r="GK47" s="158"/>
      <c r="GL47" s="157"/>
      <c r="GM47" s="158"/>
      <c r="GN47" s="158"/>
      <c r="GO47" s="158"/>
      <c r="GP47" s="157"/>
      <c r="GQ47" s="158"/>
      <c r="GR47" s="158"/>
      <c r="GS47" s="158"/>
      <c r="GT47" s="157"/>
      <c r="GU47" s="158"/>
      <c r="GV47" s="158"/>
      <c r="GW47" s="158"/>
      <c r="GX47" s="157"/>
      <c r="GY47" s="158"/>
      <c r="GZ47" s="158"/>
      <c r="HA47" s="158"/>
      <c r="HB47" s="157"/>
      <c r="HC47" s="158"/>
      <c r="HD47" s="158"/>
      <c r="HE47" s="158"/>
      <c r="HF47" s="157"/>
      <c r="HG47" s="158"/>
      <c r="HH47" s="158"/>
      <c r="HI47" s="158"/>
      <c r="HJ47" s="157"/>
      <c r="HK47" s="158"/>
      <c r="HL47" s="158"/>
      <c r="HM47" s="158"/>
      <c r="HN47" s="157"/>
      <c r="HO47" s="158"/>
      <c r="HP47" s="158"/>
      <c r="HQ47" s="158"/>
      <c r="HR47" s="157"/>
      <c r="HS47" s="158"/>
      <c r="HT47" s="158"/>
      <c r="HU47" s="158"/>
      <c r="HV47" s="157"/>
      <c r="HW47" s="158"/>
      <c r="HX47" s="158"/>
      <c r="HY47" s="158"/>
      <c r="HZ47" s="157"/>
      <c r="IA47" s="158"/>
      <c r="IB47" s="158"/>
      <c r="IC47" s="158"/>
    </row>
    <row r="48" spans="1:239" s="156" customFormat="1" ht="13.5" thickBot="1">
      <c r="A48" s="162" t="s">
        <v>53</v>
      </c>
      <c r="B48" s="163">
        <v>6280.0304890980815</v>
      </c>
      <c r="C48" s="163">
        <v>230.06</v>
      </c>
      <c r="D48" s="73">
        <v>1</v>
      </c>
    </row>
    <row r="49" spans="1:239" s="155" customFormat="1" ht="13.5" thickBot="1">
      <c r="A49" s="166"/>
      <c r="B49" s="228"/>
      <c r="C49" s="228"/>
      <c r="D49" s="64"/>
    </row>
    <row r="50" spans="1:239" s="155" customFormat="1" ht="13.5" thickBot="1">
      <c r="A50" s="167" t="s">
        <v>54</v>
      </c>
      <c r="B50" s="229">
        <v>2515.69</v>
      </c>
      <c r="C50" s="229">
        <v>92.15</v>
      </c>
      <c r="D50" s="66">
        <v>1</v>
      </c>
    </row>
    <row r="51" spans="1:239" s="155" customFormat="1">
      <c r="A51" s="168" t="s">
        <v>55</v>
      </c>
      <c r="B51" s="230">
        <v>61.2</v>
      </c>
      <c r="C51" s="230">
        <v>2.2400000000000002</v>
      </c>
      <c r="D51" s="68">
        <v>2.4327321728829863E-2</v>
      </c>
    </row>
    <row r="52" spans="1:239" s="155" customFormat="1">
      <c r="A52" s="152" t="s">
        <v>56</v>
      </c>
      <c r="B52" s="153">
        <v>279.49</v>
      </c>
      <c r="C52" s="153">
        <v>10.24</v>
      </c>
      <c r="D52" s="61">
        <v>0.11109874428089311</v>
      </c>
      <c r="E52" s="158"/>
      <c r="F52" s="158"/>
      <c r="G52" s="27"/>
      <c r="H52" s="157"/>
      <c r="I52" s="158"/>
      <c r="J52" s="158"/>
      <c r="K52" s="27"/>
      <c r="L52" s="157"/>
      <c r="M52" s="158"/>
      <c r="N52" s="158"/>
      <c r="O52" s="27"/>
      <c r="P52" s="157"/>
      <c r="Q52" s="158"/>
      <c r="R52" s="158"/>
      <c r="S52" s="27"/>
      <c r="T52" s="157"/>
      <c r="U52" s="158"/>
      <c r="V52" s="158"/>
      <c r="W52" s="27"/>
      <c r="X52" s="157"/>
      <c r="Y52" s="158"/>
      <c r="Z52" s="158"/>
      <c r="AA52" s="27"/>
      <c r="AB52" s="157"/>
      <c r="AC52" s="158"/>
      <c r="AD52" s="158"/>
      <c r="AE52" s="27"/>
      <c r="AF52" s="157"/>
      <c r="AG52" s="158"/>
      <c r="AH52" s="158"/>
      <c r="AI52" s="27"/>
      <c r="AJ52" s="157"/>
      <c r="AK52" s="158"/>
      <c r="AL52" s="158"/>
      <c r="AM52" s="27"/>
      <c r="AN52" s="157"/>
      <c r="AO52" s="158"/>
      <c r="AP52" s="158"/>
      <c r="AQ52" s="27"/>
      <c r="AR52" s="157"/>
      <c r="AS52" s="158"/>
      <c r="AT52" s="158"/>
      <c r="AU52" s="27"/>
      <c r="AV52" s="157"/>
      <c r="AW52" s="158"/>
      <c r="AX52" s="158"/>
      <c r="AY52" s="27"/>
      <c r="AZ52" s="157"/>
      <c r="BA52" s="158"/>
      <c r="BB52" s="158"/>
      <c r="BC52" s="27"/>
      <c r="BD52" s="157"/>
      <c r="BE52" s="158"/>
      <c r="BF52" s="158"/>
      <c r="BG52" s="27"/>
      <c r="BH52" s="157"/>
      <c r="BI52" s="158"/>
      <c r="BJ52" s="158"/>
      <c r="BK52" s="27"/>
      <c r="BL52" s="157"/>
      <c r="BM52" s="158"/>
      <c r="BN52" s="158"/>
      <c r="BO52" s="27"/>
      <c r="BP52" s="157"/>
      <c r="BQ52" s="158"/>
      <c r="BR52" s="158"/>
      <c r="BS52" s="27"/>
      <c r="BT52" s="157"/>
      <c r="BU52" s="158"/>
      <c r="BV52" s="158"/>
      <c r="BW52" s="27"/>
      <c r="BX52" s="157"/>
      <c r="BY52" s="158"/>
      <c r="BZ52" s="158"/>
      <c r="CA52" s="27"/>
      <c r="CB52" s="157"/>
      <c r="CC52" s="158"/>
      <c r="CD52" s="158"/>
      <c r="CE52" s="27"/>
      <c r="CF52" s="157"/>
      <c r="CG52" s="158"/>
      <c r="CH52" s="158"/>
      <c r="CI52" s="27"/>
      <c r="CJ52" s="157"/>
      <c r="CK52" s="158"/>
      <c r="CL52" s="158"/>
      <c r="CM52" s="27"/>
      <c r="CN52" s="157"/>
      <c r="CO52" s="158"/>
      <c r="CP52" s="158"/>
      <c r="CQ52" s="27"/>
      <c r="CR52" s="157"/>
      <c r="CS52" s="158"/>
      <c r="CT52" s="158"/>
      <c r="CU52" s="27"/>
      <c r="CV52" s="157"/>
      <c r="CW52" s="158"/>
      <c r="CX52" s="158"/>
      <c r="CY52" s="27"/>
      <c r="CZ52" s="157"/>
      <c r="DA52" s="158"/>
      <c r="DB52" s="158"/>
      <c r="DC52" s="27"/>
      <c r="DD52" s="157"/>
      <c r="DE52" s="158"/>
      <c r="DF52" s="158"/>
      <c r="DG52" s="27"/>
      <c r="DH52" s="157"/>
      <c r="DI52" s="158"/>
      <c r="DJ52" s="158"/>
      <c r="DK52" s="27"/>
      <c r="DL52" s="157"/>
      <c r="DM52" s="158"/>
      <c r="DN52" s="158"/>
      <c r="DO52" s="27"/>
      <c r="DP52" s="157"/>
      <c r="DQ52" s="158"/>
      <c r="DR52" s="158"/>
      <c r="DS52" s="27"/>
      <c r="DT52" s="157"/>
      <c r="DU52" s="158"/>
      <c r="DV52" s="158"/>
      <c r="DW52" s="27"/>
      <c r="DX52" s="157"/>
      <c r="DY52" s="158"/>
      <c r="DZ52" s="158"/>
      <c r="EA52" s="27"/>
      <c r="EB52" s="157"/>
      <c r="EC52" s="158"/>
      <c r="ED52" s="158"/>
      <c r="EE52" s="27"/>
      <c r="EF52" s="157"/>
      <c r="EG52" s="158"/>
      <c r="EH52" s="158"/>
      <c r="EI52" s="27"/>
      <c r="EJ52" s="157"/>
      <c r="EK52" s="158"/>
      <c r="EL52" s="158"/>
      <c r="EM52" s="27"/>
      <c r="EN52" s="157"/>
      <c r="EO52" s="158"/>
      <c r="EP52" s="158"/>
      <c r="EQ52" s="27"/>
      <c r="ER52" s="157"/>
      <c r="ES52" s="158"/>
      <c r="ET52" s="158"/>
      <c r="EU52" s="27"/>
      <c r="EV52" s="157"/>
      <c r="EW52" s="158"/>
      <c r="EX52" s="158"/>
      <c r="EY52" s="27"/>
      <c r="EZ52" s="157"/>
      <c r="FA52" s="158"/>
      <c r="FB52" s="158"/>
      <c r="FC52" s="27"/>
      <c r="FD52" s="157"/>
      <c r="FE52" s="158"/>
      <c r="FF52" s="158"/>
      <c r="FG52" s="27"/>
      <c r="FH52" s="157"/>
      <c r="FI52" s="158"/>
      <c r="FJ52" s="158"/>
      <c r="FK52" s="27"/>
      <c r="FL52" s="157"/>
      <c r="FM52" s="158"/>
      <c r="FN52" s="158"/>
      <c r="FO52" s="27"/>
      <c r="FP52" s="157"/>
      <c r="FQ52" s="158"/>
      <c r="FR52" s="158"/>
      <c r="FS52" s="27"/>
      <c r="FT52" s="157"/>
      <c r="FU52" s="158"/>
      <c r="FV52" s="158"/>
      <c r="FW52" s="27"/>
      <c r="FX52" s="157"/>
      <c r="FY52" s="158"/>
      <c r="FZ52" s="158"/>
      <c r="GA52" s="27"/>
      <c r="GB52" s="157"/>
      <c r="GC52" s="158"/>
      <c r="GD52" s="158"/>
      <c r="GE52" s="27"/>
      <c r="GF52" s="157"/>
      <c r="GG52" s="158"/>
      <c r="GH52" s="158"/>
      <c r="GI52" s="27"/>
      <c r="GJ52" s="157"/>
      <c r="GK52" s="158"/>
      <c r="GL52" s="158"/>
      <c r="GM52" s="27"/>
      <c r="GN52" s="157"/>
      <c r="GO52" s="158"/>
      <c r="GP52" s="158"/>
      <c r="GQ52" s="27"/>
      <c r="GR52" s="157"/>
      <c r="GS52" s="158"/>
      <c r="GT52" s="158"/>
      <c r="GU52" s="27"/>
      <c r="GV52" s="157"/>
      <c r="GW52" s="158"/>
      <c r="GX52" s="158"/>
      <c r="GY52" s="27"/>
      <c r="GZ52" s="157"/>
      <c r="HA52" s="158"/>
      <c r="HB52" s="158"/>
      <c r="HC52" s="27"/>
      <c r="HD52" s="157"/>
      <c r="HE52" s="158"/>
      <c r="HF52" s="158"/>
      <c r="HG52" s="27"/>
      <c r="HH52" s="157"/>
      <c r="HI52" s="158"/>
      <c r="HJ52" s="158"/>
      <c r="HK52" s="27"/>
      <c r="HL52" s="157"/>
      <c r="HM52" s="158"/>
      <c r="HN52" s="158"/>
      <c r="HO52" s="27"/>
      <c r="HP52" s="157"/>
      <c r="HQ52" s="158"/>
      <c r="HR52" s="158"/>
      <c r="HS52" s="27"/>
      <c r="HT52" s="157"/>
      <c r="HU52" s="158"/>
      <c r="HV52" s="158"/>
      <c r="HW52" s="27"/>
      <c r="HX52" s="157"/>
      <c r="HY52" s="158"/>
      <c r="HZ52" s="158"/>
      <c r="IA52" s="27"/>
      <c r="IB52" s="157"/>
      <c r="IC52" s="158"/>
      <c r="ID52" s="158"/>
      <c r="IE52" s="27"/>
    </row>
    <row r="53" spans="1:239" s="26" customFormat="1">
      <c r="A53" s="152" t="s">
        <v>57</v>
      </c>
      <c r="B53" s="153">
        <v>2175</v>
      </c>
      <c r="C53" s="153">
        <v>79.67</v>
      </c>
      <c r="D53" s="61">
        <v>0.86457393399027704</v>
      </c>
    </row>
    <row r="54" spans="1:239" ht="13.5" thickBot="1">
      <c r="A54" s="169" t="s">
        <v>18</v>
      </c>
      <c r="B54" s="231">
        <v>0</v>
      </c>
      <c r="C54" s="231">
        <v>0</v>
      </c>
      <c r="D54" s="70">
        <v>0</v>
      </c>
    </row>
    <row r="55" spans="1:239">
      <c r="A55" s="165" t="s">
        <v>58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IJ72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16384" width="13.140625" style="2"/>
  </cols>
  <sheetData>
    <row r="1" spans="1:4">
      <c r="A1" s="1" t="s">
        <v>0</v>
      </c>
      <c r="B1" s="1"/>
      <c r="C1" s="1"/>
      <c r="D1" s="1"/>
    </row>
    <row r="2" spans="1:4">
      <c r="A2" s="1" t="s">
        <v>65</v>
      </c>
      <c r="B2" s="1"/>
      <c r="C2" s="1"/>
      <c r="D2" s="1"/>
    </row>
    <row r="3" spans="1:4">
      <c r="A3" s="1" t="s">
        <v>142</v>
      </c>
      <c r="B3" s="1"/>
      <c r="C3" s="1"/>
      <c r="D3" s="1"/>
    </row>
    <row r="4" spans="1:4">
      <c r="A4" s="1" t="s">
        <v>141</v>
      </c>
      <c r="B4" s="1"/>
      <c r="C4" s="1"/>
      <c r="D4" s="1"/>
    </row>
    <row r="5" spans="1:4" ht="13.5" thickBot="1">
      <c r="A5" s="3" t="s">
        <v>4</v>
      </c>
      <c r="B5" s="4">
        <v>32000</v>
      </c>
      <c r="C5" s="5" t="s">
        <v>140</v>
      </c>
    </row>
    <row r="6" spans="1:4">
      <c r="A6" s="6"/>
      <c r="B6" s="7" t="s">
        <v>6</v>
      </c>
      <c r="C6" s="56">
        <v>43525</v>
      </c>
      <c r="D6" s="9" t="s">
        <v>7</v>
      </c>
    </row>
    <row r="7" spans="1:4">
      <c r="A7" s="10" t="s">
        <v>8</v>
      </c>
      <c r="D7" s="11" t="s">
        <v>9</v>
      </c>
    </row>
    <row r="8" spans="1:4" ht="13.5" thickBot="1">
      <c r="A8" s="12"/>
      <c r="B8" s="13" t="s">
        <v>10</v>
      </c>
      <c r="C8" s="13" t="s">
        <v>139</v>
      </c>
      <c r="D8" s="13" t="s">
        <v>13</v>
      </c>
    </row>
    <row r="9" spans="1:4">
      <c r="A9" s="10" t="s">
        <v>14</v>
      </c>
    </row>
    <row r="10" spans="1:4">
      <c r="A10" s="15" t="s">
        <v>138</v>
      </c>
      <c r="B10" s="2">
        <v>0</v>
      </c>
      <c r="C10" s="2">
        <v>0</v>
      </c>
      <c r="D10" s="57">
        <v>0</v>
      </c>
    </row>
    <row r="11" spans="1:4">
      <c r="A11" s="15" t="s">
        <v>137</v>
      </c>
      <c r="B11" s="2">
        <v>0</v>
      </c>
      <c r="C11" s="2">
        <v>0</v>
      </c>
      <c r="D11" s="57">
        <v>0</v>
      </c>
    </row>
    <row r="12" spans="1:4">
      <c r="A12" s="15" t="s">
        <v>136</v>
      </c>
      <c r="D12" s="57"/>
    </row>
    <row r="13" spans="1:4">
      <c r="A13" s="15" t="s">
        <v>135</v>
      </c>
      <c r="B13" s="2">
        <v>0</v>
      </c>
      <c r="C13" s="2">
        <v>0</v>
      </c>
      <c r="D13" s="57">
        <v>0</v>
      </c>
    </row>
    <row r="14" spans="1:4">
      <c r="A14" s="15" t="s">
        <v>134</v>
      </c>
      <c r="B14" s="2">
        <v>0</v>
      </c>
      <c r="C14" s="2">
        <v>0</v>
      </c>
      <c r="D14" s="57">
        <v>0</v>
      </c>
    </row>
    <row r="15" spans="1:4">
      <c r="A15" s="15" t="s">
        <v>133</v>
      </c>
      <c r="B15" s="2">
        <v>0</v>
      </c>
      <c r="C15" s="2">
        <v>0</v>
      </c>
      <c r="D15" s="57">
        <v>0</v>
      </c>
    </row>
    <row r="16" spans="1:4">
      <c r="A16" s="15" t="s">
        <v>132</v>
      </c>
      <c r="B16" s="2">
        <v>0</v>
      </c>
      <c r="C16" s="2">
        <v>0</v>
      </c>
      <c r="D16" s="57">
        <v>0</v>
      </c>
    </row>
    <row r="17" spans="1:4">
      <c r="A17" s="5" t="s">
        <v>131</v>
      </c>
      <c r="B17" s="2">
        <v>11508.25</v>
      </c>
      <c r="C17" s="2">
        <v>0.37</v>
      </c>
      <c r="D17" s="57">
        <v>0.43248450733422167</v>
      </c>
    </row>
    <row r="18" spans="1:4">
      <c r="A18" s="5" t="s">
        <v>69</v>
      </c>
      <c r="B18" s="2">
        <v>249.52</v>
      </c>
      <c r="C18" s="2">
        <v>0</v>
      </c>
      <c r="D18" s="57">
        <v>9.3770585684213488E-3</v>
      </c>
    </row>
    <row r="19" spans="1:4">
      <c r="A19" s="5" t="s">
        <v>22</v>
      </c>
      <c r="B19" s="2">
        <v>0</v>
      </c>
      <c r="C19" s="2">
        <v>0</v>
      </c>
      <c r="D19" s="57">
        <v>0</v>
      </c>
    </row>
    <row r="20" spans="1:4">
      <c r="A20" s="5" t="s">
        <v>23</v>
      </c>
      <c r="B20" s="2">
        <v>5172</v>
      </c>
      <c r="C20" s="2">
        <v>0.17</v>
      </c>
      <c r="D20" s="57">
        <v>0.19436576994178911</v>
      </c>
    </row>
    <row r="21" spans="1:4">
      <c r="A21" s="5" t="s">
        <v>24</v>
      </c>
      <c r="B21" s="2">
        <v>2925.14</v>
      </c>
      <c r="C21" s="2">
        <v>0.09</v>
      </c>
      <c r="D21" s="57">
        <v>0.10992789796742555</v>
      </c>
    </row>
    <row r="22" spans="1:4">
      <c r="A22" s="5" t="s">
        <v>130</v>
      </c>
      <c r="B22" s="2">
        <v>0</v>
      </c>
      <c r="C22" s="2">
        <v>0</v>
      </c>
      <c r="D22" s="57">
        <v>0</v>
      </c>
    </row>
    <row r="23" spans="1:4">
      <c r="A23" s="5" t="s">
        <v>129</v>
      </c>
      <c r="B23" s="2">
        <v>0</v>
      </c>
      <c r="C23" s="2">
        <v>0</v>
      </c>
      <c r="D23" s="57">
        <v>0</v>
      </c>
    </row>
    <row r="24" spans="1:4">
      <c r="A24" s="5" t="s">
        <v>128</v>
      </c>
      <c r="D24" s="57"/>
    </row>
    <row r="25" spans="1:4">
      <c r="A25" s="5" t="s">
        <v>127</v>
      </c>
      <c r="B25" s="2">
        <v>0</v>
      </c>
      <c r="C25" s="2">
        <v>0</v>
      </c>
      <c r="D25" s="57">
        <v>0</v>
      </c>
    </row>
    <row r="26" spans="1:4">
      <c r="A26" s="5" t="s">
        <v>126</v>
      </c>
      <c r="B26" s="2">
        <v>599.4</v>
      </c>
      <c r="C26" s="2">
        <v>0.02</v>
      </c>
      <c r="D26" s="57">
        <v>2.2525684938729387E-2</v>
      </c>
    </row>
    <row r="27" spans="1:4">
      <c r="A27" s="5" t="s">
        <v>125</v>
      </c>
      <c r="B27" s="2">
        <v>0</v>
      </c>
      <c r="C27" s="2">
        <v>0</v>
      </c>
      <c r="D27" s="57">
        <v>0</v>
      </c>
    </row>
    <row r="28" spans="1:4">
      <c r="A28" s="5" t="s">
        <v>124</v>
      </c>
      <c r="B28" s="2">
        <v>0</v>
      </c>
      <c r="C28" s="2">
        <v>0</v>
      </c>
      <c r="D28" s="57">
        <v>0</v>
      </c>
    </row>
    <row r="29" spans="1:4">
      <c r="A29" s="5" t="s">
        <v>123</v>
      </c>
      <c r="B29" s="2">
        <v>2250</v>
      </c>
      <c r="C29" s="2">
        <v>7.0000000000000007E-2</v>
      </c>
      <c r="D29" s="57">
        <v>8.4555874394629832E-2</v>
      </c>
    </row>
    <row r="30" spans="1:4">
      <c r="A30" s="5" t="s">
        <v>122</v>
      </c>
      <c r="B30" s="2">
        <v>0</v>
      </c>
      <c r="C30" s="2">
        <v>0</v>
      </c>
      <c r="D30" s="57">
        <v>0</v>
      </c>
    </row>
    <row r="31" spans="1:4">
      <c r="A31" s="5" t="s">
        <v>121</v>
      </c>
      <c r="B31" s="2">
        <v>0</v>
      </c>
      <c r="C31" s="2">
        <v>0</v>
      </c>
      <c r="D31" s="57">
        <v>0</v>
      </c>
    </row>
    <row r="32" spans="1:4">
      <c r="A32" s="5" t="s">
        <v>120</v>
      </c>
      <c r="B32" s="2">
        <v>0</v>
      </c>
      <c r="C32" s="2">
        <v>0</v>
      </c>
      <c r="D32" s="57">
        <v>0</v>
      </c>
    </row>
    <row r="33" spans="1:4">
      <c r="A33" s="5" t="s">
        <v>119</v>
      </c>
      <c r="B33" s="2">
        <v>0</v>
      </c>
      <c r="C33" s="2">
        <v>0</v>
      </c>
      <c r="D33" s="57">
        <v>0</v>
      </c>
    </row>
    <row r="34" spans="1:4">
      <c r="A34" s="19" t="s">
        <v>27</v>
      </c>
      <c r="B34" s="58">
        <v>22704.31</v>
      </c>
      <c r="C34" s="58">
        <v>0.72</v>
      </c>
      <c r="D34" s="59">
        <v>0.85323679314521694</v>
      </c>
    </row>
    <row r="35" spans="1:4">
      <c r="A35" s="22" t="s">
        <v>118</v>
      </c>
    </row>
    <row r="36" spans="1:4">
      <c r="A36" s="15" t="s">
        <v>117</v>
      </c>
      <c r="B36" s="2">
        <v>0</v>
      </c>
      <c r="C36" s="2">
        <v>0</v>
      </c>
      <c r="D36" s="57">
        <v>0</v>
      </c>
    </row>
    <row r="37" spans="1:4">
      <c r="A37" s="15" t="s">
        <v>116</v>
      </c>
      <c r="D37" s="57"/>
    </row>
    <row r="38" spans="1:4">
      <c r="A38" s="15" t="s">
        <v>115</v>
      </c>
      <c r="B38" s="2">
        <v>681.13</v>
      </c>
      <c r="C38" s="2">
        <v>0.02</v>
      </c>
      <c r="D38" s="57">
        <v>2.5597130100628539E-2</v>
      </c>
    </row>
    <row r="39" spans="1:4">
      <c r="A39" s="15" t="s">
        <v>114</v>
      </c>
      <c r="B39" s="2">
        <v>0</v>
      </c>
      <c r="C39" s="2">
        <v>0</v>
      </c>
      <c r="D39" s="57">
        <v>0</v>
      </c>
    </row>
    <row r="40" spans="1:4">
      <c r="A40" s="15" t="s">
        <v>113</v>
      </c>
      <c r="B40" s="2">
        <v>0</v>
      </c>
      <c r="C40" s="2">
        <v>0</v>
      </c>
      <c r="D40" s="57">
        <v>0</v>
      </c>
    </row>
    <row r="41" spans="1:4">
      <c r="A41" s="15" t="s">
        <v>112</v>
      </c>
      <c r="B41" s="2">
        <v>0</v>
      </c>
      <c r="C41" s="2">
        <v>0</v>
      </c>
      <c r="D41" s="57">
        <v>0</v>
      </c>
    </row>
    <row r="42" spans="1:4">
      <c r="A42" s="5" t="s">
        <v>111</v>
      </c>
      <c r="B42" s="2">
        <v>0</v>
      </c>
      <c r="C42" s="2">
        <v>0</v>
      </c>
      <c r="D42" s="57">
        <v>0</v>
      </c>
    </row>
    <row r="43" spans="1:4">
      <c r="A43" s="15" t="s">
        <v>110</v>
      </c>
      <c r="B43" s="2">
        <v>454.09</v>
      </c>
      <c r="C43" s="2">
        <v>0.01</v>
      </c>
      <c r="D43" s="57">
        <v>1.7064878668381092E-2</v>
      </c>
    </row>
    <row r="44" spans="1:4">
      <c r="A44" s="15" t="s">
        <v>109</v>
      </c>
      <c r="B44" s="2">
        <v>0</v>
      </c>
      <c r="C44" s="2">
        <v>0</v>
      </c>
      <c r="D44" s="57">
        <v>0</v>
      </c>
    </row>
    <row r="45" spans="1:4">
      <c r="A45" s="15" t="s">
        <v>108</v>
      </c>
      <c r="B45" s="2">
        <v>0</v>
      </c>
      <c r="C45" s="2">
        <v>0</v>
      </c>
      <c r="D45" s="57">
        <v>0</v>
      </c>
    </row>
    <row r="46" spans="1:4">
      <c r="A46" s="15" t="s">
        <v>107</v>
      </c>
      <c r="B46" s="2">
        <v>0</v>
      </c>
      <c r="C46" s="2">
        <v>0</v>
      </c>
      <c r="D46" s="57">
        <v>0</v>
      </c>
    </row>
    <row r="47" spans="1:4">
      <c r="A47" s="15" t="s">
        <v>106</v>
      </c>
      <c r="B47" s="2">
        <v>840</v>
      </c>
      <c r="C47" s="2">
        <v>0.03</v>
      </c>
      <c r="D47" s="57">
        <v>3.1567526440661804E-2</v>
      </c>
    </row>
    <row r="48" spans="1:4">
      <c r="A48" s="15" t="s">
        <v>105</v>
      </c>
      <c r="B48" s="2">
        <v>0</v>
      </c>
      <c r="C48" s="2">
        <v>0</v>
      </c>
      <c r="D48" s="27">
        <v>4.8632405109042896E-2</v>
      </c>
    </row>
    <row r="49" spans="1:244">
      <c r="A49" s="19" t="s">
        <v>104</v>
      </c>
      <c r="B49" s="58">
        <v>1975.22</v>
      </c>
      <c r="C49" s="58">
        <v>0.06</v>
      </c>
      <c r="D49" s="59">
        <v>0.12286194031871434</v>
      </c>
    </row>
    <row r="50" spans="1:244">
      <c r="A50" s="10" t="s">
        <v>38</v>
      </c>
    </row>
    <row r="51" spans="1:244">
      <c r="A51" s="15" t="s">
        <v>103</v>
      </c>
      <c r="B51" s="2">
        <v>1021.3337086857925</v>
      </c>
      <c r="C51" s="2">
        <v>0.03</v>
      </c>
      <c r="D51" s="57">
        <v>3.8382117682949926E-2</v>
      </c>
    </row>
    <row r="52" spans="1:244">
      <c r="A52" s="19" t="s">
        <v>102</v>
      </c>
      <c r="B52" s="58">
        <v>1021.3337086857925</v>
      </c>
      <c r="C52" s="58">
        <v>0.03</v>
      </c>
      <c r="D52" s="59">
        <v>3.8382117682949926E-2</v>
      </c>
    </row>
    <row r="53" spans="1:244" s="26" customFormat="1">
      <c r="A53" s="19" t="s">
        <v>41</v>
      </c>
      <c r="B53" s="58">
        <v>25700.863708685796</v>
      </c>
      <c r="C53" s="58">
        <v>0.81</v>
      </c>
      <c r="D53" s="59">
        <v>0.94025131593720979</v>
      </c>
    </row>
    <row r="54" spans="1:244">
      <c r="A54" s="10" t="s">
        <v>42</v>
      </c>
    </row>
    <row r="55" spans="1:244">
      <c r="A55" s="5" t="s">
        <v>101</v>
      </c>
      <c r="B55" s="2">
        <v>390</v>
      </c>
      <c r="C55" s="2">
        <v>0.01</v>
      </c>
      <c r="D55" s="57">
        <v>1.4656351561735836E-2</v>
      </c>
    </row>
    <row r="56" spans="1:244">
      <c r="A56" s="5" t="s">
        <v>100</v>
      </c>
      <c r="B56" s="2">
        <v>0</v>
      </c>
      <c r="C56" s="2">
        <v>0</v>
      </c>
      <c r="D56" s="57">
        <v>0</v>
      </c>
    </row>
    <row r="57" spans="1:244">
      <c r="A57" s="15" t="s">
        <v>99</v>
      </c>
      <c r="B57" s="2">
        <v>0</v>
      </c>
      <c r="C57" s="2">
        <v>0</v>
      </c>
      <c r="D57" s="57">
        <v>0</v>
      </c>
    </row>
    <row r="58" spans="1:244">
      <c r="A58" s="19" t="s">
        <v>98</v>
      </c>
      <c r="B58" s="58">
        <v>390</v>
      </c>
      <c r="C58" s="58">
        <v>0.01</v>
      </c>
      <c r="D58" s="59">
        <v>1.4656351561735836E-2</v>
      </c>
      <c r="E58" s="5"/>
      <c r="H58" s="27"/>
      <c r="I58" s="5"/>
      <c r="L58" s="27"/>
      <c r="M58" s="5"/>
      <c r="P58" s="27"/>
      <c r="Q58" s="5"/>
      <c r="T58" s="27"/>
      <c r="U58" s="5"/>
      <c r="X58" s="27"/>
      <c r="Y58" s="5"/>
      <c r="AB58" s="27"/>
      <c r="AC58" s="5"/>
      <c r="AF58" s="27"/>
      <c r="AG58" s="5"/>
      <c r="AJ58" s="27"/>
      <c r="AK58" s="5"/>
      <c r="AN58" s="27"/>
      <c r="AO58" s="5"/>
      <c r="AR58" s="27"/>
      <c r="AS58" s="5"/>
      <c r="AV58" s="27"/>
      <c r="AW58" s="5"/>
      <c r="AZ58" s="27"/>
      <c r="BA58" s="5"/>
      <c r="BD58" s="27"/>
      <c r="BE58" s="5"/>
      <c r="BH58" s="27"/>
      <c r="BI58" s="5"/>
      <c r="BL58" s="27"/>
      <c r="BM58" s="5"/>
      <c r="BP58" s="27"/>
      <c r="BQ58" s="5"/>
      <c r="BT58" s="27"/>
      <c r="BU58" s="5"/>
      <c r="BX58" s="27"/>
      <c r="BY58" s="5"/>
      <c r="CB58" s="27"/>
      <c r="CC58" s="5"/>
      <c r="CF58" s="27"/>
      <c r="CG58" s="5"/>
      <c r="CJ58" s="27"/>
      <c r="CK58" s="5"/>
      <c r="CN58" s="27"/>
      <c r="CO58" s="5"/>
      <c r="CR58" s="27"/>
      <c r="CS58" s="5"/>
      <c r="CV58" s="27"/>
      <c r="CW58" s="5"/>
      <c r="CZ58" s="27"/>
      <c r="DA58" s="5"/>
      <c r="DD58" s="27"/>
      <c r="DE58" s="5"/>
      <c r="DH58" s="27"/>
      <c r="DI58" s="5"/>
      <c r="DL58" s="27"/>
      <c r="DM58" s="5"/>
      <c r="DP58" s="27"/>
      <c r="DQ58" s="5"/>
      <c r="DT58" s="27"/>
      <c r="DU58" s="5"/>
      <c r="DX58" s="27"/>
      <c r="DY58" s="5"/>
      <c r="EB58" s="27"/>
      <c r="EC58" s="5"/>
      <c r="EF58" s="27"/>
      <c r="EG58" s="5"/>
      <c r="EJ58" s="27"/>
      <c r="EK58" s="5"/>
      <c r="EN58" s="27"/>
      <c r="EO58" s="5"/>
      <c r="ER58" s="27"/>
      <c r="ES58" s="5"/>
      <c r="EV58" s="27"/>
      <c r="EW58" s="5"/>
      <c r="EZ58" s="27"/>
      <c r="FA58" s="5"/>
      <c r="FD58" s="27"/>
      <c r="FE58" s="5"/>
      <c r="FH58" s="27"/>
      <c r="FI58" s="5"/>
      <c r="FL58" s="27"/>
      <c r="FM58" s="5"/>
      <c r="FP58" s="27"/>
      <c r="FQ58" s="5"/>
      <c r="FT58" s="27"/>
      <c r="FU58" s="5"/>
      <c r="FX58" s="27"/>
      <c r="FY58" s="5"/>
      <c r="GB58" s="27"/>
      <c r="GC58" s="5"/>
      <c r="GF58" s="27"/>
      <c r="GG58" s="5"/>
      <c r="GJ58" s="27"/>
      <c r="GK58" s="5"/>
      <c r="GN58" s="27"/>
      <c r="GO58" s="5"/>
      <c r="GR58" s="27"/>
      <c r="GS58" s="5"/>
      <c r="GV58" s="27"/>
      <c r="GW58" s="5"/>
      <c r="GZ58" s="27"/>
      <c r="HA58" s="5"/>
      <c r="HD58" s="27"/>
      <c r="HE58" s="5"/>
      <c r="HH58" s="27"/>
      <c r="HI58" s="5"/>
      <c r="HL58" s="27"/>
      <c r="HM58" s="5"/>
      <c r="HP58" s="27"/>
      <c r="HQ58" s="5"/>
      <c r="HT58" s="27"/>
      <c r="HU58" s="5"/>
      <c r="HX58" s="27"/>
      <c r="HY58" s="5"/>
      <c r="IB58" s="27"/>
      <c r="IC58" s="5"/>
      <c r="IF58" s="27"/>
      <c r="IG58" s="5"/>
      <c r="IJ58" s="27"/>
    </row>
    <row r="59" spans="1:244">
      <c r="A59" s="10" t="s">
        <v>47</v>
      </c>
    </row>
    <row r="60" spans="1:244">
      <c r="A60" s="15" t="s">
        <v>97</v>
      </c>
      <c r="B60" s="2">
        <v>0</v>
      </c>
      <c r="C60" s="2">
        <v>0</v>
      </c>
      <c r="D60" s="57">
        <v>0</v>
      </c>
    </row>
    <row r="61" spans="1:244">
      <c r="A61" s="15" t="s">
        <v>96</v>
      </c>
      <c r="B61" s="2">
        <v>113.76</v>
      </c>
      <c r="C61" s="2">
        <v>0</v>
      </c>
      <c r="D61" s="57">
        <v>4.2751450093924843E-3</v>
      </c>
    </row>
    <row r="62" spans="1:244">
      <c r="A62" s="15" t="s">
        <v>95</v>
      </c>
      <c r="B62" s="2">
        <v>0</v>
      </c>
      <c r="C62" s="2">
        <v>0</v>
      </c>
      <c r="D62" s="57">
        <v>0</v>
      </c>
    </row>
    <row r="63" spans="1:244">
      <c r="A63" s="19" t="s">
        <v>94</v>
      </c>
      <c r="B63" s="76">
        <v>113.76</v>
      </c>
      <c r="C63" s="76">
        <v>0</v>
      </c>
      <c r="D63" s="75">
        <v>4.2751450093924843E-3</v>
      </c>
      <c r="E63" s="5"/>
      <c r="H63" s="27"/>
      <c r="I63" s="5"/>
      <c r="L63" s="27"/>
      <c r="M63" s="5"/>
      <c r="P63" s="27"/>
      <c r="Q63" s="5"/>
      <c r="T63" s="27"/>
      <c r="U63" s="5"/>
      <c r="X63" s="27"/>
      <c r="Y63" s="5"/>
      <c r="AB63" s="27"/>
      <c r="AC63" s="5"/>
      <c r="AF63" s="27"/>
      <c r="AG63" s="5"/>
      <c r="AJ63" s="27"/>
      <c r="AK63" s="5"/>
      <c r="AN63" s="27"/>
      <c r="AO63" s="5"/>
      <c r="AR63" s="27"/>
      <c r="AS63" s="5"/>
      <c r="AV63" s="27"/>
      <c r="AW63" s="5"/>
      <c r="AZ63" s="27"/>
      <c r="BA63" s="5"/>
      <c r="BD63" s="27"/>
      <c r="BE63" s="5"/>
      <c r="BH63" s="27"/>
      <c r="BI63" s="5"/>
      <c r="BL63" s="27"/>
      <c r="BM63" s="5"/>
      <c r="BP63" s="27"/>
      <c r="BQ63" s="5"/>
      <c r="BT63" s="27"/>
      <c r="BU63" s="5"/>
      <c r="BX63" s="27"/>
      <c r="BY63" s="5"/>
      <c r="CB63" s="27"/>
      <c r="CC63" s="5"/>
      <c r="CF63" s="27"/>
      <c r="CG63" s="5"/>
      <c r="CJ63" s="27"/>
      <c r="CK63" s="5"/>
      <c r="CN63" s="27"/>
      <c r="CO63" s="5"/>
      <c r="CR63" s="27"/>
      <c r="CS63" s="5"/>
      <c r="CV63" s="27"/>
      <c r="CW63" s="5"/>
      <c r="CZ63" s="27"/>
      <c r="DA63" s="5"/>
      <c r="DD63" s="27"/>
      <c r="DE63" s="5"/>
      <c r="DH63" s="27"/>
      <c r="DI63" s="5"/>
      <c r="DL63" s="27"/>
      <c r="DM63" s="5"/>
      <c r="DP63" s="27"/>
      <c r="DQ63" s="5"/>
      <c r="DT63" s="27"/>
      <c r="DU63" s="5"/>
      <c r="DX63" s="27"/>
      <c r="DY63" s="5"/>
      <c r="EB63" s="27"/>
      <c r="EC63" s="5"/>
      <c r="EF63" s="27"/>
      <c r="EG63" s="5"/>
      <c r="EJ63" s="27"/>
      <c r="EK63" s="5"/>
      <c r="EN63" s="27"/>
      <c r="EO63" s="5"/>
      <c r="ER63" s="27"/>
      <c r="ES63" s="5"/>
      <c r="EV63" s="27"/>
      <c r="EW63" s="5"/>
      <c r="EZ63" s="27"/>
      <c r="FA63" s="5"/>
      <c r="FD63" s="27"/>
      <c r="FE63" s="5"/>
      <c r="FH63" s="27"/>
      <c r="FI63" s="5"/>
      <c r="FL63" s="27"/>
      <c r="FM63" s="5"/>
      <c r="FP63" s="27"/>
      <c r="FQ63" s="5"/>
      <c r="FT63" s="27"/>
      <c r="FU63" s="5"/>
      <c r="FX63" s="27"/>
      <c r="FY63" s="5"/>
      <c r="GB63" s="27"/>
      <c r="GC63" s="5"/>
      <c r="GF63" s="27"/>
      <c r="GG63" s="5"/>
      <c r="GJ63" s="27"/>
      <c r="GK63" s="5"/>
      <c r="GN63" s="27"/>
      <c r="GO63" s="5"/>
      <c r="GR63" s="27"/>
      <c r="GS63" s="5"/>
      <c r="GV63" s="27"/>
      <c r="GW63" s="5"/>
      <c r="GZ63" s="27"/>
      <c r="HA63" s="5"/>
      <c r="HD63" s="27"/>
      <c r="HE63" s="5"/>
      <c r="HH63" s="27"/>
      <c r="HI63" s="5"/>
      <c r="HL63" s="27"/>
      <c r="HM63" s="5"/>
      <c r="HP63" s="27"/>
      <c r="HQ63" s="5"/>
      <c r="HT63" s="27"/>
      <c r="HU63" s="5"/>
      <c r="HX63" s="27"/>
      <c r="HY63" s="5"/>
      <c r="IB63" s="27"/>
      <c r="IC63" s="5"/>
      <c r="IF63" s="27"/>
      <c r="IG63" s="5"/>
      <c r="IJ63" s="27"/>
    </row>
    <row r="64" spans="1:244">
      <c r="A64" s="19" t="s">
        <v>93</v>
      </c>
      <c r="B64" s="58">
        <v>503.76</v>
      </c>
      <c r="C64" s="58">
        <v>0.01</v>
      </c>
      <c r="D64" s="59">
        <v>1.8931496571128321E-2</v>
      </c>
      <c r="G64" s="5"/>
      <c r="K64" s="5"/>
      <c r="O64" s="5"/>
      <c r="S64" s="5"/>
      <c r="W64" s="5"/>
      <c r="AA64" s="5"/>
      <c r="AE64" s="5"/>
      <c r="AI64" s="5"/>
      <c r="AM64" s="5"/>
      <c r="AQ64" s="5"/>
      <c r="AU64" s="5"/>
      <c r="AY64" s="5"/>
      <c r="BC64" s="5"/>
      <c r="BG64" s="5"/>
      <c r="BK64" s="5"/>
      <c r="BO64" s="5"/>
      <c r="BS64" s="5"/>
      <c r="BW64" s="5"/>
      <c r="CA64" s="5"/>
      <c r="CE64" s="5"/>
      <c r="CI64" s="5"/>
      <c r="CM64" s="5"/>
      <c r="CQ64" s="5"/>
      <c r="CU64" s="5"/>
      <c r="CY64" s="5"/>
      <c r="DC64" s="5"/>
      <c r="DG64" s="5"/>
      <c r="DK64" s="5"/>
      <c r="DO64" s="5"/>
      <c r="DS64" s="5"/>
      <c r="DW64" s="5"/>
      <c r="EA64" s="5"/>
      <c r="EE64" s="5"/>
      <c r="EI64" s="5"/>
      <c r="EM64" s="5"/>
      <c r="EQ64" s="5"/>
      <c r="EU64" s="5"/>
      <c r="EY64" s="5"/>
      <c r="FC64" s="5"/>
      <c r="FG64" s="5"/>
      <c r="FK64" s="5"/>
      <c r="FO64" s="5"/>
      <c r="FS64" s="5"/>
      <c r="FW64" s="5"/>
      <c r="GA64" s="5"/>
      <c r="GE64" s="5"/>
      <c r="GI64" s="5"/>
      <c r="GM64" s="5"/>
      <c r="GQ64" s="5"/>
      <c r="GU64" s="5"/>
      <c r="GY64" s="5"/>
      <c r="HC64" s="5"/>
      <c r="HG64" s="5"/>
      <c r="HK64" s="5"/>
      <c r="HO64" s="5"/>
      <c r="HS64" s="5"/>
      <c r="HW64" s="5"/>
      <c r="IA64" s="5"/>
      <c r="IE64" s="5"/>
    </row>
    <row r="65" spans="1:244" s="26" customFormat="1">
      <c r="A65" s="19" t="s">
        <v>53</v>
      </c>
      <c r="B65" s="58">
        <v>26204.623708685795</v>
      </c>
      <c r="C65" s="58">
        <v>0.82000000000000006</v>
      </c>
      <c r="D65" s="59">
        <v>0.95918281250833815</v>
      </c>
    </row>
    <row r="66" spans="1:244">
      <c r="A66" s="10" t="s">
        <v>85</v>
      </c>
    </row>
    <row r="67" spans="1:244">
      <c r="A67" s="5" t="s">
        <v>92</v>
      </c>
      <c r="B67" s="2">
        <v>0</v>
      </c>
      <c r="C67" s="2">
        <v>0</v>
      </c>
      <c r="D67" s="57">
        <v>0</v>
      </c>
    </row>
    <row r="68" spans="1:244">
      <c r="A68" s="5" t="s">
        <v>91</v>
      </c>
      <c r="B68" s="2">
        <v>405</v>
      </c>
      <c r="C68" s="2">
        <v>0.01</v>
      </c>
      <c r="D68" s="57">
        <v>1.5220057391033369E-2</v>
      </c>
    </row>
    <row r="69" spans="1:244">
      <c r="A69" s="5" t="s">
        <v>90</v>
      </c>
      <c r="B69" s="2">
        <v>0</v>
      </c>
      <c r="C69" s="2">
        <v>0</v>
      </c>
      <c r="D69" s="57">
        <v>0</v>
      </c>
    </row>
    <row r="70" spans="1:244">
      <c r="A70" s="19" t="s">
        <v>89</v>
      </c>
      <c r="B70" s="58">
        <v>405</v>
      </c>
      <c r="C70" s="58">
        <v>0.01</v>
      </c>
      <c r="D70" s="59">
        <v>1.5220057391033369E-2</v>
      </c>
      <c r="E70" s="5"/>
      <c r="H70" s="27"/>
      <c r="I70" s="5"/>
      <c r="L70" s="27"/>
      <c r="M70" s="5"/>
      <c r="P70" s="27"/>
      <c r="Q70" s="5"/>
      <c r="T70" s="27"/>
      <c r="U70" s="5"/>
      <c r="X70" s="27"/>
      <c r="Y70" s="5"/>
      <c r="AB70" s="27"/>
      <c r="AC70" s="5"/>
      <c r="AF70" s="27"/>
      <c r="AG70" s="5"/>
      <c r="AJ70" s="27"/>
      <c r="AK70" s="5"/>
      <c r="AN70" s="27"/>
      <c r="AO70" s="5"/>
      <c r="AR70" s="27"/>
      <c r="AS70" s="5"/>
      <c r="AV70" s="27"/>
      <c r="AW70" s="5"/>
      <c r="AZ70" s="27"/>
      <c r="BA70" s="5"/>
      <c r="BD70" s="27"/>
      <c r="BE70" s="5"/>
      <c r="BH70" s="27"/>
      <c r="BI70" s="5"/>
      <c r="BL70" s="27"/>
      <c r="BM70" s="5"/>
      <c r="BP70" s="27"/>
      <c r="BQ70" s="5"/>
      <c r="BT70" s="27"/>
      <c r="BU70" s="5"/>
      <c r="BX70" s="27"/>
      <c r="BY70" s="5"/>
      <c r="CB70" s="27"/>
      <c r="CC70" s="5"/>
      <c r="CF70" s="27"/>
      <c r="CG70" s="5"/>
      <c r="CJ70" s="27"/>
      <c r="CK70" s="5"/>
      <c r="CN70" s="27"/>
      <c r="CO70" s="5"/>
      <c r="CR70" s="27"/>
      <c r="CS70" s="5"/>
      <c r="CV70" s="27"/>
      <c r="CW70" s="5"/>
      <c r="CZ70" s="27"/>
      <c r="DA70" s="5"/>
      <c r="DD70" s="27"/>
      <c r="DE70" s="5"/>
      <c r="DH70" s="27"/>
      <c r="DI70" s="5"/>
      <c r="DL70" s="27"/>
      <c r="DM70" s="5"/>
      <c r="DP70" s="27"/>
      <c r="DQ70" s="5"/>
      <c r="DT70" s="27"/>
      <c r="DU70" s="5"/>
      <c r="DX70" s="27"/>
      <c r="DY70" s="5"/>
      <c r="EB70" s="27"/>
      <c r="EC70" s="5"/>
      <c r="EF70" s="27"/>
      <c r="EG70" s="5"/>
      <c r="EJ70" s="27"/>
      <c r="EK70" s="5"/>
      <c r="EN70" s="27"/>
      <c r="EO70" s="5"/>
      <c r="ER70" s="27"/>
      <c r="ES70" s="5"/>
      <c r="EV70" s="27"/>
      <c r="EW70" s="5"/>
      <c r="EZ70" s="27"/>
      <c r="FA70" s="5"/>
      <c r="FD70" s="27"/>
      <c r="FE70" s="5"/>
      <c r="FH70" s="27"/>
      <c r="FI70" s="5"/>
      <c r="FL70" s="27"/>
      <c r="FM70" s="5"/>
      <c r="FP70" s="27"/>
      <c r="FQ70" s="5"/>
      <c r="FT70" s="27"/>
      <c r="FU70" s="5"/>
      <c r="FX70" s="27"/>
      <c r="FY70" s="5"/>
      <c r="GB70" s="27"/>
      <c r="GC70" s="5"/>
      <c r="GF70" s="27"/>
      <c r="GG70" s="5"/>
      <c r="GJ70" s="27"/>
      <c r="GK70" s="5"/>
      <c r="GN70" s="27"/>
      <c r="GO70" s="5"/>
      <c r="GR70" s="27"/>
      <c r="GS70" s="5"/>
      <c r="GV70" s="27"/>
      <c r="GW70" s="5"/>
      <c r="GZ70" s="27"/>
      <c r="HA70" s="5"/>
      <c r="HD70" s="27"/>
      <c r="HE70" s="5"/>
      <c r="HH70" s="27"/>
      <c r="HI70" s="5"/>
      <c r="HL70" s="27"/>
      <c r="HM70" s="5"/>
      <c r="HP70" s="27"/>
      <c r="HQ70" s="5"/>
      <c r="HT70" s="27"/>
      <c r="HU70" s="5"/>
      <c r="HX70" s="27"/>
      <c r="HY70" s="5"/>
      <c r="IB70" s="27"/>
      <c r="IC70" s="5"/>
      <c r="IF70" s="27"/>
      <c r="IG70" s="5"/>
      <c r="IJ70" s="27"/>
    </row>
    <row r="71" spans="1:244" s="26" customFormat="1" ht="13.5" thickBot="1">
      <c r="A71" s="31" t="s">
        <v>81</v>
      </c>
      <c r="B71" s="74">
        <v>26609.623708685795</v>
      </c>
      <c r="C71" s="74">
        <v>0.83000000000000007</v>
      </c>
      <c r="D71" s="73">
        <v>0.97440286989937153</v>
      </c>
    </row>
    <row r="72" spans="1:244">
      <c r="A72" s="45" t="s">
        <v>58</v>
      </c>
      <c r="D72" s="7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55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6" width="13.140625" style="2"/>
    <col min="257" max="257" width="52.140625" style="2" customWidth="1"/>
    <col min="258" max="259" width="14.42578125" style="2" customWidth="1"/>
    <col min="260" max="260" width="9.85546875" style="2" customWidth="1"/>
    <col min="261" max="512" width="13.140625" style="2"/>
    <col min="513" max="513" width="52.140625" style="2" customWidth="1"/>
    <col min="514" max="515" width="14.42578125" style="2" customWidth="1"/>
    <col min="516" max="516" width="9.85546875" style="2" customWidth="1"/>
    <col min="517" max="768" width="13.140625" style="2"/>
    <col min="769" max="769" width="52.140625" style="2" customWidth="1"/>
    <col min="770" max="771" width="14.42578125" style="2" customWidth="1"/>
    <col min="772" max="772" width="9.85546875" style="2" customWidth="1"/>
    <col min="773" max="1024" width="13.140625" style="2"/>
    <col min="1025" max="1025" width="52.140625" style="2" customWidth="1"/>
    <col min="1026" max="1027" width="14.42578125" style="2" customWidth="1"/>
    <col min="1028" max="1028" width="9.85546875" style="2" customWidth="1"/>
    <col min="1029" max="1280" width="13.140625" style="2"/>
    <col min="1281" max="1281" width="52.140625" style="2" customWidth="1"/>
    <col min="1282" max="1283" width="14.42578125" style="2" customWidth="1"/>
    <col min="1284" max="1284" width="9.85546875" style="2" customWidth="1"/>
    <col min="1285" max="1536" width="13.140625" style="2"/>
    <col min="1537" max="1537" width="52.140625" style="2" customWidth="1"/>
    <col min="1538" max="1539" width="14.42578125" style="2" customWidth="1"/>
    <col min="1540" max="1540" width="9.85546875" style="2" customWidth="1"/>
    <col min="1541" max="1792" width="13.140625" style="2"/>
    <col min="1793" max="1793" width="52.140625" style="2" customWidth="1"/>
    <col min="1794" max="1795" width="14.42578125" style="2" customWidth="1"/>
    <col min="1796" max="1796" width="9.85546875" style="2" customWidth="1"/>
    <col min="1797" max="2048" width="13.140625" style="2"/>
    <col min="2049" max="2049" width="52.140625" style="2" customWidth="1"/>
    <col min="2050" max="2051" width="14.42578125" style="2" customWidth="1"/>
    <col min="2052" max="2052" width="9.85546875" style="2" customWidth="1"/>
    <col min="2053" max="2304" width="13.140625" style="2"/>
    <col min="2305" max="2305" width="52.140625" style="2" customWidth="1"/>
    <col min="2306" max="2307" width="14.42578125" style="2" customWidth="1"/>
    <col min="2308" max="2308" width="9.85546875" style="2" customWidth="1"/>
    <col min="2309" max="2560" width="13.140625" style="2"/>
    <col min="2561" max="2561" width="52.140625" style="2" customWidth="1"/>
    <col min="2562" max="2563" width="14.42578125" style="2" customWidth="1"/>
    <col min="2564" max="2564" width="9.85546875" style="2" customWidth="1"/>
    <col min="2565" max="2816" width="13.140625" style="2"/>
    <col min="2817" max="2817" width="52.140625" style="2" customWidth="1"/>
    <col min="2818" max="2819" width="14.42578125" style="2" customWidth="1"/>
    <col min="2820" max="2820" width="9.85546875" style="2" customWidth="1"/>
    <col min="2821" max="3072" width="13.140625" style="2"/>
    <col min="3073" max="3073" width="52.140625" style="2" customWidth="1"/>
    <col min="3074" max="3075" width="14.42578125" style="2" customWidth="1"/>
    <col min="3076" max="3076" width="9.85546875" style="2" customWidth="1"/>
    <col min="3077" max="3328" width="13.140625" style="2"/>
    <col min="3329" max="3329" width="52.140625" style="2" customWidth="1"/>
    <col min="3330" max="3331" width="14.42578125" style="2" customWidth="1"/>
    <col min="3332" max="3332" width="9.85546875" style="2" customWidth="1"/>
    <col min="3333" max="3584" width="13.140625" style="2"/>
    <col min="3585" max="3585" width="52.140625" style="2" customWidth="1"/>
    <col min="3586" max="3587" width="14.42578125" style="2" customWidth="1"/>
    <col min="3588" max="3588" width="9.85546875" style="2" customWidth="1"/>
    <col min="3589" max="3840" width="13.140625" style="2"/>
    <col min="3841" max="3841" width="52.140625" style="2" customWidth="1"/>
    <col min="3842" max="3843" width="14.42578125" style="2" customWidth="1"/>
    <col min="3844" max="3844" width="9.85546875" style="2" customWidth="1"/>
    <col min="3845" max="4096" width="13.140625" style="2"/>
    <col min="4097" max="4097" width="52.140625" style="2" customWidth="1"/>
    <col min="4098" max="4099" width="14.42578125" style="2" customWidth="1"/>
    <col min="4100" max="4100" width="9.85546875" style="2" customWidth="1"/>
    <col min="4101" max="4352" width="13.140625" style="2"/>
    <col min="4353" max="4353" width="52.140625" style="2" customWidth="1"/>
    <col min="4354" max="4355" width="14.42578125" style="2" customWidth="1"/>
    <col min="4356" max="4356" width="9.85546875" style="2" customWidth="1"/>
    <col min="4357" max="4608" width="13.140625" style="2"/>
    <col min="4609" max="4609" width="52.140625" style="2" customWidth="1"/>
    <col min="4610" max="4611" width="14.42578125" style="2" customWidth="1"/>
    <col min="4612" max="4612" width="9.85546875" style="2" customWidth="1"/>
    <col min="4613" max="4864" width="13.140625" style="2"/>
    <col min="4865" max="4865" width="52.140625" style="2" customWidth="1"/>
    <col min="4866" max="4867" width="14.42578125" style="2" customWidth="1"/>
    <col min="4868" max="4868" width="9.85546875" style="2" customWidth="1"/>
    <col min="4869" max="5120" width="13.140625" style="2"/>
    <col min="5121" max="5121" width="52.140625" style="2" customWidth="1"/>
    <col min="5122" max="5123" width="14.42578125" style="2" customWidth="1"/>
    <col min="5124" max="5124" width="9.85546875" style="2" customWidth="1"/>
    <col min="5125" max="5376" width="13.140625" style="2"/>
    <col min="5377" max="5377" width="52.140625" style="2" customWidth="1"/>
    <col min="5378" max="5379" width="14.42578125" style="2" customWidth="1"/>
    <col min="5380" max="5380" width="9.85546875" style="2" customWidth="1"/>
    <col min="5381" max="5632" width="13.140625" style="2"/>
    <col min="5633" max="5633" width="52.140625" style="2" customWidth="1"/>
    <col min="5634" max="5635" width="14.42578125" style="2" customWidth="1"/>
    <col min="5636" max="5636" width="9.85546875" style="2" customWidth="1"/>
    <col min="5637" max="5888" width="13.140625" style="2"/>
    <col min="5889" max="5889" width="52.140625" style="2" customWidth="1"/>
    <col min="5890" max="5891" width="14.42578125" style="2" customWidth="1"/>
    <col min="5892" max="5892" width="9.85546875" style="2" customWidth="1"/>
    <col min="5893" max="6144" width="13.140625" style="2"/>
    <col min="6145" max="6145" width="52.140625" style="2" customWidth="1"/>
    <col min="6146" max="6147" width="14.42578125" style="2" customWidth="1"/>
    <col min="6148" max="6148" width="9.85546875" style="2" customWidth="1"/>
    <col min="6149" max="6400" width="13.140625" style="2"/>
    <col min="6401" max="6401" width="52.140625" style="2" customWidth="1"/>
    <col min="6402" max="6403" width="14.42578125" style="2" customWidth="1"/>
    <col min="6404" max="6404" width="9.85546875" style="2" customWidth="1"/>
    <col min="6405" max="6656" width="13.140625" style="2"/>
    <col min="6657" max="6657" width="52.140625" style="2" customWidth="1"/>
    <col min="6658" max="6659" width="14.42578125" style="2" customWidth="1"/>
    <col min="6660" max="6660" width="9.85546875" style="2" customWidth="1"/>
    <col min="6661" max="6912" width="13.140625" style="2"/>
    <col min="6913" max="6913" width="52.140625" style="2" customWidth="1"/>
    <col min="6914" max="6915" width="14.42578125" style="2" customWidth="1"/>
    <col min="6916" max="6916" width="9.85546875" style="2" customWidth="1"/>
    <col min="6917" max="7168" width="13.140625" style="2"/>
    <col min="7169" max="7169" width="52.140625" style="2" customWidth="1"/>
    <col min="7170" max="7171" width="14.42578125" style="2" customWidth="1"/>
    <col min="7172" max="7172" width="9.85546875" style="2" customWidth="1"/>
    <col min="7173" max="7424" width="13.140625" style="2"/>
    <col min="7425" max="7425" width="52.140625" style="2" customWidth="1"/>
    <col min="7426" max="7427" width="14.42578125" style="2" customWidth="1"/>
    <col min="7428" max="7428" width="9.85546875" style="2" customWidth="1"/>
    <col min="7429" max="7680" width="13.140625" style="2"/>
    <col min="7681" max="7681" width="52.140625" style="2" customWidth="1"/>
    <col min="7682" max="7683" width="14.42578125" style="2" customWidth="1"/>
    <col min="7684" max="7684" width="9.85546875" style="2" customWidth="1"/>
    <col min="7685" max="7936" width="13.140625" style="2"/>
    <col min="7937" max="7937" width="52.140625" style="2" customWidth="1"/>
    <col min="7938" max="7939" width="14.42578125" style="2" customWidth="1"/>
    <col min="7940" max="7940" width="9.85546875" style="2" customWidth="1"/>
    <col min="7941" max="8192" width="13.140625" style="2"/>
    <col min="8193" max="8193" width="52.140625" style="2" customWidth="1"/>
    <col min="8194" max="8195" width="14.42578125" style="2" customWidth="1"/>
    <col min="8196" max="8196" width="9.85546875" style="2" customWidth="1"/>
    <col min="8197" max="8448" width="13.140625" style="2"/>
    <col min="8449" max="8449" width="52.140625" style="2" customWidth="1"/>
    <col min="8450" max="8451" width="14.42578125" style="2" customWidth="1"/>
    <col min="8452" max="8452" width="9.85546875" style="2" customWidth="1"/>
    <col min="8453" max="8704" width="13.140625" style="2"/>
    <col min="8705" max="8705" width="52.140625" style="2" customWidth="1"/>
    <col min="8706" max="8707" width="14.42578125" style="2" customWidth="1"/>
    <col min="8708" max="8708" width="9.85546875" style="2" customWidth="1"/>
    <col min="8709" max="8960" width="13.140625" style="2"/>
    <col min="8961" max="8961" width="52.140625" style="2" customWidth="1"/>
    <col min="8962" max="8963" width="14.42578125" style="2" customWidth="1"/>
    <col min="8964" max="8964" width="9.85546875" style="2" customWidth="1"/>
    <col min="8965" max="9216" width="13.140625" style="2"/>
    <col min="9217" max="9217" width="52.140625" style="2" customWidth="1"/>
    <col min="9218" max="9219" width="14.42578125" style="2" customWidth="1"/>
    <col min="9220" max="9220" width="9.85546875" style="2" customWidth="1"/>
    <col min="9221" max="9472" width="13.140625" style="2"/>
    <col min="9473" max="9473" width="52.140625" style="2" customWidth="1"/>
    <col min="9474" max="9475" width="14.42578125" style="2" customWidth="1"/>
    <col min="9476" max="9476" width="9.85546875" style="2" customWidth="1"/>
    <col min="9477" max="9728" width="13.140625" style="2"/>
    <col min="9729" max="9729" width="52.140625" style="2" customWidth="1"/>
    <col min="9730" max="9731" width="14.42578125" style="2" customWidth="1"/>
    <col min="9732" max="9732" width="9.85546875" style="2" customWidth="1"/>
    <col min="9733" max="9984" width="13.140625" style="2"/>
    <col min="9985" max="9985" width="52.140625" style="2" customWidth="1"/>
    <col min="9986" max="9987" width="14.42578125" style="2" customWidth="1"/>
    <col min="9988" max="9988" width="9.85546875" style="2" customWidth="1"/>
    <col min="9989" max="10240" width="13.140625" style="2"/>
    <col min="10241" max="10241" width="52.140625" style="2" customWidth="1"/>
    <col min="10242" max="10243" width="14.42578125" style="2" customWidth="1"/>
    <col min="10244" max="10244" width="9.85546875" style="2" customWidth="1"/>
    <col min="10245" max="10496" width="13.140625" style="2"/>
    <col min="10497" max="10497" width="52.140625" style="2" customWidth="1"/>
    <col min="10498" max="10499" width="14.42578125" style="2" customWidth="1"/>
    <col min="10500" max="10500" width="9.85546875" style="2" customWidth="1"/>
    <col min="10501" max="10752" width="13.140625" style="2"/>
    <col min="10753" max="10753" width="52.140625" style="2" customWidth="1"/>
    <col min="10754" max="10755" width="14.42578125" style="2" customWidth="1"/>
    <col min="10756" max="10756" width="9.85546875" style="2" customWidth="1"/>
    <col min="10757" max="11008" width="13.140625" style="2"/>
    <col min="11009" max="11009" width="52.140625" style="2" customWidth="1"/>
    <col min="11010" max="11011" width="14.42578125" style="2" customWidth="1"/>
    <col min="11012" max="11012" width="9.85546875" style="2" customWidth="1"/>
    <col min="11013" max="11264" width="13.140625" style="2"/>
    <col min="11265" max="11265" width="52.140625" style="2" customWidth="1"/>
    <col min="11266" max="11267" width="14.42578125" style="2" customWidth="1"/>
    <col min="11268" max="11268" width="9.85546875" style="2" customWidth="1"/>
    <col min="11269" max="11520" width="13.140625" style="2"/>
    <col min="11521" max="11521" width="52.140625" style="2" customWidth="1"/>
    <col min="11522" max="11523" width="14.42578125" style="2" customWidth="1"/>
    <col min="11524" max="11524" width="9.85546875" style="2" customWidth="1"/>
    <col min="11525" max="11776" width="13.140625" style="2"/>
    <col min="11777" max="11777" width="52.140625" style="2" customWidth="1"/>
    <col min="11778" max="11779" width="14.42578125" style="2" customWidth="1"/>
    <col min="11780" max="11780" width="9.85546875" style="2" customWidth="1"/>
    <col min="11781" max="12032" width="13.140625" style="2"/>
    <col min="12033" max="12033" width="52.140625" style="2" customWidth="1"/>
    <col min="12034" max="12035" width="14.42578125" style="2" customWidth="1"/>
    <col min="12036" max="12036" width="9.85546875" style="2" customWidth="1"/>
    <col min="12037" max="12288" width="13.140625" style="2"/>
    <col min="12289" max="12289" width="52.140625" style="2" customWidth="1"/>
    <col min="12290" max="12291" width="14.42578125" style="2" customWidth="1"/>
    <col min="12292" max="12292" width="9.85546875" style="2" customWidth="1"/>
    <col min="12293" max="12544" width="13.140625" style="2"/>
    <col min="12545" max="12545" width="52.140625" style="2" customWidth="1"/>
    <col min="12546" max="12547" width="14.42578125" style="2" customWidth="1"/>
    <col min="12548" max="12548" width="9.85546875" style="2" customWidth="1"/>
    <col min="12549" max="12800" width="13.140625" style="2"/>
    <col min="12801" max="12801" width="52.140625" style="2" customWidth="1"/>
    <col min="12802" max="12803" width="14.42578125" style="2" customWidth="1"/>
    <col min="12804" max="12804" width="9.85546875" style="2" customWidth="1"/>
    <col min="12805" max="13056" width="13.140625" style="2"/>
    <col min="13057" max="13057" width="52.140625" style="2" customWidth="1"/>
    <col min="13058" max="13059" width="14.42578125" style="2" customWidth="1"/>
    <col min="13060" max="13060" width="9.85546875" style="2" customWidth="1"/>
    <col min="13061" max="13312" width="13.140625" style="2"/>
    <col min="13313" max="13313" width="52.140625" style="2" customWidth="1"/>
    <col min="13314" max="13315" width="14.42578125" style="2" customWidth="1"/>
    <col min="13316" max="13316" width="9.85546875" style="2" customWidth="1"/>
    <col min="13317" max="13568" width="13.140625" style="2"/>
    <col min="13569" max="13569" width="52.140625" style="2" customWidth="1"/>
    <col min="13570" max="13571" width="14.42578125" style="2" customWidth="1"/>
    <col min="13572" max="13572" width="9.85546875" style="2" customWidth="1"/>
    <col min="13573" max="13824" width="13.140625" style="2"/>
    <col min="13825" max="13825" width="52.140625" style="2" customWidth="1"/>
    <col min="13826" max="13827" width="14.42578125" style="2" customWidth="1"/>
    <col min="13828" max="13828" width="9.85546875" style="2" customWidth="1"/>
    <col min="13829" max="14080" width="13.140625" style="2"/>
    <col min="14081" max="14081" width="52.140625" style="2" customWidth="1"/>
    <col min="14082" max="14083" width="14.42578125" style="2" customWidth="1"/>
    <col min="14084" max="14084" width="9.85546875" style="2" customWidth="1"/>
    <col min="14085" max="14336" width="13.140625" style="2"/>
    <col min="14337" max="14337" width="52.140625" style="2" customWidth="1"/>
    <col min="14338" max="14339" width="14.42578125" style="2" customWidth="1"/>
    <col min="14340" max="14340" width="9.85546875" style="2" customWidth="1"/>
    <col min="14341" max="14592" width="13.140625" style="2"/>
    <col min="14593" max="14593" width="52.140625" style="2" customWidth="1"/>
    <col min="14594" max="14595" width="14.42578125" style="2" customWidth="1"/>
    <col min="14596" max="14596" width="9.85546875" style="2" customWidth="1"/>
    <col min="14597" max="14848" width="13.140625" style="2"/>
    <col min="14849" max="14849" width="52.140625" style="2" customWidth="1"/>
    <col min="14850" max="14851" width="14.42578125" style="2" customWidth="1"/>
    <col min="14852" max="14852" width="9.85546875" style="2" customWidth="1"/>
    <col min="14853" max="15104" width="13.140625" style="2"/>
    <col min="15105" max="15105" width="52.140625" style="2" customWidth="1"/>
    <col min="15106" max="15107" width="14.42578125" style="2" customWidth="1"/>
    <col min="15108" max="15108" width="9.85546875" style="2" customWidth="1"/>
    <col min="15109" max="15360" width="13.140625" style="2"/>
    <col min="15361" max="15361" width="52.140625" style="2" customWidth="1"/>
    <col min="15362" max="15363" width="14.42578125" style="2" customWidth="1"/>
    <col min="15364" max="15364" width="9.85546875" style="2" customWidth="1"/>
    <col min="15365" max="15616" width="13.140625" style="2"/>
    <col min="15617" max="15617" width="52.140625" style="2" customWidth="1"/>
    <col min="15618" max="15619" width="14.42578125" style="2" customWidth="1"/>
    <col min="15620" max="15620" width="9.85546875" style="2" customWidth="1"/>
    <col min="15621" max="15872" width="13.140625" style="2"/>
    <col min="15873" max="15873" width="52.140625" style="2" customWidth="1"/>
    <col min="15874" max="15875" width="14.42578125" style="2" customWidth="1"/>
    <col min="15876" max="15876" width="9.85546875" style="2" customWidth="1"/>
    <col min="15877" max="16128" width="13.140625" style="2"/>
    <col min="16129" max="16129" width="52.140625" style="2" customWidth="1"/>
    <col min="16130" max="16131" width="14.42578125" style="2" customWidth="1"/>
    <col min="16132" max="16132" width="9.85546875" style="2" customWidth="1"/>
    <col min="16133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299</v>
      </c>
      <c r="B2" s="1"/>
      <c r="C2" s="1"/>
      <c r="D2" s="1"/>
    </row>
    <row r="3" spans="1:4">
      <c r="A3" s="136" t="s">
        <v>301</v>
      </c>
      <c r="B3" s="1"/>
      <c r="C3" s="1"/>
      <c r="D3" s="1"/>
    </row>
    <row r="4" spans="1:4">
      <c r="A4" s="136" t="s">
        <v>64</v>
      </c>
      <c r="B4" s="1"/>
      <c r="C4" s="1"/>
      <c r="D4" s="1"/>
    </row>
    <row r="5" spans="1:4" ht="13.5" thickBot="1">
      <c r="A5" s="3" t="s">
        <v>4</v>
      </c>
      <c r="B5" s="137">
        <v>27300</v>
      </c>
      <c r="C5" s="138" t="s">
        <v>5</v>
      </c>
    </row>
    <row r="6" spans="1:4">
      <c r="A6" s="6"/>
      <c r="B6" s="139" t="s">
        <v>6</v>
      </c>
      <c r="C6" s="8">
        <v>40664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11</v>
      </c>
      <c r="D8" s="144" t="s">
        <v>13</v>
      </c>
    </row>
    <row r="9" spans="1:4">
      <c r="A9" s="141" t="s">
        <v>14</v>
      </c>
      <c r="B9" s="16"/>
      <c r="C9" s="18"/>
      <c r="D9" s="18"/>
    </row>
    <row r="10" spans="1:4">
      <c r="A10" s="146" t="s">
        <v>15</v>
      </c>
      <c r="B10" s="16">
        <v>0</v>
      </c>
      <c r="C10" s="16">
        <v>0</v>
      </c>
      <c r="D10" s="16">
        <v>0</v>
      </c>
    </row>
    <row r="11" spans="1:4">
      <c r="A11" s="146" t="s">
        <v>16</v>
      </c>
      <c r="B11" s="18">
        <v>0</v>
      </c>
      <c r="C11" s="18">
        <v>0</v>
      </c>
      <c r="D11" s="16">
        <v>0</v>
      </c>
    </row>
    <row r="12" spans="1:4">
      <c r="A12" s="146" t="s">
        <v>17</v>
      </c>
      <c r="B12" s="16">
        <v>360</v>
      </c>
      <c r="C12" s="16">
        <v>13.18</v>
      </c>
      <c r="D12" s="16">
        <v>5.748108499782642E-2</v>
      </c>
    </row>
    <row r="13" spans="1:4">
      <c r="A13" s="146" t="s">
        <v>18</v>
      </c>
      <c r="B13" s="16">
        <v>0</v>
      </c>
      <c r="C13" s="16">
        <v>0</v>
      </c>
      <c r="D13" s="16">
        <v>0</v>
      </c>
    </row>
    <row r="14" spans="1:4">
      <c r="A14" s="146" t="s">
        <v>19</v>
      </c>
      <c r="B14" s="16">
        <v>0</v>
      </c>
      <c r="C14" s="16">
        <v>0</v>
      </c>
      <c r="D14" s="16">
        <v>0</v>
      </c>
    </row>
    <row r="15" spans="1:4">
      <c r="A15" s="138" t="s">
        <v>20</v>
      </c>
      <c r="B15" s="16">
        <v>2175</v>
      </c>
      <c r="C15" s="16">
        <v>79.67</v>
      </c>
      <c r="D15" s="16">
        <v>0.34728155519520126</v>
      </c>
    </row>
    <row r="16" spans="1:4">
      <c r="A16" s="138" t="s">
        <v>21</v>
      </c>
      <c r="B16" s="16">
        <v>65.400000000000006</v>
      </c>
      <c r="C16" s="16">
        <v>2.4</v>
      </c>
      <c r="D16" s="16">
        <v>1.0442397107938468E-2</v>
      </c>
    </row>
    <row r="17" spans="1:4">
      <c r="A17" s="138" t="s">
        <v>22</v>
      </c>
      <c r="B17" s="16">
        <v>1200</v>
      </c>
      <c r="C17" s="16">
        <v>43.96</v>
      </c>
      <c r="D17" s="16">
        <v>0.19160361665942141</v>
      </c>
    </row>
    <row r="18" spans="1:4">
      <c r="A18" s="138" t="s">
        <v>23</v>
      </c>
      <c r="B18" s="16">
        <v>1427.49</v>
      </c>
      <c r="C18" s="16">
        <v>52.29</v>
      </c>
      <c r="D18" s="16">
        <v>0.22792687228763125</v>
      </c>
    </row>
    <row r="19" spans="1:4">
      <c r="A19" s="138" t="s">
        <v>24</v>
      </c>
      <c r="B19" s="16">
        <v>135.91</v>
      </c>
      <c r="C19" s="16">
        <v>4.9800000000000004</v>
      </c>
      <c r="D19" s="16">
        <v>2.1700706283484972E-2</v>
      </c>
    </row>
    <row r="20" spans="1:4">
      <c r="A20" s="138" t="s">
        <v>25</v>
      </c>
      <c r="B20" s="16">
        <v>278.52</v>
      </c>
      <c r="C20" s="16">
        <v>10.199999999999999</v>
      </c>
      <c r="D20" s="16">
        <v>4.4471199426651703E-2</v>
      </c>
    </row>
    <row r="21" spans="1:4">
      <c r="A21" s="138" t="s">
        <v>26</v>
      </c>
      <c r="B21" s="16">
        <v>206.5</v>
      </c>
      <c r="C21" s="16">
        <v>7.57</v>
      </c>
      <c r="D21" s="16">
        <v>3.2971789033475432E-2</v>
      </c>
    </row>
    <row r="22" spans="1:4">
      <c r="A22" s="148" t="s">
        <v>27</v>
      </c>
      <c r="B22" s="20">
        <v>5848.82</v>
      </c>
      <c r="C22" s="20">
        <v>214.25</v>
      </c>
      <c r="D22" s="20">
        <v>0.9338792209916309</v>
      </c>
    </row>
    <row r="23" spans="1:4">
      <c r="A23" s="151" t="s">
        <v>28</v>
      </c>
      <c r="B23" s="18">
        <v>0</v>
      </c>
      <c r="C23" s="18">
        <v>0</v>
      </c>
      <c r="D23" s="18"/>
    </row>
    <row r="24" spans="1:4">
      <c r="A24" s="146" t="s">
        <v>29</v>
      </c>
      <c r="B24" s="16">
        <v>0</v>
      </c>
      <c r="C24" s="16">
        <v>0</v>
      </c>
      <c r="D24" s="16">
        <v>0</v>
      </c>
    </row>
    <row r="25" spans="1:4">
      <c r="A25" s="146" t="s">
        <v>30</v>
      </c>
      <c r="B25" s="16">
        <v>0</v>
      </c>
      <c r="C25" s="16">
        <v>0</v>
      </c>
      <c r="D25" s="16">
        <v>0</v>
      </c>
    </row>
    <row r="26" spans="1:4">
      <c r="A26" s="146" t="s">
        <v>31</v>
      </c>
      <c r="B26" s="16">
        <v>0</v>
      </c>
      <c r="C26" s="16">
        <v>0</v>
      </c>
      <c r="D26" s="16">
        <v>0</v>
      </c>
    </row>
    <row r="27" spans="1:4">
      <c r="A27" s="146" t="s">
        <v>32</v>
      </c>
      <c r="B27" s="16">
        <v>0</v>
      </c>
      <c r="C27" s="16">
        <v>0</v>
      </c>
      <c r="D27" s="16">
        <v>0</v>
      </c>
    </row>
    <row r="28" spans="1:4">
      <c r="A28" s="146" t="s">
        <v>33</v>
      </c>
      <c r="B28" s="16">
        <v>0</v>
      </c>
      <c r="C28" s="16">
        <v>0</v>
      </c>
      <c r="D28" s="16">
        <v>0</v>
      </c>
    </row>
    <row r="29" spans="1:4">
      <c r="A29" s="146" t="s">
        <v>34</v>
      </c>
      <c r="B29" s="16">
        <v>0</v>
      </c>
      <c r="C29" s="16">
        <v>0</v>
      </c>
      <c r="D29" s="16">
        <v>0</v>
      </c>
    </row>
    <row r="30" spans="1:4">
      <c r="A30" s="146" t="s">
        <v>35</v>
      </c>
      <c r="B30" s="16">
        <v>0</v>
      </c>
      <c r="C30" s="16">
        <v>0</v>
      </c>
      <c r="D30" s="16">
        <v>0</v>
      </c>
    </row>
    <row r="31" spans="1:4">
      <c r="A31" s="146" t="s">
        <v>36</v>
      </c>
      <c r="B31" s="16">
        <v>0</v>
      </c>
      <c r="C31" s="16">
        <v>0</v>
      </c>
      <c r="D31" s="16">
        <v>0</v>
      </c>
    </row>
    <row r="32" spans="1:4">
      <c r="A32" s="152" t="s">
        <v>37</v>
      </c>
      <c r="B32" s="24">
        <v>0</v>
      </c>
      <c r="C32" s="24">
        <v>0</v>
      </c>
      <c r="D32" s="24">
        <v>0</v>
      </c>
    </row>
    <row r="33" spans="1:241" s="155" customFormat="1">
      <c r="A33" s="141" t="s">
        <v>38</v>
      </c>
      <c r="B33" s="18">
        <v>0</v>
      </c>
      <c r="C33" s="18">
        <v>0</v>
      </c>
      <c r="D33" s="18"/>
      <c r="E33" s="2"/>
      <c r="F33" s="2"/>
    </row>
    <row r="34" spans="1:241" s="155" customFormat="1">
      <c r="A34" s="146" t="s">
        <v>39</v>
      </c>
      <c r="B34" s="16">
        <v>300.88478505607503</v>
      </c>
      <c r="C34" s="16">
        <v>11.03</v>
      </c>
      <c r="D34" s="16">
        <v>4.8042177512113836E-2</v>
      </c>
      <c r="E34" s="2"/>
      <c r="F34" s="2"/>
    </row>
    <row r="35" spans="1:241" s="155" customFormat="1">
      <c r="A35" s="138" t="s">
        <v>40</v>
      </c>
      <c r="B35" s="16">
        <v>300.88478505607503</v>
      </c>
      <c r="C35" s="16">
        <v>11.03</v>
      </c>
      <c r="D35" s="16">
        <v>4.8042177512113836E-2</v>
      </c>
      <c r="E35" s="2"/>
      <c r="F35" s="2"/>
    </row>
    <row r="36" spans="1:241" s="156" customFormat="1">
      <c r="A36" s="148" t="s">
        <v>41</v>
      </c>
      <c r="B36" s="20">
        <v>6149.7047850560748</v>
      </c>
      <c r="C36" s="20">
        <v>225.28</v>
      </c>
      <c r="D36" s="20">
        <v>0.98192139850374471</v>
      </c>
      <c r="E36" s="2"/>
      <c r="F36" s="2"/>
    </row>
    <row r="37" spans="1:241" s="155" customFormat="1">
      <c r="A37" s="141" t="s">
        <v>42</v>
      </c>
      <c r="B37" s="18">
        <v>0</v>
      </c>
      <c r="C37" s="18">
        <v>0</v>
      </c>
      <c r="D37" s="18"/>
      <c r="E37" s="2"/>
      <c r="F37" s="2"/>
    </row>
    <row r="38" spans="1:241" s="155" customFormat="1">
      <c r="A38" s="138" t="s">
        <v>43</v>
      </c>
      <c r="B38" s="16">
        <v>111.04</v>
      </c>
      <c r="C38" s="16">
        <v>4.07</v>
      </c>
      <c r="D38" s="16">
        <v>1.772972132821846E-2</v>
      </c>
    </row>
    <row r="39" spans="1:241" s="155" customFormat="1">
      <c r="A39" s="138" t="s">
        <v>44</v>
      </c>
      <c r="B39" s="16">
        <v>0.99</v>
      </c>
      <c r="C39" s="16">
        <v>0.04</v>
      </c>
      <c r="D39" s="16">
        <v>1.5807298374402264E-4</v>
      </c>
    </row>
    <row r="40" spans="1:241" s="155" customFormat="1">
      <c r="A40" s="146" t="s">
        <v>45</v>
      </c>
      <c r="B40" s="16">
        <v>0</v>
      </c>
      <c r="C40" s="16">
        <v>0</v>
      </c>
      <c r="D40" s="16">
        <v>0</v>
      </c>
    </row>
    <row r="41" spans="1:241" s="155" customFormat="1">
      <c r="A41" s="152" t="s">
        <v>46</v>
      </c>
      <c r="B41" s="24">
        <v>112.03</v>
      </c>
      <c r="C41" s="24">
        <v>4.1100000000000003</v>
      </c>
      <c r="D41" s="24">
        <v>1.7887794311962482E-2</v>
      </c>
      <c r="E41" s="158"/>
      <c r="F41" s="27"/>
      <c r="G41" s="158"/>
      <c r="H41" s="158"/>
      <c r="I41" s="27"/>
      <c r="J41" s="157"/>
      <c r="K41" s="158"/>
      <c r="L41" s="158"/>
      <c r="M41" s="27"/>
      <c r="N41" s="157"/>
      <c r="O41" s="158"/>
      <c r="P41" s="158"/>
      <c r="Q41" s="27"/>
      <c r="R41" s="157"/>
      <c r="S41" s="158"/>
      <c r="T41" s="158"/>
      <c r="U41" s="27"/>
      <c r="V41" s="157"/>
      <c r="W41" s="158"/>
      <c r="X41" s="158"/>
      <c r="Y41" s="27"/>
      <c r="Z41" s="157"/>
      <c r="AA41" s="158"/>
      <c r="AB41" s="158"/>
      <c r="AC41" s="27"/>
      <c r="AD41" s="157"/>
      <c r="AE41" s="158"/>
      <c r="AF41" s="158"/>
      <c r="AG41" s="27"/>
      <c r="AH41" s="157"/>
      <c r="AI41" s="158"/>
      <c r="AJ41" s="158"/>
      <c r="AK41" s="27"/>
      <c r="AL41" s="157"/>
      <c r="AM41" s="158"/>
      <c r="AN41" s="158"/>
      <c r="AO41" s="27"/>
      <c r="AP41" s="157"/>
      <c r="AQ41" s="158"/>
      <c r="AR41" s="158"/>
      <c r="AS41" s="27"/>
      <c r="AT41" s="157"/>
      <c r="AU41" s="158"/>
      <c r="AV41" s="158"/>
      <c r="AW41" s="27"/>
      <c r="AX41" s="157"/>
      <c r="AY41" s="158"/>
      <c r="AZ41" s="158"/>
      <c r="BA41" s="27"/>
      <c r="BB41" s="157"/>
      <c r="BC41" s="158"/>
      <c r="BD41" s="158"/>
      <c r="BE41" s="27"/>
      <c r="BF41" s="157"/>
      <c r="BG41" s="158"/>
      <c r="BH41" s="158"/>
      <c r="BI41" s="27"/>
      <c r="BJ41" s="157"/>
      <c r="BK41" s="158"/>
      <c r="BL41" s="158"/>
      <c r="BM41" s="27"/>
      <c r="BN41" s="157"/>
      <c r="BO41" s="158"/>
      <c r="BP41" s="158"/>
      <c r="BQ41" s="27"/>
      <c r="BR41" s="157"/>
      <c r="BS41" s="158"/>
      <c r="BT41" s="158"/>
      <c r="BU41" s="27"/>
      <c r="BV41" s="157"/>
      <c r="BW41" s="158"/>
      <c r="BX41" s="158"/>
      <c r="BY41" s="27"/>
      <c r="BZ41" s="157"/>
      <c r="CA41" s="158"/>
      <c r="CB41" s="158"/>
      <c r="CC41" s="27"/>
      <c r="CD41" s="157"/>
      <c r="CE41" s="158"/>
      <c r="CF41" s="158"/>
      <c r="CG41" s="27"/>
      <c r="CH41" s="157"/>
      <c r="CI41" s="158"/>
      <c r="CJ41" s="158"/>
      <c r="CK41" s="27"/>
      <c r="CL41" s="157"/>
      <c r="CM41" s="158"/>
      <c r="CN41" s="158"/>
      <c r="CO41" s="27"/>
      <c r="CP41" s="157"/>
      <c r="CQ41" s="158"/>
      <c r="CR41" s="158"/>
      <c r="CS41" s="27"/>
      <c r="CT41" s="157"/>
      <c r="CU41" s="158"/>
      <c r="CV41" s="158"/>
      <c r="CW41" s="27"/>
      <c r="CX41" s="157"/>
      <c r="CY41" s="158"/>
      <c r="CZ41" s="158"/>
      <c r="DA41" s="27"/>
      <c r="DB41" s="157"/>
      <c r="DC41" s="158"/>
      <c r="DD41" s="158"/>
      <c r="DE41" s="27"/>
      <c r="DF41" s="157"/>
      <c r="DG41" s="158"/>
      <c r="DH41" s="158"/>
      <c r="DI41" s="27"/>
      <c r="DJ41" s="157"/>
      <c r="DK41" s="158"/>
      <c r="DL41" s="158"/>
      <c r="DM41" s="27"/>
      <c r="DN41" s="157"/>
      <c r="DO41" s="158"/>
      <c r="DP41" s="158"/>
      <c r="DQ41" s="27"/>
      <c r="DR41" s="157"/>
      <c r="DS41" s="158"/>
      <c r="DT41" s="158"/>
      <c r="DU41" s="27"/>
      <c r="DV41" s="157"/>
      <c r="DW41" s="158"/>
      <c r="DX41" s="158"/>
      <c r="DY41" s="27"/>
      <c r="DZ41" s="157"/>
      <c r="EA41" s="158"/>
      <c r="EB41" s="158"/>
      <c r="EC41" s="27"/>
      <c r="ED41" s="157"/>
      <c r="EE41" s="158"/>
      <c r="EF41" s="158"/>
      <c r="EG41" s="27"/>
      <c r="EH41" s="157"/>
      <c r="EI41" s="158"/>
      <c r="EJ41" s="158"/>
      <c r="EK41" s="27"/>
      <c r="EL41" s="157"/>
      <c r="EM41" s="158"/>
      <c r="EN41" s="158"/>
      <c r="EO41" s="27"/>
      <c r="EP41" s="157"/>
      <c r="EQ41" s="158"/>
      <c r="ER41" s="158"/>
      <c r="ES41" s="27"/>
      <c r="ET41" s="157"/>
      <c r="EU41" s="158"/>
      <c r="EV41" s="158"/>
      <c r="EW41" s="27"/>
      <c r="EX41" s="157"/>
      <c r="EY41" s="158"/>
      <c r="EZ41" s="158"/>
      <c r="FA41" s="27"/>
      <c r="FB41" s="157"/>
      <c r="FC41" s="158"/>
      <c r="FD41" s="158"/>
      <c r="FE41" s="27"/>
      <c r="FF41" s="157"/>
      <c r="FG41" s="158"/>
      <c r="FH41" s="158"/>
      <c r="FI41" s="27"/>
      <c r="FJ41" s="157"/>
      <c r="FK41" s="158"/>
      <c r="FL41" s="158"/>
      <c r="FM41" s="27"/>
      <c r="FN41" s="157"/>
      <c r="FO41" s="158"/>
      <c r="FP41" s="158"/>
      <c r="FQ41" s="27"/>
      <c r="FR41" s="157"/>
      <c r="FS41" s="158"/>
      <c r="FT41" s="158"/>
      <c r="FU41" s="27"/>
      <c r="FV41" s="157"/>
      <c r="FW41" s="158"/>
      <c r="FX41" s="158"/>
      <c r="FY41" s="27"/>
      <c r="FZ41" s="157"/>
      <c r="GA41" s="158"/>
      <c r="GB41" s="158"/>
      <c r="GC41" s="27"/>
      <c r="GD41" s="157"/>
      <c r="GE41" s="158"/>
      <c r="GF41" s="158"/>
      <c r="GG41" s="27"/>
      <c r="GH41" s="157"/>
      <c r="GI41" s="158"/>
      <c r="GJ41" s="158"/>
      <c r="GK41" s="27"/>
      <c r="GL41" s="157"/>
      <c r="GM41" s="158"/>
      <c r="GN41" s="158"/>
      <c r="GO41" s="27"/>
      <c r="GP41" s="157"/>
      <c r="GQ41" s="158"/>
      <c r="GR41" s="158"/>
      <c r="GS41" s="27"/>
      <c r="GT41" s="157"/>
      <c r="GU41" s="158"/>
      <c r="GV41" s="158"/>
      <c r="GW41" s="27"/>
      <c r="GX41" s="157"/>
      <c r="GY41" s="158"/>
      <c r="GZ41" s="158"/>
      <c r="HA41" s="27"/>
      <c r="HB41" s="157"/>
      <c r="HC41" s="158"/>
      <c r="HD41" s="158"/>
      <c r="HE41" s="27"/>
      <c r="HF41" s="157"/>
      <c r="HG41" s="158"/>
      <c r="HH41" s="158"/>
      <c r="HI41" s="27"/>
      <c r="HJ41" s="157"/>
      <c r="HK41" s="158"/>
      <c r="HL41" s="158"/>
      <c r="HM41" s="27"/>
      <c r="HN41" s="157"/>
      <c r="HO41" s="158"/>
      <c r="HP41" s="158"/>
      <c r="HQ41" s="27"/>
      <c r="HR41" s="157"/>
      <c r="HS41" s="158"/>
      <c r="HT41" s="158"/>
      <c r="HU41" s="27"/>
      <c r="HV41" s="157"/>
      <c r="HW41" s="158"/>
      <c r="HX41" s="158"/>
      <c r="HY41" s="27"/>
      <c r="HZ41" s="157"/>
      <c r="IA41" s="158"/>
      <c r="IB41" s="158"/>
      <c r="IC41" s="27"/>
      <c r="ID41" s="157"/>
      <c r="IE41" s="158"/>
      <c r="IF41" s="158"/>
      <c r="IG41" s="27"/>
    </row>
    <row r="42" spans="1:241" s="155" customFormat="1">
      <c r="A42" s="141" t="s">
        <v>47</v>
      </c>
      <c r="B42" s="18">
        <v>0</v>
      </c>
      <c r="C42" s="18">
        <v>0</v>
      </c>
      <c r="D42" s="18"/>
    </row>
    <row r="43" spans="1:241" s="155" customFormat="1">
      <c r="A43" s="146" t="s">
        <v>48</v>
      </c>
      <c r="B43" s="16">
        <v>0.47501199999999999</v>
      </c>
      <c r="C43" s="16">
        <v>0.02</v>
      </c>
      <c r="D43" s="16">
        <v>7.5845014297187569E-5</v>
      </c>
    </row>
    <row r="44" spans="1:241" s="155" customFormat="1">
      <c r="A44" s="146" t="s">
        <v>49</v>
      </c>
      <c r="B44" s="16">
        <v>0</v>
      </c>
      <c r="C44" s="16">
        <v>0</v>
      </c>
      <c r="D44" s="16">
        <v>0</v>
      </c>
    </row>
    <row r="45" spans="1:241" s="155" customFormat="1">
      <c r="A45" s="146" t="s">
        <v>50</v>
      </c>
      <c r="B45" s="16">
        <v>0.72</v>
      </c>
      <c r="C45" s="16">
        <v>0.03</v>
      </c>
      <c r="D45" s="16">
        <v>1.1496216999565284E-4</v>
      </c>
    </row>
    <row r="46" spans="1:241" s="155" customFormat="1">
      <c r="A46" s="152" t="s">
        <v>51</v>
      </c>
      <c r="B46" s="24">
        <v>1.195012</v>
      </c>
      <c r="C46" s="24">
        <v>0.05</v>
      </c>
      <c r="D46" s="24">
        <v>1.9080718429284041E-4</v>
      </c>
      <c r="E46" s="158"/>
      <c r="F46" s="27"/>
      <c r="G46" s="158"/>
      <c r="H46" s="158"/>
      <c r="I46" s="27"/>
      <c r="J46" s="157"/>
      <c r="K46" s="158"/>
      <c r="L46" s="158"/>
      <c r="M46" s="27"/>
      <c r="N46" s="157"/>
      <c r="O46" s="158"/>
      <c r="P46" s="158"/>
      <c r="Q46" s="27"/>
      <c r="R46" s="157"/>
      <c r="S46" s="158"/>
      <c r="T46" s="158"/>
      <c r="U46" s="27"/>
      <c r="V46" s="157"/>
      <c r="W46" s="158"/>
      <c r="X46" s="158"/>
      <c r="Y46" s="27"/>
      <c r="Z46" s="157"/>
      <c r="AA46" s="158"/>
      <c r="AB46" s="158"/>
      <c r="AC46" s="27"/>
      <c r="AD46" s="157"/>
      <c r="AE46" s="158"/>
      <c r="AF46" s="158"/>
      <c r="AG46" s="27"/>
      <c r="AH46" s="157"/>
      <c r="AI46" s="158"/>
      <c r="AJ46" s="158"/>
      <c r="AK46" s="27"/>
      <c r="AL46" s="157"/>
      <c r="AM46" s="158"/>
      <c r="AN46" s="158"/>
      <c r="AO46" s="27"/>
      <c r="AP46" s="157"/>
      <c r="AQ46" s="158"/>
      <c r="AR46" s="158"/>
      <c r="AS46" s="27"/>
      <c r="AT46" s="157"/>
      <c r="AU46" s="158"/>
      <c r="AV46" s="158"/>
      <c r="AW46" s="27"/>
      <c r="AX46" s="157"/>
      <c r="AY46" s="158"/>
      <c r="AZ46" s="158"/>
      <c r="BA46" s="27"/>
      <c r="BB46" s="157"/>
      <c r="BC46" s="158"/>
      <c r="BD46" s="158"/>
      <c r="BE46" s="27"/>
      <c r="BF46" s="157"/>
      <c r="BG46" s="158"/>
      <c r="BH46" s="158"/>
      <c r="BI46" s="27"/>
      <c r="BJ46" s="157"/>
      <c r="BK46" s="158"/>
      <c r="BL46" s="158"/>
      <c r="BM46" s="27"/>
      <c r="BN46" s="157"/>
      <c r="BO46" s="158"/>
      <c r="BP46" s="158"/>
      <c r="BQ46" s="27"/>
      <c r="BR46" s="157"/>
      <c r="BS46" s="158"/>
      <c r="BT46" s="158"/>
      <c r="BU46" s="27"/>
      <c r="BV46" s="157"/>
      <c r="BW46" s="158"/>
      <c r="BX46" s="158"/>
      <c r="BY46" s="27"/>
      <c r="BZ46" s="157"/>
      <c r="CA46" s="158"/>
      <c r="CB46" s="158"/>
      <c r="CC46" s="27"/>
      <c r="CD46" s="157"/>
      <c r="CE46" s="158"/>
      <c r="CF46" s="158"/>
      <c r="CG46" s="27"/>
      <c r="CH46" s="157"/>
      <c r="CI46" s="158"/>
      <c r="CJ46" s="158"/>
      <c r="CK46" s="27"/>
      <c r="CL46" s="157"/>
      <c r="CM46" s="158"/>
      <c r="CN46" s="158"/>
      <c r="CO46" s="27"/>
      <c r="CP46" s="157"/>
      <c r="CQ46" s="158"/>
      <c r="CR46" s="158"/>
      <c r="CS46" s="27"/>
      <c r="CT46" s="157"/>
      <c r="CU46" s="158"/>
      <c r="CV46" s="158"/>
      <c r="CW46" s="27"/>
      <c r="CX46" s="157"/>
      <c r="CY46" s="158"/>
      <c r="CZ46" s="158"/>
      <c r="DA46" s="27"/>
      <c r="DB46" s="157"/>
      <c r="DC46" s="158"/>
      <c r="DD46" s="158"/>
      <c r="DE46" s="27"/>
      <c r="DF46" s="157"/>
      <c r="DG46" s="158"/>
      <c r="DH46" s="158"/>
      <c r="DI46" s="27"/>
      <c r="DJ46" s="157"/>
      <c r="DK46" s="158"/>
      <c r="DL46" s="158"/>
      <c r="DM46" s="27"/>
      <c r="DN46" s="157"/>
      <c r="DO46" s="158"/>
      <c r="DP46" s="158"/>
      <c r="DQ46" s="27"/>
      <c r="DR46" s="157"/>
      <c r="DS46" s="158"/>
      <c r="DT46" s="158"/>
      <c r="DU46" s="27"/>
      <c r="DV46" s="157"/>
      <c r="DW46" s="158"/>
      <c r="DX46" s="158"/>
      <c r="DY46" s="27"/>
      <c r="DZ46" s="157"/>
      <c r="EA46" s="158"/>
      <c r="EB46" s="158"/>
      <c r="EC46" s="27"/>
      <c r="ED46" s="157"/>
      <c r="EE46" s="158"/>
      <c r="EF46" s="158"/>
      <c r="EG46" s="27"/>
      <c r="EH46" s="157"/>
      <c r="EI46" s="158"/>
      <c r="EJ46" s="158"/>
      <c r="EK46" s="27"/>
      <c r="EL46" s="157"/>
      <c r="EM46" s="158"/>
      <c r="EN46" s="158"/>
      <c r="EO46" s="27"/>
      <c r="EP46" s="157"/>
      <c r="EQ46" s="158"/>
      <c r="ER46" s="158"/>
      <c r="ES46" s="27"/>
      <c r="ET46" s="157"/>
      <c r="EU46" s="158"/>
      <c r="EV46" s="158"/>
      <c r="EW46" s="27"/>
      <c r="EX46" s="157"/>
      <c r="EY46" s="158"/>
      <c r="EZ46" s="158"/>
      <c r="FA46" s="27"/>
      <c r="FB46" s="157"/>
      <c r="FC46" s="158"/>
      <c r="FD46" s="158"/>
      <c r="FE46" s="27"/>
      <c r="FF46" s="157"/>
      <c r="FG46" s="158"/>
      <c r="FH46" s="158"/>
      <c r="FI46" s="27"/>
      <c r="FJ46" s="157"/>
      <c r="FK46" s="158"/>
      <c r="FL46" s="158"/>
      <c r="FM46" s="27"/>
      <c r="FN46" s="157"/>
      <c r="FO46" s="158"/>
      <c r="FP46" s="158"/>
      <c r="FQ46" s="27"/>
      <c r="FR46" s="157"/>
      <c r="FS46" s="158"/>
      <c r="FT46" s="158"/>
      <c r="FU46" s="27"/>
      <c r="FV46" s="157"/>
      <c r="FW46" s="158"/>
      <c r="FX46" s="158"/>
      <c r="FY46" s="27"/>
      <c r="FZ46" s="157"/>
      <c r="GA46" s="158"/>
      <c r="GB46" s="158"/>
      <c r="GC46" s="27"/>
      <c r="GD46" s="157"/>
      <c r="GE46" s="158"/>
      <c r="GF46" s="158"/>
      <c r="GG46" s="27"/>
      <c r="GH46" s="157"/>
      <c r="GI46" s="158"/>
      <c r="GJ46" s="158"/>
      <c r="GK46" s="27"/>
      <c r="GL46" s="157"/>
      <c r="GM46" s="158"/>
      <c r="GN46" s="158"/>
      <c r="GO46" s="27"/>
      <c r="GP46" s="157"/>
      <c r="GQ46" s="158"/>
      <c r="GR46" s="158"/>
      <c r="GS46" s="27"/>
      <c r="GT46" s="157"/>
      <c r="GU46" s="158"/>
      <c r="GV46" s="158"/>
      <c r="GW46" s="27"/>
      <c r="GX46" s="157"/>
      <c r="GY46" s="158"/>
      <c r="GZ46" s="158"/>
      <c r="HA46" s="27"/>
      <c r="HB46" s="157"/>
      <c r="HC46" s="158"/>
      <c r="HD46" s="158"/>
      <c r="HE46" s="27"/>
      <c r="HF46" s="157"/>
      <c r="HG46" s="158"/>
      <c r="HH46" s="158"/>
      <c r="HI46" s="27"/>
      <c r="HJ46" s="157"/>
      <c r="HK46" s="158"/>
      <c r="HL46" s="158"/>
      <c r="HM46" s="27"/>
      <c r="HN46" s="157"/>
      <c r="HO46" s="158"/>
      <c r="HP46" s="158"/>
      <c r="HQ46" s="27"/>
      <c r="HR46" s="157"/>
      <c r="HS46" s="158"/>
      <c r="HT46" s="158"/>
      <c r="HU46" s="27"/>
      <c r="HV46" s="157"/>
      <c r="HW46" s="158"/>
      <c r="HX46" s="158"/>
      <c r="HY46" s="27"/>
      <c r="HZ46" s="157"/>
      <c r="IA46" s="158"/>
      <c r="IB46" s="158"/>
      <c r="IC46" s="27"/>
      <c r="ID46" s="157"/>
      <c r="IE46" s="158"/>
      <c r="IF46" s="158"/>
      <c r="IG46" s="27"/>
    </row>
    <row r="47" spans="1:241" s="155" customFormat="1">
      <c r="A47" s="159" t="s">
        <v>52</v>
      </c>
      <c r="B47" s="29">
        <v>113.22501200000001</v>
      </c>
      <c r="C47" s="29">
        <v>4.16</v>
      </c>
      <c r="D47" s="29">
        <v>1.8078601496255325E-2</v>
      </c>
      <c r="E47" s="157"/>
      <c r="F47" s="158"/>
      <c r="G47" s="158"/>
      <c r="H47" s="157"/>
      <c r="I47" s="158"/>
      <c r="J47" s="158"/>
      <c r="K47" s="158"/>
      <c r="L47" s="157"/>
      <c r="M47" s="158"/>
      <c r="N47" s="158"/>
      <c r="O47" s="158"/>
      <c r="P47" s="157"/>
      <c r="Q47" s="158"/>
      <c r="R47" s="158"/>
      <c r="S47" s="158"/>
      <c r="T47" s="157"/>
      <c r="U47" s="158"/>
      <c r="V47" s="158"/>
      <c r="W47" s="158"/>
      <c r="X47" s="157"/>
      <c r="Y47" s="158"/>
      <c r="Z47" s="158"/>
      <c r="AA47" s="158"/>
      <c r="AB47" s="157"/>
      <c r="AC47" s="158"/>
      <c r="AD47" s="158"/>
      <c r="AE47" s="158"/>
      <c r="AF47" s="157"/>
      <c r="AG47" s="158"/>
      <c r="AH47" s="158"/>
      <c r="AI47" s="158"/>
      <c r="AJ47" s="157"/>
      <c r="AK47" s="158"/>
      <c r="AL47" s="158"/>
      <c r="AM47" s="158"/>
      <c r="AN47" s="157"/>
      <c r="AO47" s="158"/>
      <c r="AP47" s="158"/>
      <c r="AQ47" s="158"/>
      <c r="AR47" s="157"/>
      <c r="AS47" s="158"/>
      <c r="AT47" s="158"/>
      <c r="AU47" s="158"/>
      <c r="AV47" s="157"/>
      <c r="AW47" s="158"/>
      <c r="AX47" s="158"/>
      <c r="AY47" s="158"/>
      <c r="AZ47" s="157"/>
      <c r="BA47" s="158"/>
      <c r="BB47" s="158"/>
      <c r="BC47" s="158"/>
      <c r="BD47" s="157"/>
      <c r="BE47" s="158"/>
      <c r="BF47" s="158"/>
      <c r="BG47" s="158"/>
      <c r="BH47" s="157"/>
      <c r="BI47" s="158"/>
      <c r="BJ47" s="158"/>
      <c r="BK47" s="158"/>
      <c r="BL47" s="157"/>
      <c r="BM47" s="158"/>
      <c r="BN47" s="158"/>
      <c r="BO47" s="158"/>
      <c r="BP47" s="157"/>
      <c r="BQ47" s="158"/>
      <c r="BR47" s="158"/>
      <c r="BS47" s="158"/>
      <c r="BT47" s="157"/>
      <c r="BU47" s="158"/>
      <c r="BV47" s="158"/>
      <c r="BW47" s="158"/>
      <c r="BX47" s="157"/>
      <c r="BY47" s="158"/>
      <c r="BZ47" s="158"/>
      <c r="CA47" s="158"/>
      <c r="CB47" s="157"/>
      <c r="CC47" s="158"/>
      <c r="CD47" s="158"/>
      <c r="CE47" s="158"/>
      <c r="CF47" s="157"/>
      <c r="CG47" s="158"/>
      <c r="CH47" s="158"/>
      <c r="CI47" s="158"/>
      <c r="CJ47" s="157"/>
      <c r="CK47" s="158"/>
      <c r="CL47" s="158"/>
      <c r="CM47" s="158"/>
      <c r="CN47" s="157"/>
      <c r="CO47" s="158"/>
      <c r="CP47" s="158"/>
      <c r="CQ47" s="158"/>
      <c r="CR47" s="157"/>
      <c r="CS47" s="158"/>
      <c r="CT47" s="158"/>
      <c r="CU47" s="158"/>
      <c r="CV47" s="157"/>
      <c r="CW47" s="158"/>
      <c r="CX47" s="158"/>
      <c r="CY47" s="158"/>
      <c r="CZ47" s="157"/>
      <c r="DA47" s="158"/>
      <c r="DB47" s="158"/>
      <c r="DC47" s="158"/>
      <c r="DD47" s="157"/>
      <c r="DE47" s="158"/>
      <c r="DF47" s="158"/>
      <c r="DG47" s="158"/>
      <c r="DH47" s="157"/>
      <c r="DI47" s="158"/>
      <c r="DJ47" s="158"/>
      <c r="DK47" s="158"/>
      <c r="DL47" s="157"/>
      <c r="DM47" s="158"/>
      <c r="DN47" s="158"/>
      <c r="DO47" s="158"/>
      <c r="DP47" s="157"/>
      <c r="DQ47" s="158"/>
      <c r="DR47" s="158"/>
      <c r="DS47" s="158"/>
      <c r="DT47" s="157"/>
      <c r="DU47" s="158"/>
      <c r="DV47" s="158"/>
      <c r="DW47" s="158"/>
      <c r="DX47" s="157"/>
      <c r="DY47" s="158"/>
      <c r="DZ47" s="158"/>
      <c r="EA47" s="158"/>
      <c r="EB47" s="157"/>
      <c r="EC47" s="158"/>
      <c r="ED47" s="158"/>
      <c r="EE47" s="158"/>
      <c r="EF47" s="157"/>
      <c r="EG47" s="158"/>
      <c r="EH47" s="158"/>
      <c r="EI47" s="158"/>
      <c r="EJ47" s="157"/>
      <c r="EK47" s="158"/>
      <c r="EL47" s="158"/>
      <c r="EM47" s="158"/>
      <c r="EN47" s="157"/>
      <c r="EO47" s="158"/>
      <c r="EP47" s="158"/>
      <c r="EQ47" s="158"/>
      <c r="ER47" s="157"/>
      <c r="ES47" s="158"/>
      <c r="ET47" s="158"/>
      <c r="EU47" s="158"/>
      <c r="EV47" s="157"/>
      <c r="EW47" s="158"/>
      <c r="EX47" s="158"/>
      <c r="EY47" s="158"/>
      <c r="EZ47" s="157"/>
      <c r="FA47" s="158"/>
      <c r="FB47" s="158"/>
      <c r="FC47" s="158"/>
      <c r="FD47" s="157"/>
      <c r="FE47" s="158"/>
      <c r="FF47" s="158"/>
      <c r="FG47" s="158"/>
      <c r="FH47" s="157"/>
      <c r="FI47" s="158"/>
      <c r="FJ47" s="158"/>
      <c r="FK47" s="158"/>
      <c r="FL47" s="157"/>
      <c r="FM47" s="158"/>
      <c r="FN47" s="158"/>
      <c r="FO47" s="158"/>
      <c r="FP47" s="157"/>
      <c r="FQ47" s="158"/>
      <c r="FR47" s="158"/>
      <c r="FS47" s="158"/>
      <c r="FT47" s="157"/>
      <c r="FU47" s="158"/>
      <c r="FV47" s="158"/>
      <c r="FW47" s="158"/>
      <c r="FX47" s="157"/>
      <c r="FY47" s="158"/>
      <c r="FZ47" s="158"/>
      <c r="GA47" s="158"/>
      <c r="GB47" s="157"/>
      <c r="GC47" s="158"/>
      <c r="GD47" s="158"/>
      <c r="GE47" s="158"/>
      <c r="GF47" s="157"/>
      <c r="GG47" s="158"/>
      <c r="GH47" s="158"/>
      <c r="GI47" s="158"/>
      <c r="GJ47" s="157"/>
      <c r="GK47" s="158"/>
      <c r="GL47" s="158"/>
      <c r="GM47" s="158"/>
      <c r="GN47" s="157"/>
      <c r="GO47" s="158"/>
      <c r="GP47" s="158"/>
      <c r="GQ47" s="158"/>
      <c r="GR47" s="157"/>
      <c r="GS47" s="158"/>
      <c r="GT47" s="158"/>
      <c r="GU47" s="158"/>
      <c r="GV47" s="157"/>
      <c r="GW47" s="158"/>
      <c r="GX47" s="158"/>
      <c r="GY47" s="158"/>
      <c r="GZ47" s="157"/>
      <c r="HA47" s="158"/>
      <c r="HB47" s="158"/>
      <c r="HC47" s="158"/>
      <c r="HD47" s="157"/>
      <c r="HE47" s="158"/>
      <c r="HF47" s="158"/>
      <c r="HG47" s="158"/>
      <c r="HH47" s="157"/>
      <c r="HI47" s="158"/>
      <c r="HJ47" s="158"/>
      <c r="HK47" s="158"/>
      <c r="HL47" s="157"/>
      <c r="HM47" s="158"/>
      <c r="HN47" s="158"/>
      <c r="HO47" s="158"/>
      <c r="HP47" s="157"/>
      <c r="HQ47" s="158"/>
      <c r="HR47" s="158"/>
      <c r="HS47" s="158"/>
      <c r="HT47" s="157"/>
      <c r="HU47" s="158"/>
      <c r="HV47" s="158"/>
      <c r="HW47" s="158"/>
      <c r="HX47" s="157"/>
      <c r="HY47" s="158"/>
      <c r="HZ47" s="158"/>
      <c r="IA47" s="158"/>
      <c r="IB47" s="157"/>
      <c r="IC47" s="158"/>
      <c r="ID47" s="158"/>
      <c r="IE47" s="158"/>
    </row>
    <row r="48" spans="1:241" s="156" customFormat="1" ht="13.5" thickBot="1">
      <c r="A48" s="162" t="s">
        <v>53</v>
      </c>
      <c r="B48" s="32">
        <v>6262.9297970560747</v>
      </c>
      <c r="C48" s="32">
        <v>229.44</v>
      </c>
      <c r="D48" s="32">
        <v>1</v>
      </c>
    </row>
    <row r="49" spans="1:241" s="155" customFormat="1" ht="13.5" thickBot="1">
      <c r="A49" s="166"/>
      <c r="B49" s="34"/>
      <c r="C49" s="34"/>
      <c r="D49" s="34"/>
    </row>
    <row r="50" spans="1:241" s="155" customFormat="1" ht="13.5" thickBot="1">
      <c r="A50" s="167" t="s">
        <v>54</v>
      </c>
      <c r="B50" s="37">
        <v>2518.92</v>
      </c>
      <c r="C50" s="37">
        <v>92.27</v>
      </c>
      <c r="D50" s="37">
        <v>1</v>
      </c>
    </row>
    <row r="51" spans="1:241" s="155" customFormat="1">
      <c r="A51" s="168" t="s">
        <v>55</v>
      </c>
      <c r="B51" s="40">
        <v>65.400000000000006</v>
      </c>
      <c r="C51" s="40">
        <v>2.4</v>
      </c>
      <c r="D51" s="40">
        <v>2.5963508170168167E-2</v>
      </c>
    </row>
    <row r="52" spans="1:241" s="155" customFormat="1">
      <c r="A52" s="152" t="s">
        <v>56</v>
      </c>
      <c r="B52" s="24">
        <v>278.52</v>
      </c>
      <c r="C52" s="24">
        <v>10.199999999999999</v>
      </c>
      <c r="D52" s="24">
        <v>0.11057119717974369</v>
      </c>
      <c r="E52" s="158"/>
      <c r="F52" s="27"/>
      <c r="G52" s="158"/>
      <c r="H52" s="158"/>
      <c r="I52" s="27"/>
      <c r="J52" s="157"/>
      <c r="K52" s="158"/>
      <c r="L52" s="158"/>
      <c r="M52" s="27"/>
      <c r="N52" s="157"/>
      <c r="O52" s="158"/>
      <c r="P52" s="158"/>
      <c r="Q52" s="27"/>
      <c r="R52" s="157"/>
      <c r="S52" s="158"/>
      <c r="T52" s="158"/>
      <c r="U52" s="27"/>
      <c r="V52" s="157"/>
      <c r="W52" s="158"/>
      <c r="X52" s="158"/>
      <c r="Y52" s="27"/>
      <c r="Z52" s="157"/>
      <c r="AA52" s="158"/>
      <c r="AB52" s="158"/>
      <c r="AC52" s="27"/>
      <c r="AD52" s="157"/>
      <c r="AE52" s="158"/>
      <c r="AF52" s="158"/>
      <c r="AG52" s="27"/>
      <c r="AH52" s="157"/>
      <c r="AI52" s="158"/>
      <c r="AJ52" s="158"/>
      <c r="AK52" s="27"/>
      <c r="AL52" s="157"/>
      <c r="AM52" s="158"/>
      <c r="AN52" s="158"/>
      <c r="AO52" s="27"/>
      <c r="AP52" s="157"/>
      <c r="AQ52" s="158"/>
      <c r="AR52" s="158"/>
      <c r="AS52" s="27"/>
      <c r="AT52" s="157"/>
      <c r="AU52" s="158"/>
      <c r="AV52" s="158"/>
      <c r="AW52" s="27"/>
      <c r="AX52" s="157"/>
      <c r="AY52" s="158"/>
      <c r="AZ52" s="158"/>
      <c r="BA52" s="27"/>
      <c r="BB52" s="157"/>
      <c r="BC52" s="158"/>
      <c r="BD52" s="158"/>
      <c r="BE52" s="27"/>
      <c r="BF52" s="157"/>
      <c r="BG52" s="158"/>
      <c r="BH52" s="158"/>
      <c r="BI52" s="27"/>
      <c r="BJ52" s="157"/>
      <c r="BK52" s="158"/>
      <c r="BL52" s="158"/>
      <c r="BM52" s="27"/>
      <c r="BN52" s="157"/>
      <c r="BO52" s="158"/>
      <c r="BP52" s="158"/>
      <c r="BQ52" s="27"/>
      <c r="BR52" s="157"/>
      <c r="BS52" s="158"/>
      <c r="BT52" s="158"/>
      <c r="BU52" s="27"/>
      <c r="BV52" s="157"/>
      <c r="BW52" s="158"/>
      <c r="BX52" s="158"/>
      <c r="BY52" s="27"/>
      <c r="BZ52" s="157"/>
      <c r="CA52" s="158"/>
      <c r="CB52" s="158"/>
      <c r="CC52" s="27"/>
      <c r="CD52" s="157"/>
      <c r="CE52" s="158"/>
      <c r="CF52" s="158"/>
      <c r="CG52" s="27"/>
      <c r="CH52" s="157"/>
      <c r="CI52" s="158"/>
      <c r="CJ52" s="158"/>
      <c r="CK52" s="27"/>
      <c r="CL52" s="157"/>
      <c r="CM52" s="158"/>
      <c r="CN52" s="158"/>
      <c r="CO52" s="27"/>
      <c r="CP52" s="157"/>
      <c r="CQ52" s="158"/>
      <c r="CR52" s="158"/>
      <c r="CS52" s="27"/>
      <c r="CT52" s="157"/>
      <c r="CU52" s="158"/>
      <c r="CV52" s="158"/>
      <c r="CW52" s="27"/>
      <c r="CX52" s="157"/>
      <c r="CY52" s="158"/>
      <c r="CZ52" s="158"/>
      <c r="DA52" s="27"/>
      <c r="DB52" s="157"/>
      <c r="DC52" s="158"/>
      <c r="DD52" s="158"/>
      <c r="DE52" s="27"/>
      <c r="DF52" s="157"/>
      <c r="DG52" s="158"/>
      <c r="DH52" s="158"/>
      <c r="DI52" s="27"/>
      <c r="DJ52" s="157"/>
      <c r="DK52" s="158"/>
      <c r="DL52" s="158"/>
      <c r="DM52" s="27"/>
      <c r="DN52" s="157"/>
      <c r="DO52" s="158"/>
      <c r="DP52" s="158"/>
      <c r="DQ52" s="27"/>
      <c r="DR52" s="157"/>
      <c r="DS52" s="158"/>
      <c r="DT52" s="158"/>
      <c r="DU52" s="27"/>
      <c r="DV52" s="157"/>
      <c r="DW52" s="158"/>
      <c r="DX52" s="158"/>
      <c r="DY52" s="27"/>
      <c r="DZ52" s="157"/>
      <c r="EA52" s="158"/>
      <c r="EB52" s="158"/>
      <c r="EC52" s="27"/>
      <c r="ED52" s="157"/>
      <c r="EE52" s="158"/>
      <c r="EF52" s="158"/>
      <c r="EG52" s="27"/>
      <c r="EH52" s="157"/>
      <c r="EI52" s="158"/>
      <c r="EJ52" s="158"/>
      <c r="EK52" s="27"/>
      <c r="EL52" s="157"/>
      <c r="EM52" s="158"/>
      <c r="EN52" s="158"/>
      <c r="EO52" s="27"/>
      <c r="EP52" s="157"/>
      <c r="EQ52" s="158"/>
      <c r="ER52" s="158"/>
      <c r="ES52" s="27"/>
      <c r="ET52" s="157"/>
      <c r="EU52" s="158"/>
      <c r="EV52" s="158"/>
      <c r="EW52" s="27"/>
      <c r="EX52" s="157"/>
      <c r="EY52" s="158"/>
      <c r="EZ52" s="158"/>
      <c r="FA52" s="27"/>
      <c r="FB52" s="157"/>
      <c r="FC52" s="158"/>
      <c r="FD52" s="158"/>
      <c r="FE52" s="27"/>
      <c r="FF52" s="157"/>
      <c r="FG52" s="158"/>
      <c r="FH52" s="158"/>
      <c r="FI52" s="27"/>
      <c r="FJ52" s="157"/>
      <c r="FK52" s="158"/>
      <c r="FL52" s="158"/>
      <c r="FM52" s="27"/>
      <c r="FN52" s="157"/>
      <c r="FO52" s="158"/>
      <c r="FP52" s="158"/>
      <c r="FQ52" s="27"/>
      <c r="FR52" s="157"/>
      <c r="FS52" s="158"/>
      <c r="FT52" s="158"/>
      <c r="FU52" s="27"/>
      <c r="FV52" s="157"/>
      <c r="FW52" s="158"/>
      <c r="FX52" s="158"/>
      <c r="FY52" s="27"/>
      <c r="FZ52" s="157"/>
      <c r="GA52" s="158"/>
      <c r="GB52" s="158"/>
      <c r="GC52" s="27"/>
      <c r="GD52" s="157"/>
      <c r="GE52" s="158"/>
      <c r="GF52" s="158"/>
      <c r="GG52" s="27"/>
      <c r="GH52" s="157"/>
      <c r="GI52" s="158"/>
      <c r="GJ52" s="158"/>
      <c r="GK52" s="27"/>
      <c r="GL52" s="157"/>
      <c r="GM52" s="158"/>
      <c r="GN52" s="158"/>
      <c r="GO52" s="27"/>
      <c r="GP52" s="157"/>
      <c r="GQ52" s="158"/>
      <c r="GR52" s="158"/>
      <c r="GS52" s="27"/>
      <c r="GT52" s="157"/>
      <c r="GU52" s="158"/>
      <c r="GV52" s="158"/>
      <c r="GW52" s="27"/>
      <c r="GX52" s="157"/>
      <c r="GY52" s="158"/>
      <c r="GZ52" s="158"/>
      <c r="HA52" s="27"/>
      <c r="HB52" s="157"/>
      <c r="HC52" s="158"/>
      <c r="HD52" s="158"/>
      <c r="HE52" s="27"/>
      <c r="HF52" s="157"/>
      <c r="HG52" s="158"/>
      <c r="HH52" s="158"/>
      <c r="HI52" s="27"/>
      <c r="HJ52" s="157"/>
      <c r="HK52" s="158"/>
      <c r="HL52" s="158"/>
      <c r="HM52" s="27"/>
      <c r="HN52" s="157"/>
      <c r="HO52" s="158"/>
      <c r="HP52" s="158"/>
      <c r="HQ52" s="27"/>
      <c r="HR52" s="157"/>
      <c r="HS52" s="158"/>
      <c r="HT52" s="158"/>
      <c r="HU52" s="27"/>
      <c r="HV52" s="157"/>
      <c r="HW52" s="158"/>
      <c r="HX52" s="158"/>
      <c r="HY52" s="27"/>
      <c r="HZ52" s="157"/>
      <c r="IA52" s="158"/>
      <c r="IB52" s="158"/>
      <c r="IC52" s="27"/>
      <c r="ID52" s="157"/>
      <c r="IE52" s="158"/>
      <c r="IF52" s="158"/>
      <c r="IG52" s="27"/>
    </row>
    <row r="53" spans="1:241" s="26" customFormat="1">
      <c r="A53" s="152" t="s">
        <v>57</v>
      </c>
      <c r="B53" s="24">
        <v>2175</v>
      </c>
      <c r="C53" s="24">
        <v>79.67</v>
      </c>
      <c r="D53" s="24">
        <v>0.86346529465008814</v>
      </c>
    </row>
    <row r="54" spans="1:241" ht="13.5" thickBot="1">
      <c r="A54" s="169" t="s">
        <v>18</v>
      </c>
      <c r="B54" s="43">
        <v>0</v>
      </c>
      <c r="C54" s="43">
        <v>0</v>
      </c>
      <c r="D54" s="43">
        <v>0</v>
      </c>
    </row>
    <row r="55" spans="1:241">
      <c r="A55" s="165" t="s">
        <v>58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4" width="13.140625" style="2"/>
    <col min="255" max="255" width="52.140625" style="2" customWidth="1"/>
    <col min="256" max="257" width="14.42578125" style="2" customWidth="1"/>
    <col min="258" max="258" width="9.85546875" style="2" customWidth="1"/>
    <col min="259" max="510" width="13.140625" style="2"/>
    <col min="511" max="511" width="52.140625" style="2" customWidth="1"/>
    <col min="512" max="513" width="14.42578125" style="2" customWidth="1"/>
    <col min="514" max="514" width="9.85546875" style="2" customWidth="1"/>
    <col min="515" max="766" width="13.140625" style="2"/>
    <col min="767" max="767" width="52.140625" style="2" customWidth="1"/>
    <col min="768" max="769" width="14.42578125" style="2" customWidth="1"/>
    <col min="770" max="770" width="9.85546875" style="2" customWidth="1"/>
    <col min="771" max="1022" width="13.140625" style="2"/>
    <col min="1023" max="1023" width="52.140625" style="2" customWidth="1"/>
    <col min="1024" max="1025" width="14.42578125" style="2" customWidth="1"/>
    <col min="1026" max="1026" width="9.85546875" style="2" customWidth="1"/>
    <col min="1027" max="1278" width="13.140625" style="2"/>
    <col min="1279" max="1279" width="52.140625" style="2" customWidth="1"/>
    <col min="1280" max="1281" width="14.42578125" style="2" customWidth="1"/>
    <col min="1282" max="1282" width="9.85546875" style="2" customWidth="1"/>
    <col min="1283" max="1534" width="13.140625" style="2"/>
    <col min="1535" max="1535" width="52.140625" style="2" customWidth="1"/>
    <col min="1536" max="1537" width="14.42578125" style="2" customWidth="1"/>
    <col min="1538" max="1538" width="9.85546875" style="2" customWidth="1"/>
    <col min="1539" max="1790" width="13.140625" style="2"/>
    <col min="1791" max="1791" width="52.140625" style="2" customWidth="1"/>
    <col min="1792" max="1793" width="14.42578125" style="2" customWidth="1"/>
    <col min="1794" max="1794" width="9.85546875" style="2" customWidth="1"/>
    <col min="1795" max="2046" width="13.140625" style="2"/>
    <col min="2047" max="2047" width="52.140625" style="2" customWidth="1"/>
    <col min="2048" max="2049" width="14.42578125" style="2" customWidth="1"/>
    <col min="2050" max="2050" width="9.85546875" style="2" customWidth="1"/>
    <col min="2051" max="2302" width="13.140625" style="2"/>
    <col min="2303" max="2303" width="52.140625" style="2" customWidth="1"/>
    <col min="2304" max="2305" width="14.42578125" style="2" customWidth="1"/>
    <col min="2306" max="2306" width="9.85546875" style="2" customWidth="1"/>
    <col min="2307" max="2558" width="13.140625" style="2"/>
    <col min="2559" max="2559" width="52.140625" style="2" customWidth="1"/>
    <col min="2560" max="2561" width="14.42578125" style="2" customWidth="1"/>
    <col min="2562" max="2562" width="9.85546875" style="2" customWidth="1"/>
    <col min="2563" max="2814" width="13.140625" style="2"/>
    <col min="2815" max="2815" width="52.140625" style="2" customWidth="1"/>
    <col min="2816" max="2817" width="14.42578125" style="2" customWidth="1"/>
    <col min="2818" max="2818" width="9.85546875" style="2" customWidth="1"/>
    <col min="2819" max="3070" width="13.140625" style="2"/>
    <col min="3071" max="3071" width="52.140625" style="2" customWidth="1"/>
    <col min="3072" max="3073" width="14.42578125" style="2" customWidth="1"/>
    <col min="3074" max="3074" width="9.85546875" style="2" customWidth="1"/>
    <col min="3075" max="3326" width="13.140625" style="2"/>
    <col min="3327" max="3327" width="52.140625" style="2" customWidth="1"/>
    <col min="3328" max="3329" width="14.42578125" style="2" customWidth="1"/>
    <col min="3330" max="3330" width="9.85546875" style="2" customWidth="1"/>
    <col min="3331" max="3582" width="13.140625" style="2"/>
    <col min="3583" max="3583" width="52.140625" style="2" customWidth="1"/>
    <col min="3584" max="3585" width="14.42578125" style="2" customWidth="1"/>
    <col min="3586" max="3586" width="9.85546875" style="2" customWidth="1"/>
    <col min="3587" max="3838" width="13.140625" style="2"/>
    <col min="3839" max="3839" width="52.140625" style="2" customWidth="1"/>
    <col min="3840" max="3841" width="14.42578125" style="2" customWidth="1"/>
    <col min="3842" max="3842" width="9.85546875" style="2" customWidth="1"/>
    <col min="3843" max="4094" width="13.140625" style="2"/>
    <col min="4095" max="4095" width="52.140625" style="2" customWidth="1"/>
    <col min="4096" max="4097" width="14.42578125" style="2" customWidth="1"/>
    <col min="4098" max="4098" width="9.85546875" style="2" customWidth="1"/>
    <col min="4099" max="4350" width="13.140625" style="2"/>
    <col min="4351" max="4351" width="52.140625" style="2" customWidth="1"/>
    <col min="4352" max="4353" width="14.42578125" style="2" customWidth="1"/>
    <col min="4354" max="4354" width="9.85546875" style="2" customWidth="1"/>
    <col min="4355" max="4606" width="13.140625" style="2"/>
    <col min="4607" max="4607" width="52.140625" style="2" customWidth="1"/>
    <col min="4608" max="4609" width="14.42578125" style="2" customWidth="1"/>
    <col min="4610" max="4610" width="9.85546875" style="2" customWidth="1"/>
    <col min="4611" max="4862" width="13.140625" style="2"/>
    <col min="4863" max="4863" width="52.140625" style="2" customWidth="1"/>
    <col min="4864" max="4865" width="14.42578125" style="2" customWidth="1"/>
    <col min="4866" max="4866" width="9.85546875" style="2" customWidth="1"/>
    <col min="4867" max="5118" width="13.140625" style="2"/>
    <col min="5119" max="5119" width="52.140625" style="2" customWidth="1"/>
    <col min="5120" max="5121" width="14.42578125" style="2" customWidth="1"/>
    <col min="5122" max="5122" width="9.85546875" style="2" customWidth="1"/>
    <col min="5123" max="5374" width="13.140625" style="2"/>
    <col min="5375" max="5375" width="52.140625" style="2" customWidth="1"/>
    <col min="5376" max="5377" width="14.42578125" style="2" customWidth="1"/>
    <col min="5378" max="5378" width="9.85546875" style="2" customWidth="1"/>
    <col min="5379" max="5630" width="13.140625" style="2"/>
    <col min="5631" max="5631" width="52.140625" style="2" customWidth="1"/>
    <col min="5632" max="5633" width="14.42578125" style="2" customWidth="1"/>
    <col min="5634" max="5634" width="9.85546875" style="2" customWidth="1"/>
    <col min="5635" max="5886" width="13.140625" style="2"/>
    <col min="5887" max="5887" width="52.140625" style="2" customWidth="1"/>
    <col min="5888" max="5889" width="14.42578125" style="2" customWidth="1"/>
    <col min="5890" max="5890" width="9.85546875" style="2" customWidth="1"/>
    <col min="5891" max="6142" width="13.140625" style="2"/>
    <col min="6143" max="6143" width="52.140625" style="2" customWidth="1"/>
    <col min="6144" max="6145" width="14.42578125" style="2" customWidth="1"/>
    <col min="6146" max="6146" width="9.85546875" style="2" customWidth="1"/>
    <col min="6147" max="6398" width="13.140625" style="2"/>
    <col min="6399" max="6399" width="52.140625" style="2" customWidth="1"/>
    <col min="6400" max="6401" width="14.42578125" style="2" customWidth="1"/>
    <col min="6402" max="6402" width="9.85546875" style="2" customWidth="1"/>
    <col min="6403" max="6654" width="13.140625" style="2"/>
    <col min="6655" max="6655" width="52.140625" style="2" customWidth="1"/>
    <col min="6656" max="6657" width="14.42578125" style="2" customWidth="1"/>
    <col min="6658" max="6658" width="9.85546875" style="2" customWidth="1"/>
    <col min="6659" max="6910" width="13.140625" style="2"/>
    <col min="6911" max="6911" width="52.140625" style="2" customWidth="1"/>
    <col min="6912" max="6913" width="14.42578125" style="2" customWidth="1"/>
    <col min="6914" max="6914" width="9.85546875" style="2" customWidth="1"/>
    <col min="6915" max="7166" width="13.140625" style="2"/>
    <col min="7167" max="7167" width="52.140625" style="2" customWidth="1"/>
    <col min="7168" max="7169" width="14.42578125" style="2" customWidth="1"/>
    <col min="7170" max="7170" width="9.85546875" style="2" customWidth="1"/>
    <col min="7171" max="7422" width="13.140625" style="2"/>
    <col min="7423" max="7423" width="52.140625" style="2" customWidth="1"/>
    <col min="7424" max="7425" width="14.42578125" style="2" customWidth="1"/>
    <col min="7426" max="7426" width="9.85546875" style="2" customWidth="1"/>
    <col min="7427" max="7678" width="13.140625" style="2"/>
    <col min="7679" max="7679" width="52.140625" style="2" customWidth="1"/>
    <col min="7680" max="7681" width="14.42578125" style="2" customWidth="1"/>
    <col min="7682" max="7682" width="9.85546875" style="2" customWidth="1"/>
    <col min="7683" max="7934" width="13.140625" style="2"/>
    <col min="7935" max="7935" width="52.140625" style="2" customWidth="1"/>
    <col min="7936" max="7937" width="14.42578125" style="2" customWidth="1"/>
    <col min="7938" max="7938" width="9.85546875" style="2" customWidth="1"/>
    <col min="7939" max="8190" width="13.140625" style="2"/>
    <col min="8191" max="8191" width="52.140625" style="2" customWidth="1"/>
    <col min="8192" max="8193" width="14.42578125" style="2" customWidth="1"/>
    <col min="8194" max="8194" width="9.85546875" style="2" customWidth="1"/>
    <col min="8195" max="8446" width="13.140625" style="2"/>
    <col min="8447" max="8447" width="52.140625" style="2" customWidth="1"/>
    <col min="8448" max="8449" width="14.42578125" style="2" customWidth="1"/>
    <col min="8450" max="8450" width="9.85546875" style="2" customWidth="1"/>
    <col min="8451" max="8702" width="13.140625" style="2"/>
    <col min="8703" max="8703" width="52.140625" style="2" customWidth="1"/>
    <col min="8704" max="8705" width="14.42578125" style="2" customWidth="1"/>
    <col min="8706" max="8706" width="9.85546875" style="2" customWidth="1"/>
    <col min="8707" max="8958" width="13.140625" style="2"/>
    <col min="8959" max="8959" width="52.140625" style="2" customWidth="1"/>
    <col min="8960" max="8961" width="14.42578125" style="2" customWidth="1"/>
    <col min="8962" max="8962" width="9.85546875" style="2" customWidth="1"/>
    <col min="8963" max="9214" width="13.140625" style="2"/>
    <col min="9215" max="9215" width="52.140625" style="2" customWidth="1"/>
    <col min="9216" max="9217" width="14.42578125" style="2" customWidth="1"/>
    <col min="9218" max="9218" width="9.85546875" style="2" customWidth="1"/>
    <col min="9219" max="9470" width="13.140625" style="2"/>
    <col min="9471" max="9471" width="52.140625" style="2" customWidth="1"/>
    <col min="9472" max="9473" width="14.42578125" style="2" customWidth="1"/>
    <col min="9474" max="9474" width="9.85546875" style="2" customWidth="1"/>
    <col min="9475" max="9726" width="13.140625" style="2"/>
    <col min="9727" max="9727" width="52.140625" style="2" customWidth="1"/>
    <col min="9728" max="9729" width="14.42578125" style="2" customWidth="1"/>
    <col min="9730" max="9730" width="9.85546875" style="2" customWidth="1"/>
    <col min="9731" max="9982" width="13.140625" style="2"/>
    <col min="9983" max="9983" width="52.140625" style="2" customWidth="1"/>
    <col min="9984" max="9985" width="14.42578125" style="2" customWidth="1"/>
    <col min="9986" max="9986" width="9.85546875" style="2" customWidth="1"/>
    <col min="9987" max="10238" width="13.140625" style="2"/>
    <col min="10239" max="10239" width="52.140625" style="2" customWidth="1"/>
    <col min="10240" max="10241" width="14.42578125" style="2" customWidth="1"/>
    <col min="10242" max="10242" width="9.85546875" style="2" customWidth="1"/>
    <col min="10243" max="10494" width="13.140625" style="2"/>
    <col min="10495" max="10495" width="52.140625" style="2" customWidth="1"/>
    <col min="10496" max="10497" width="14.42578125" style="2" customWidth="1"/>
    <col min="10498" max="10498" width="9.85546875" style="2" customWidth="1"/>
    <col min="10499" max="10750" width="13.140625" style="2"/>
    <col min="10751" max="10751" width="52.140625" style="2" customWidth="1"/>
    <col min="10752" max="10753" width="14.42578125" style="2" customWidth="1"/>
    <col min="10754" max="10754" width="9.85546875" style="2" customWidth="1"/>
    <col min="10755" max="11006" width="13.140625" style="2"/>
    <col min="11007" max="11007" width="52.140625" style="2" customWidth="1"/>
    <col min="11008" max="11009" width="14.42578125" style="2" customWidth="1"/>
    <col min="11010" max="11010" width="9.85546875" style="2" customWidth="1"/>
    <col min="11011" max="11262" width="13.140625" style="2"/>
    <col min="11263" max="11263" width="52.140625" style="2" customWidth="1"/>
    <col min="11264" max="11265" width="14.42578125" style="2" customWidth="1"/>
    <col min="11266" max="11266" width="9.85546875" style="2" customWidth="1"/>
    <col min="11267" max="11518" width="13.140625" style="2"/>
    <col min="11519" max="11519" width="52.140625" style="2" customWidth="1"/>
    <col min="11520" max="11521" width="14.42578125" style="2" customWidth="1"/>
    <col min="11522" max="11522" width="9.85546875" style="2" customWidth="1"/>
    <col min="11523" max="11774" width="13.140625" style="2"/>
    <col min="11775" max="11775" width="52.140625" style="2" customWidth="1"/>
    <col min="11776" max="11777" width="14.42578125" style="2" customWidth="1"/>
    <col min="11778" max="11778" width="9.85546875" style="2" customWidth="1"/>
    <col min="11779" max="12030" width="13.140625" style="2"/>
    <col min="12031" max="12031" width="52.140625" style="2" customWidth="1"/>
    <col min="12032" max="12033" width="14.42578125" style="2" customWidth="1"/>
    <col min="12034" max="12034" width="9.85546875" style="2" customWidth="1"/>
    <col min="12035" max="12286" width="13.140625" style="2"/>
    <col min="12287" max="12287" width="52.140625" style="2" customWidth="1"/>
    <col min="12288" max="12289" width="14.42578125" style="2" customWidth="1"/>
    <col min="12290" max="12290" width="9.85546875" style="2" customWidth="1"/>
    <col min="12291" max="12542" width="13.140625" style="2"/>
    <col min="12543" max="12543" width="52.140625" style="2" customWidth="1"/>
    <col min="12544" max="12545" width="14.42578125" style="2" customWidth="1"/>
    <col min="12546" max="12546" width="9.85546875" style="2" customWidth="1"/>
    <col min="12547" max="12798" width="13.140625" style="2"/>
    <col min="12799" max="12799" width="52.140625" style="2" customWidth="1"/>
    <col min="12800" max="12801" width="14.42578125" style="2" customWidth="1"/>
    <col min="12802" max="12802" width="9.85546875" style="2" customWidth="1"/>
    <col min="12803" max="13054" width="13.140625" style="2"/>
    <col min="13055" max="13055" width="52.140625" style="2" customWidth="1"/>
    <col min="13056" max="13057" width="14.42578125" style="2" customWidth="1"/>
    <col min="13058" max="13058" width="9.85546875" style="2" customWidth="1"/>
    <col min="13059" max="13310" width="13.140625" style="2"/>
    <col min="13311" max="13311" width="52.140625" style="2" customWidth="1"/>
    <col min="13312" max="13313" width="14.42578125" style="2" customWidth="1"/>
    <col min="13314" max="13314" width="9.85546875" style="2" customWidth="1"/>
    <col min="13315" max="13566" width="13.140625" style="2"/>
    <col min="13567" max="13567" width="52.140625" style="2" customWidth="1"/>
    <col min="13568" max="13569" width="14.42578125" style="2" customWidth="1"/>
    <col min="13570" max="13570" width="9.85546875" style="2" customWidth="1"/>
    <col min="13571" max="13822" width="13.140625" style="2"/>
    <col min="13823" max="13823" width="52.140625" style="2" customWidth="1"/>
    <col min="13824" max="13825" width="14.42578125" style="2" customWidth="1"/>
    <col min="13826" max="13826" width="9.85546875" style="2" customWidth="1"/>
    <col min="13827" max="14078" width="13.140625" style="2"/>
    <col min="14079" max="14079" width="52.140625" style="2" customWidth="1"/>
    <col min="14080" max="14081" width="14.42578125" style="2" customWidth="1"/>
    <col min="14082" max="14082" width="9.85546875" style="2" customWidth="1"/>
    <col min="14083" max="14334" width="13.140625" style="2"/>
    <col min="14335" max="14335" width="52.140625" style="2" customWidth="1"/>
    <col min="14336" max="14337" width="14.42578125" style="2" customWidth="1"/>
    <col min="14338" max="14338" width="9.85546875" style="2" customWidth="1"/>
    <col min="14339" max="14590" width="13.140625" style="2"/>
    <col min="14591" max="14591" width="52.140625" style="2" customWidth="1"/>
    <col min="14592" max="14593" width="14.42578125" style="2" customWidth="1"/>
    <col min="14594" max="14594" width="9.85546875" style="2" customWidth="1"/>
    <col min="14595" max="14846" width="13.140625" style="2"/>
    <col min="14847" max="14847" width="52.140625" style="2" customWidth="1"/>
    <col min="14848" max="14849" width="14.42578125" style="2" customWidth="1"/>
    <col min="14850" max="14850" width="9.85546875" style="2" customWidth="1"/>
    <col min="14851" max="15102" width="13.140625" style="2"/>
    <col min="15103" max="15103" width="52.140625" style="2" customWidth="1"/>
    <col min="15104" max="15105" width="14.42578125" style="2" customWidth="1"/>
    <col min="15106" max="15106" width="9.85546875" style="2" customWidth="1"/>
    <col min="15107" max="15358" width="13.140625" style="2"/>
    <col min="15359" max="15359" width="52.140625" style="2" customWidth="1"/>
    <col min="15360" max="15361" width="14.42578125" style="2" customWidth="1"/>
    <col min="15362" max="15362" width="9.85546875" style="2" customWidth="1"/>
    <col min="15363" max="15614" width="13.140625" style="2"/>
    <col min="15615" max="15615" width="52.140625" style="2" customWidth="1"/>
    <col min="15616" max="15617" width="14.42578125" style="2" customWidth="1"/>
    <col min="15618" max="15618" width="9.85546875" style="2" customWidth="1"/>
    <col min="15619" max="15870" width="13.140625" style="2"/>
    <col min="15871" max="15871" width="52.140625" style="2" customWidth="1"/>
    <col min="15872" max="15873" width="14.42578125" style="2" customWidth="1"/>
    <col min="15874" max="15874" width="9.85546875" style="2" customWidth="1"/>
    <col min="15875" max="16126" width="13.140625" style="2"/>
    <col min="16127" max="16127" width="52.140625" style="2" customWidth="1"/>
    <col min="16128" max="16129" width="14.42578125" style="2" customWidth="1"/>
    <col min="16130" max="16130" width="9.85546875" style="2" customWidth="1"/>
    <col min="16131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299</v>
      </c>
      <c r="B2" s="1"/>
      <c r="C2" s="1"/>
      <c r="D2" s="1"/>
    </row>
    <row r="3" spans="1:4">
      <c r="A3" s="136" t="s">
        <v>302</v>
      </c>
      <c r="B3" s="1"/>
      <c r="C3" s="1"/>
      <c r="D3" s="1"/>
    </row>
    <row r="4" spans="1:4">
      <c r="A4" s="136" t="s">
        <v>64</v>
      </c>
      <c r="B4" s="1"/>
      <c r="C4" s="1"/>
      <c r="D4" s="1"/>
    </row>
    <row r="5" spans="1:4" ht="13.5" thickBot="1">
      <c r="A5" s="3" t="s">
        <v>4</v>
      </c>
      <c r="B5" s="137">
        <v>27300</v>
      </c>
      <c r="C5" s="138" t="s">
        <v>5</v>
      </c>
    </row>
    <row r="6" spans="1:4">
      <c r="A6" s="6"/>
      <c r="B6" s="139" t="s">
        <v>6</v>
      </c>
      <c r="C6" s="8">
        <v>41395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11</v>
      </c>
      <c r="D8" s="144" t="s">
        <v>13</v>
      </c>
    </row>
    <row r="9" spans="1:4">
      <c r="A9" s="141" t="s">
        <v>14</v>
      </c>
      <c r="B9" s="145"/>
      <c r="D9" s="14"/>
    </row>
    <row r="10" spans="1:4">
      <c r="A10" s="146" t="s">
        <v>15</v>
      </c>
      <c r="B10" s="16">
        <v>0</v>
      </c>
      <c r="C10" s="16">
        <v>0</v>
      </c>
      <c r="D10" s="17">
        <v>0</v>
      </c>
    </row>
    <row r="11" spans="1:4">
      <c r="A11" s="146" t="s">
        <v>16</v>
      </c>
      <c r="B11" s="18">
        <v>0</v>
      </c>
      <c r="C11" s="18">
        <v>0</v>
      </c>
      <c r="D11" s="17">
        <v>0</v>
      </c>
    </row>
    <row r="12" spans="1:4">
      <c r="A12" s="146" t="s">
        <v>17</v>
      </c>
      <c r="B12" s="16">
        <v>390</v>
      </c>
      <c r="C12" s="16">
        <v>14.28</v>
      </c>
      <c r="D12" s="17">
        <v>4.6905193322716324E-2</v>
      </c>
    </row>
    <row r="13" spans="1:4">
      <c r="A13" s="146" t="s">
        <v>18</v>
      </c>
      <c r="B13" s="16">
        <v>0</v>
      </c>
      <c r="C13" s="16">
        <v>0</v>
      </c>
      <c r="D13" s="17">
        <v>0</v>
      </c>
    </row>
    <row r="14" spans="1:4">
      <c r="A14" s="146" t="s">
        <v>19</v>
      </c>
      <c r="B14" s="16">
        <v>0</v>
      </c>
      <c r="C14" s="16">
        <v>0</v>
      </c>
      <c r="D14" s="17">
        <v>0</v>
      </c>
    </row>
    <row r="15" spans="1:4">
      <c r="A15" s="138" t="s">
        <v>20</v>
      </c>
      <c r="B15" s="16">
        <v>2341</v>
      </c>
      <c r="C15" s="16">
        <v>85.78</v>
      </c>
      <c r="D15" s="17">
        <v>0.28155142966276642</v>
      </c>
    </row>
    <row r="16" spans="1:4">
      <c r="A16" s="138" t="s">
        <v>21</v>
      </c>
      <c r="B16" s="16">
        <v>81.36</v>
      </c>
      <c r="C16" s="16">
        <v>3</v>
      </c>
      <c r="D16" s="17">
        <v>9.7851449454774368E-3</v>
      </c>
    </row>
    <row r="17" spans="1:4">
      <c r="A17" s="138" t="s">
        <v>22</v>
      </c>
      <c r="B17" s="16">
        <v>2100</v>
      </c>
      <c r="C17" s="16">
        <v>76.92</v>
      </c>
      <c r="D17" s="17">
        <v>0.25256642558385711</v>
      </c>
    </row>
    <row r="18" spans="1:4">
      <c r="A18" s="138" t="s">
        <v>23</v>
      </c>
      <c r="B18" s="16">
        <v>2117.79</v>
      </c>
      <c r="C18" s="16">
        <v>77.569999999999993</v>
      </c>
      <c r="D18" s="17">
        <v>0.25470602401773179</v>
      </c>
    </row>
    <row r="19" spans="1:4">
      <c r="A19" s="138" t="s">
        <v>24</v>
      </c>
      <c r="B19" s="16">
        <v>188</v>
      </c>
      <c r="C19" s="16">
        <v>6.89</v>
      </c>
      <c r="D19" s="17">
        <v>2.2610708576078636E-2</v>
      </c>
    </row>
    <row r="20" spans="1:4">
      <c r="A20" s="138" t="s">
        <v>25</v>
      </c>
      <c r="B20" s="16">
        <v>371.68</v>
      </c>
      <c r="C20" s="16">
        <v>13.61</v>
      </c>
      <c r="D20" s="17">
        <v>4.470185193381334E-2</v>
      </c>
    </row>
    <row r="21" spans="1:4">
      <c r="A21" s="138" t="s">
        <v>26</v>
      </c>
      <c r="B21" s="16">
        <v>215.5</v>
      </c>
      <c r="C21" s="16">
        <v>7.9</v>
      </c>
      <c r="D21" s="17">
        <v>2.591812605396248E-2</v>
      </c>
    </row>
    <row r="22" spans="1:4">
      <c r="A22" s="148" t="s">
        <v>27</v>
      </c>
      <c r="B22" s="20">
        <v>7805.33</v>
      </c>
      <c r="C22" s="20">
        <v>285.95</v>
      </c>
      <c r="D22" s="21">
        <v>0.93874490409640365</v>
      </c>
    </row>
    <row r="23" spans="1:4">
      <c r="A23" s="151" t="s">
        <v>28</v>
      </c>
      <c r="B23" s="18">
        <v>0</v>
      </c>
      <c r="C23" s="18">
        <v>0</v>
      </c>
      <c r="D23" s="14"/>
    </row>
    <row r="24" spans="1:4">
      <c r="A24" s="146" t="s">
        <v>29</v>
      </c>
      <c r="B24" s="16">
        <v>0</v>
      </c>
      <c r="C24" s="16">
        <v>0</v>
      </c>
      <c r="D24" s="17">
        <v>0</v>
      </c>
    </row>
    <row r="25" spans="1:4">
      <c r="A25" s="146" t="s">
        <v>30</v>
      </c>
      <c r="B25" s="16">
        <v>0</v>
      </c>
      <c r="C25" s="16">
        <v>0</v>
      </c>
      <c r="D25" s="17">
        <v>0</v>
      </c>
    </row>
    <row r="26" spans="1:4">
      <c r="A26" s="146" t="s">
        <v>31</v>
      </c>
      <c r="B26" s="16">
        <v>0</v>
      </c>
      <c r="C26" s="16">
        <v>0</v>
      </c>
      <c r="D26" s="17">
        <v>0</v>
      </c>
    </row>
    <row r="27" spans="1:4">
      <c r="A27" s="146" t="s">
        <v>32</v>
      </c>
      <c r="B27" s="16">
        <v>0</v>
      </c>
      <c r="C27" s="16">
        <v>0</v>
      </c>
      <c r="D27" s="17">
        <v>0</v>
      </c>
    </row>
    <row r="28" spans="1:4">
      <c r="A28" s="146" t="s">
        <v>33</v>
      </c>
      <c r="B28" s="16">
        <v>0</v>
      </c>
      <c r="C28" s="16">
        <v>0</v>
      </c>
      <c r="D28" s="17">
        <v>0</v>
      </c>
    </row>
    <row r="29" spans="1:4">
      <c r="A29" s="146" t="s">
        <v>34</v>
      </c>
      <c r="B29" s="16">
        <v>0</v>
      </c>
      <c r="C29" s="16">
        <v>0</v>
      </c>
      <c r="D29" s="17">
        <v>0</v>
      </c>
    </row>
    <row r="30" spans="1:4">
      <c r="A30" s="146" t="s">
        <v>35</v>
      </c>
      <c r="B30" s="16">
        <v>0</v>
      </c>
      <c r="C30" s="16">
        <v>0</v>
      </c>
      <c r="D30" s="17">
        <v>0</v>
      </c>
    </row>
    <row r="31" spans="1:4">
      <c r="A31" s="146" t="s">
        <v>36</v>
      </c>
      <c r="B31" s="16">
        <v>0</v>
      </c>
      <c r="C31" s="16">
        <v>0</v>
      </c>
      <c r="D31" s="17">
        <v>0</v>
      </c>
    </row>
    <row r="32" spans="1:4">
      <c r="A32" s="152" t="s">
        <v>37</v>
      </c>
      <c r="B32" s="24">
        <v>0</v>
      </c>
      <c r="C32" s="24">
        <v>0</v>
      </c>
      <c r="D32" s="25">
        <v>0</v>
      </c>
    </row>
    <row r="33" spans="1:239" s="155" customFormat="1">
      <c r="A33" s="141" t="s">
        <v>38</v>
      </c>
      <c r="B33" s="18">
        <v>0</v>
      </c>
      <c r="C33" s="18">
        <v>0</v>
      </c>
      <c r="D33" s="14"/>
    </row>
    <row r="34" spans="1:239" s="155" customFormat="1">
      <c r="A34" s="146" t="s">
        <v>39</v>
      </c>
      <c r="B34" s="16">
        <v>387.7793338194146</v>
      </c>
      <c r="C34" s="16">
        <v>14.21</v>
      </c>
      <c r="D34" s="17">
        <v>4.6638114408599461E-2</v>
      </c>
    </row>
    <row r="35" spans="1:239" s="155" customFormat="1">
      <c r="A35" s="138" t="s">
        <v>40</v>
      </c>
      <c r="B35" s="16">
        <v>387.7793338194146</v>
      </c>
      <c r="C35" s="16">
        <v>14.21</v>
      </c>
      <c r="D35" s="17">
        <v>4.6638114408599461E-2</v>
      </c>
    </row>
    <row r="36" spans="1:239" s="156" customFormat="1">
      <c r="A36" s="148" t="s">
        <v>41</v>
      </c>
      <c r="B36" s="20">
        <v>8193.109333819415</v>
      </c>
      <c r="C36" s="20">
        <v>300.16000000000003</v>
      </c>
      <c r="D36" s="21">
        <v>0.98538301850500309</v>
      </c>
    </row>
    <row r="37" spans="1:239" s="155" customFormat="1">
      <c r="A37" s="141" t="s">
        <v>42</v>
      </c>
      <c r="B37" s="18">
        <v>0</v>
      </c>
      <c r="C37" s="18">
        <v>0</v>
      </c>
      <c r="D37" s="14"/>
    </row>
    <row r="38" spans="1:239" s="155" customFormat="1">
      <c r="A38" s="138" t="s">
        <v>43</v>
      </c>
      <c r="B38" s="16">
        <v>119.71</v>
      </c>
      <c r="C38" s="16">
        <v>4.38</v>
      </c>
      <c r="D38" s="17">
        <v>1.4397488955544541E-2</v>
      </c>
    </row>
    <row r="39" spans="1:239" s="155" customFormat="1">
      <c r="A39" s="138" t="s">
        <v>44</v>
      </c>
      <c r="B39" s="16">
        <v>0.99</v>
      </c>
      <c r="C39" s="16">
        <v>0.04</v>
      </c>
      <c r="D39" s="17">
        <v>1.1906702920381836E-4</v>
      </c>
    </row>
    <row r="40" spans="1:239" s="155" customFormat="1">
      <c r="A40" s="146" t="s">
        <v>45</v>
      </c>
      <c r="B40" s="16">
        <v>0</v>
      </c>
      <c r="C40" s="16">
        <v>0</v>
      </c>
      <c r="D40" s="17">
        <v>0</v>
      </c>
    </row>
    <row r="41" spans="1:239" s="155" customFormat="1">
      <c r="A41" s="152" t="s">
        <v>46</v>
      </c>
      <c r="B41" s="24">
        <v>120.7</v>
      </c>
      <c r="C41" s="24">
        <v>4.42</v>
      </c>
      <c r="D41" s="25">
        <v>1.4516555984748358E-2</v>
      </c>
      <c r="E41" s="158"/>
      <c r="F41" s="158"/>
      <c r="G41" s="27"/>
      <c r="H41" s="157"/>
      <c r="I41" s="158"/>
      <c r="J41" s="158"/>
      <c r="K41" s="27"/>
      <c r="L41" s="157"/>
      <c r="M41" s="158"/>
      <c r="N41" s="158"/>
      <c r="O41" s="27"/>
      <c r="P41" s="157"/>
      <c r="Q41" s="158"/>
      <c r="R41" s="158"/>
      <c r="S41" s="27"/>
      <c r="T41" s="157"/>
      <c r="U41" s="158"/>
      <c r="V41" s="158"/>
      <c r="W41" s="27"/>
      <c r="X41" s="157"/>
      <c r="Y41" s="158"/>
      <c r="Z41" s="158"/>
      <c r="AA41" s="27"/>
      <c r="AB41" s="157"/>
      <c r="AC41" s="158"/>
      <c r="AD41" s="158"/>
      <c r="AE41" s="27"/>
      <c r="AF41" s="157"/>
      <c r="AG41" s="158"/>
      <c r="AH41" s="158"/>
      <c r="AI41" s="27"/>
      <c r="AJ41" s="157"/>
      <c r="AK41" s="158"/>
      <c r="AL41" s="158"/>
      <c r="AM41" s="27"/>
      <c r="AN41" s="157"/>
      <c r="AO41" s="158"/>
      <c r="AP41" s="158"/>
      <c r="AQ41" s="27"/>
      <c r="AR41" s="157"/>
      <c r="AS41" s="158"/>
      <c r="AT41" s="158"/>
      <c r="AU41" s="27"/>
      <c r="AV41" s="157"/>
      <c r="AW41" s="158"/>
      <c r="AX41" s="158"/>
      <c r="AY41" s="27"/>
      <c r="AZ41" s="157"/>
      <c r="BA41" s="158"/>
      <c r="BB41" s="158"/>
      <c r="BC41" s="27"/>
      <c r="BD41" s="157"/>
      <c r="BE41" s="158"/>
      <c r="BF41" s="158"/>
      <c r="BG41" s="27"/>
      <c r="BH41" s="157"/>
      <c r="BI41" s="158"/>
      <c r="BJ41" s="158"/>
      <c r="BK41" s="27"/>
      <c r="BL41" s="157"/>
      <c r="BM41" s="158"/>
      <c r="BN41" s="158"/>
      <c r="BO41" s="27"/>
      <c r="BP41" s="157"/>
      <c r="BQ41" s="158"/>
      <c r="BR41" s="158"/>
      <c r="BS41" s="27"/>
      <c r="BT41" s="157"/>
      <c r="BU41" s="158"/>
      <c r="BV41" s="158"/>
      <c r="BW41" s="27"/>
      <c r="BX41" s="157"/>
      <c r="BY41" s="158"/>
      <c r="BZ41" s="158"/>
      <c r="CA41" s="27"/>
      <c r="CB41" s="157"/>
      <c r="CC41" s="158"/>
      <c r="CD41" s="158"/>
      <c r="CE41" s="27"/>
      <c r="CF41" s="157"/>
      <c r="CG41" s="158"/>
      <c r="CH41" s="158"/>
      <c r="CI41" s="27"/>
      <c r="CJ41" s="157"/>
      <c r="CK41" s="158"/>
      <c r="CL41" s="158"/>
      <c r="CM41" s="27"/>
      <c r="CN41" s="157"/>
      <c r="CO41" s="158"/>
      <c r="CP41" s="158"/>
      <c r="CQ41" s="27"/>
      <c r="CR41" s="157"/>
      <c r="CS41" s="158"/>
      <c r="CT41" s="158"/>
      <c r="CU41" s="27"/>
      <c r="CV41" s="157"/>
      <c r="CW41" s="158"/>
      <c r="CX41" s="158"/>
      <c r="CY41" s="27"/>
      <c r="CZ41" s="157"/>
      <c r="DA41" s="158"/>
      <c r="DB41" s="158"/>
      <c r="DC41" s="27"/>
      <c r="DD41" s="157"/>
      <c r="DE41" s="158"/>
      <c r="DF41" s="158"/>
      <c r="DG41" s="27"/>
      <c r="DH41" s="157"/>
      <c r="DI41" s="158"/>
      <c r="DJ41" s="158"/>
      <c r="DK41" s="27"/>
      <c r="DL41" s="157"/>
      <c r="DM41" s="158"/>
      <c r="DN41" s="158"/>
      <c r="DO41" s="27"/>
      <c r="DP41" s="157"/>
      <c r="DQ41" s="158"/>
      <c r="DR41" s="158"/>
      <c r="DS41" s="27"/>
      <c r="DT41" s="157"/>
      <c r="DU41" s="158"/>
      <c r="DV41" s="158"/>
      <c r="DW41" s="27"/>
      <c r="DX41" s="157"/>
      <c r="DY41" s="158"/>
      <c r="DZ41" s="158"/>
      <c r="EA41" s="27"/>
      <c r="EB41" s="157"/>
      <c r="EC41" s="158"/>
      <c r="ED41" s="158"/>
      <c r="EE41" s="27"/>
      <c r="EF41" s="157"/>
      <c r="EG41" s="158"/>
      <c r="EH41" s="158"/>
      <c r="EI41" s="27"/>
      <c r="EJ41" s="157"/>
      <c r="EK41" s="158"/>
      <c r="EL41" s="158"/>
      <c r="EM41" s="27"/>
      <c r="EN41" s="157"/>
      <c r="EO41" s="158"/>
      <c r="EP41" s="158"/>
      <c r="EQ41" s="27"/>
      <c r="ER41" s="157"/>
      <c r="ES41" s="158"/>
      <c r="ET41" s="158"/>
      <c r="EU41" s="27"/>
      <c r="EV41" s="157"/>
      <c r="EW41" s="158"/>
      <c r="EX41" s="158"/>
      <c r="EY41" s="27"/>
      <c r="EZ41" s="157"/>
      <c r="FA41" s="158"/>
      <c r="FB41" s="158"/>
      <c r="FC41" s="27"/>
      <c r="FD41" s="157"/>
      <c r="FE41" s="158"/>
      <c r="FF41" s="158"/>
      <c r="FG41" s="27"/>
      <c r="FH41" s="157"/>
      <c r="FI41" s="158"/>
      <c r="FJ41" s="158"/>
      <c r="FK41" s="27"/>
      <c r="FL41" s="157"/>
      <c r="FM41" s="158"/>
      <c r="FN41" s="158"/>
      <c r="FO41" s="27"/>
      <c r="FP41" s="157"/>
      <c r="FQ41" s="158"/>
      <c r="FR41" s="158"/>
      <c r="FS41" s="27"/>
      <c r="FT41" s="157"/>
      <c r="FU41" s="158"/>
      <c r="FV41" s="158"/>
      <c r="FW41" s="27"/>
      <c r="FX41" s="157"/>
      <c r="FY41" s="158"/>
      <c r="FZ41" s="158"/>
      <c r="GA41" s="27"/>
      <c r="GB41" s="157"/>
      <c r="GC41" s="158"/>
      <c r="GD41" s="158"/>
      <c r="GE41" s="27"/>
      <c r="GF41" s="157"/>
      <c r="GG41" s="158"/>
      <c r="GH41" s="158"/>
      <c r="GI41" s="27"/>
      <c r="GJ41" s="157"/>
      <c r="GK41" s="158"/>
      <c r="GL41" s="158"/>
      <c r="GM41" s="27"/>
      <c r="GN41" s="157"/>
      <c r="GO41" s="158"/>
      <c r="GP41" s="158"/>
      <c r="GQ41" s="27"/>
      <c r="GR41" s="157"/>
      <c r="GS41" s="158"/>
      <c r="GT41" s="158"/>
      <c r="GU41" s="27"/>
      <c r="GV41" s="157"/>
      <c r="GW41" s="158"/>
      <c r="GX41" s="158"/>
      <c r="GY41" s="27"/>
      <c r="GZ41" s="157"/>
      <c r="HA41" s="158"/>
      <c r="HB41" s="158"/>
      <c r="HC41" s="27"/>
      <c r="HD41" s="157"/>
      <c r="HE41" s="158"/>
      <c r="HF41" s="158"/>
      <c r="HG41" s="27"/>
      <c r="HH41" s="157"/>
      <c r="HI41" s="158"/>
      <c r="HJ41" s="158"/>
      <c r="HK41" s="27"/>
      <c r="HL41" s="157"/>
      <c r="HM41" s="158"/>
      <c r="HN41" s="158"/>
      <c r="HO41" s="27"/>
      <c r="HP41" s="157"/>
      <c r="HQ41" s="158"/>
      <c r="HR41" s="158"/>
      <c r="HS41" s="27"/>
      <c r="HT41" s="157"/>
      <c r="HU41" s="158"/>
      <c r="HV41" s="158"/>
      <c r="HW41" s="27"/>
      <c r="HX41" s="157"/>
      <c r="HY41" s="158"/>
      <c r="HZ41" s="158"/>
      <c r="IA41" s="27"/>
      <c r="IB41" s="157"/>
      <c r="IC41" s="158"/>
      <c r="ID41" s="158"/>
      <c r="IE41" s="27"/>
    </row>
    <row r="42" spans="1:239" s="155" customFormat="1">
      <c r="A42" s="141" t="s">
        <v>47</v>
      </c>
      <c r="B42" s="18">
        <v>0</v>
      </c>
      <c r="C42" s="18">
        <v>0</v>
      </c>
      <c r="D42" s="14"/>
    </row>
    <row r="43" spans="1:239" s="155" customFormat="1">
      <c r="A43" s="146" t="s">
        <v>48</v>
      </c>
      <c r="B43" s="16">
        <v>0.11500239999999998</v>
      </c>
      <c r="C43" s="16">
        <v>0</v>
      </c>
      <c r="D43" s="17">
        <v>1.3831307191221411E-5</v>
      </c>
    </row>
    <row r="44" spans="1:239" s="155" customFormat="1">
      <c r="A44" s="146" t="s">
        <v>49</v>
      </c>
      <c r="B44" s="16">
        <v>0</v>
      </c>
      <c r="C44" s="16">
        <v>0</v>
      </c>
      <c r="D44" s="17">
        <v>0</v>
      </c>
    </row>
    <row r="45" spans="1:239" s="155" customFormat="1">
      <c r="A45" s="146" t="s">
        <v>50</v>
      </c>
      <c r="B45" s="16">
        <v>0.72</v>
      </c>
      <c r="C45" s="16">
        <v>0.03</v>
      </c>
      <c r="D45" s="17">
        <v>8.659420305732244E-5</v>
      </c>
    </row>
    <row r="46" spans="1:239" s="155" customFormat="1">
      <c r="A46" s="152" t="s">
        <v>51</v>
      </c>
      <c r="B46" s="24">
        <v>0.83500239999999992</v>
      </c>
      <c r="C46" s="24">
        <v>0.03</v>
      </c>
      <c r="D46" s="25">
        <v>1.0042551024854384E-4</v>
      </c>
      <c r="E46" s="158"/>
      <c r="F46" s="158"/>
      <c r="G46" s="27"/>
      <c r="H46" s="157"/>
      <c r="I46" s="158"/>
      <c r="J46" s="158"/>
      <c r="K46" s="27"/>
      <c r="L46" s="157"/>
      <c r="M46" s="158"/>
      <c r="N46" s="158"/>
      <c r="O46" s="27"/>
      <c r="P46" s="157"/>
      <c r="Q46" s="158"/>
      <c r="R46" s="158"/>
      <c r="S46" s="27"/>
      <c r="T46" s="157"/>
      <c r="U46" s="158"/>
      <c r="V46" s="158"/>
      <c r="W46" s="27"/>
      <c r="X46" s="157"/>
      <c r="Y46" s="158"/>
      <c r="Z46" s="158"/>
      <c r="AA46" s="27"/>
      <c r="AB46" s="157"/>
      <c r="AC46" s="158"/>
      <c r="AD46" s="158"/>
      <c r="AE46" s="27"/>
      <c r="AF46" s="157"/>
      <c r="AG46" s="158"/>
      <c r="AH46" s="158"/>
      <c r="AI46" s="27"/>
      <c r="AJ46" s="157"/>
      <c r="AK46" s="158"/>
      <c r="AL46" s="158"/>
      <c r="AM46" s="27"/>
      <c r="AN46" s="157"/>
      <c r="AO46" s="158"/>
      <c r="AP46" s="158"/>
      <c r="AQ46" s="27"/>
      <c r="AR46" s="157"/>
      <c r="AS46" s="158"/>
      <c r="AT46" s="158"/>
      <c r="AU46" s="27"/>
      <c r="AV46" s="157"/>
      <c r="AW46" s="158"/>
      <c r="AX46" s="158"/>
      <c r="AY46" s="27"/>
      <c r="AZ46" s="157"/>
      <c r="BA46" s="158"/>
      <c r="BB46" s="158"/>
      <c r="BC46" s="27"/>
      <c r="BD46" s="157"/>
      <c r="BE46" s="158"/>
      <c r="BF46" s="158"/>
      <c r="BG46" s="27"/>
      <c r="BH46" s="157"/>
      <c r="BI46" s="158"/>
      <c r="BJ46" s="158"/>
      <c r="BK46" s="27"/>
      <c r="BL46" s="157"/>
      <c r="BM46" s="158"/>
      <c r="BN46" s="158"/>
      <c r="BO46" s="27"/>
      <c r="BP46" s="157"/>
      <c r="BQ46" s="158"/>
      <c r="BR46" s="158"/>
      <c r="BS46" s="27"/>
      <c r="BT46" s="157"/>
      <c r="BU46" s="158"/>
      <c r="BV46" s="158"/>
      <c r="BW46" s="27"/>
      <c r="BX46" s="157"/>
      <c r="BY46" s="158"/>
      <c r="BZ46" s="158"/>
      <c r="CA46" s="27"/>
      <c r="CB46" s="157"/>
      <c r="CC46" s="158"/>
      <c r="CD46" s="158"/>
      <c r="CE46" s="27"/>
      <c r="CF46" s="157"/>
      <c r="CG46" s="158"/>
      <c r="CH46" s="158"/>
      <c r="CI46" s="27"/>
      <c r="CJ46" s="157"/>
      <c r="CK46" s="158"/>
      <c r="CL46" s="158"/>
      <c r="CM46" s="27"/>
      <c r="CN46" s="157"/>
      <c r="CO46" s="158"/>
      <c r="CP46" s="158"/>
      <c r="CQ46" s="27"/>
      <c r="CR46" s="157"/>
      <c r="CS46" s="158"/>
      <c r="CT46" s="158"/>
      <c r="CU46" s="27"/>
      <c r="CV46" s="157"/>
      <c r="CW46" s="158"/>
      <c r="CX46" s="158"/>
      <c r="CY46" s="27"/>
      <c r="CZ46" s="157"/>
      <c r="DA46" s="158"/>
      <c r="DB46" s="158"/>
      <c r="DC46" s="27"/>
      <c r="DD46" s="157"/>
      <c r="DE46" s="158"/>
      <c r="DF46" s="158"/>
      <c r="DG46" s="27"/>
      <c r="DH46" s="157"/>
      <c r="DI46" s="158"/>
      <c r="DJ46" s="158"/>
      <c r="DK46" s="27"/>
      <c r="DL46" s="157"/>
      <c r="DM46" s="158"/>
      <c r="DN46" s="158"/>
      <c r="DO46" s="27"/>
      <c r="DP46" s="157"/>
      <c r="DQ46" s="158"/>
      <c r="DR46" s="158"/>
      <c r="DS46" s="27"/>
      <c r="DT46" s="157"/>
      <c r="DU46" s="158"/>
      <c r="DV46" s="158"/>
      <c r="DW46" s="27"/>
      <c r="DX46" s="157"/>
      <c r="DY46" s="158"/>
      <c r="DZ46" s="158"/>
      <c r="EA46" s="27"/>
      <c r="EB46" s="157"/>
      <c r="EC46" s="158"/>
      <c r="ED46" s="158"/>
      <c r="EE46" s="27"/>
      <c r="EF46" s="157"/>
      <c r="EG46" s="158"/>
      <c r="EH46" s="158"/>
      <c r="EI46" s="27"/>
      <c r="EJ46" s="157"/>
      <c r="EK46" s="158"/>
      <c r="EL46" s="158"/>
      <c r="EM46" s="27"/>
      <c r="EN46" s="157"/>
      <c r="EO46" s="158"/>
      <c r="EP46" s="158"/>
      <c r="EQ46" s="27"/>
      <c r="ER46" s="157"/>
      <c r="ES46" s="158"/>
      <c r="ET46" s="158"/>
      <c r="EU46" s="27"/>
      <c r="EV46" s="157"/>
      <c r="EW46" s="158"/>
      <c r="EX46" s="158"/>
      <c r="EY46" s="27"/>
      <c r="EZ46" s="157"/>
      <c r="FA46" s="158"/>
      <c r="FB46" s="158"/>
      <c r="FC46" s="27"/>
      <c r="FD46" s="157"/>
      <c r="FE46" s="158"/>
      <c r="FF46" s="158"/>
      <c r="FG46" s="27"/>
      <c r="FH46" s="157"/>
      <c r="FI46" s="158"/>
      <c r="FJ46" s="158"/>
      <c r="FK46" s="27"/>
      <c r="FL46" s="157"/>
      <c r="FM46" s="158"/>
      <c r="FN46" s="158"/>
      <c r="FO46" s="27"/>
      <c r="FP46" s="157"/>
      <c r="FQ46" s="158"/>
      <c r="FR46" s="158"/>
      <c r="FS46" s="27"/>
      <c r="FT46" s="157"/>
      <c r="FU46" s="158"/>
      <c r="FV46" s="158"/>
      <c r="FW46" s="27"/>
      <c r="FX46" s="157"/>
      <c r="FY46" s="158"/>
      <c r="FZ46" s="158"/>
      <c r="GA46" s="27"/>
      <c r="GB46" s="157"/>
      <c r="GC46" s="158"/>
      <c r="GD46" s="158"/>
      <c r="GE46" s="27"/>
      <c r="GF46" s="157"/>
      <c r="GG46" s="158"/>
      <c r="GH46" s="158"/>
      <c r="GI46" s="27"/>
      <c r="GJ46" s="157"/>
      <c r="GK46" s="158"/>
      <c r="GL46" s="158"/>
      <c r="GM46" s="27"/>
      <c r="GN46" s="157"/>
      <c r="GO46" s="158"/>
      <c r="GP46" s="158"/>
      <c r="GQ46" s="27"/>
      <c r="GR46" s="157"/>
      <c r="GS46" s="158"/>
      <c r="GT46" s="158"/>
      <c r="GU46" s="27"/>
      <c r="GV46" s="157"/>
      <c r="GW46" s="158"/>
      <c r="GX46" s="158"/>
      <c r="GY46" s="27"/>
      <c r="GZ46" s="157"/>
      <c r="HA46" s="158"/>
      <c r="HB46" s="158"/>
      <c r="HC46" s="27"/>
      <c r="HD46" s="157"/>
      <c r="HE46" s="158"/>
      <c r="HF46" s="158"/>
      <c r="HG46" s="27"/>
      <c r="HH46" s="157"/>
      <c r="HI46" s="158"/>
      <c r="HJ46" s="158"/>
      <c r="HK46" s="27"/>
      <c r="HL46" s="157"/>
      <c r="HM46" s="158"/>
      <c r="HN46" s="158"/>
      <c r="HO46" s="27"/>
      <c r="HP46" s="157"/>
      <c r="HQ46" s="158"/>
      <c r="HR46" s="158"/>
      <c r="HS46" s="27"/>
      <c r="HT46" s="157"/>
      <c r="HU46" s="158"/>
      <c r="HV46" s="158"/>
      <c r="HW46" s="27"/>
      <c r="HX46" s="157"/>
      <c r="HY46" s="158"/>
      <c r="HZ46" s="158"/>
      <c r="IA46" s="27"/>
      <c r="IB46" s="157"/>
      <c r="IC46" s="158"/>
      <c r="ID46" s="158"/>
      <c r="IE46" s="27"/>
    </row>
    <row r="47" spans="1:239" s="155" customFormat="1">
      <c r="A47" s="159" t="s">
        <v>52</v>
      </c>
      <c r="B47" s="29">
        <v>121.53500239999998</v>
      </c>
      <c r="C47" s="29">
        <v>4.45</v>
      </c>
      <c r="D47" s="30">
        <v>1.46169814949969E-2</v>
      </c>
      <c r="E47" s="158"/>
      <c r="F47" s="157"/>
      <c r="G47" s="158"/>
      <c r="H47" s="158"/>
      <c r="I47" s="158"/>
      <c r="J47" s="157"/>
      <c r="K47" s="158"/>
      <c r="L47" s="158"/>
      <c r="M47" s="158"/>
      <c r="N47" s="157"/>
      <c r="O47" s="158"/>
      <c r="P47" s="158"/>
      <c r="Q47" s="158"/>
      <c r="R47" s="157"/>
      <c r="S47" s="158"/>
      <c r="T47" s="158"/>
      <c r="U47" s="158"/>
      <c r="V47" s="157"/>
      <c r="W47" s="158"/>
      <c r="X47" s="158"/>
      <c r="Y47" s="158"/>
      <c r="Z47" s="157"/>
      <c r="AA47" s="158"/>
      <c r="AB47" s="158"/>
      <c r="AC47" s="158"/>
      <c r="AD47" s="157"/>
      <c r="AE47" s="158"/>
      <c r="AF47" s="158"/>
      <c r="AG47" s="158"/>
      <c r="AH47" s="157"/>
      <c r="AI47" s="158"/>
      <c r="AJ47" s="158"/>
      <c r="AK47" s="158"/>
      <c r="AL47" s="157"/>
      <c r="AM47" s="158"/>
      <c r="AN47" s="158"/>
      <c r="AO47" s="158"/>
      <c r="AP47" s="157"/>
      <c r="AQ47" s="158"/>
      <c r="AR47" s="158"/>
      <c r="AS47" s="158"/>
      <c r="AT47" s="157"/>
      <c r="AU47" s="158"/>
      <c r="AV47" s="158"/>
      <c r="AW47" s="158"/>
      <c r="AX47" s="157"/>
      <c r="AY47" s="158"/>
      <c r="AZ47" s="158"/>
      <c r="BA47" s="158"/>
      <c r="BB47" s="157"/>
      <c r="BC47" s="158"/>
      <c r="BD47" s="158"/>
      <c r="BE47" s="158"/>
      <c r="BF47" s="157"/>
      <c r="BG47" s="158"/>
      <c r="BH47" s="158"/>
      <c r="BI47" s="158"/>
      <c r="BJ47" s="157"/>
      <c r="BK47" s="158"/>
      <c r="BL47" s="158"/>
      <c r="BM47" s="158"/>
      <c r="BN47" s="157"/>
      <c r="BO47" s="158"/>
      <c r="BP47" s="158"/>
      <c r="BQ47" s="158"/>
      <c r="BR47" s="157"/>
      <c r="BS47" s="158"/>
      <c r="BT47" s="158"/>
      <c r="BU47" s="158"/>
      <c r="BV47" s="157"/>
      <c r="BW47" s="158"/>
      <c r="BX47" s="158"/>
      <c r="BY47" s="158"/>
      <c r="BZ47" s="157"/>
      <c r="CA47" s="158"/>
      <c r="CB47" s="158"/>
      <c r="CC47" s="158"/>
      <c r="CD47" s="157"/>
      <c r="CE47" s="158"/>
      <c r="CF47" s="158"/>
      <c r="CG47" s="158"/>
      <c r="CH47" s="157"/>
      <c r="CI47" s="158"/>
      <c r="CJ47" s="158"/>
      <c r="CK47" s="158"/>
      <c r="CL47" s="157"/>
      <c r="CM47" s="158"/>
      <c r="CN47" s="158"/>
      <c r="CO47" s="158"/>
      <c r="CP47" s="157"/>
      <c r="CQ47" s="158"/>
      <c r="CR47" s="158"/>
      <c r="CS47" s="158"/>
      <c r="CT47" s="157"/>
      <c r="CU47" s="158"/>
      <c r="CV47" s="158"/>
      <c r="CW47" s="158"/>
      <c r="CX47" s="157"/>
      <c r="CY47" s="158"/>
      <c r="CZ47" s="158"/>
      <c r="DA47" s="158"/>
      <c r="DB47" s="157"/>
      <c r="DC47" s="158"/>
      <c r="DD47" s="158"/>
      <c r="DE47" s="158"/>
      <c r="DF47" s="157"/>
      <c r="DG47" s="158"/>
      <c r="DH47" s="158"/>
      <c r="DI47" s="158"/>
      <c r="DJ47" s="157"/>
      <c r="DK47" s="158"/>
      <c r="DL47" s="158"/>
      <c r="DM47" s="158"/>
      <c r="DN47" s="157"/>
      <c r="DO47" s="158"/>
      <c r="DP47" s="158"/>
      <c r="DQ47" s="158"/>
      <c r="DR47" s="157"/>
      <c r="DS47" s="158"/>
      <c r="DT47" s="158"/>
      <c r="DU47" s="158"/>
      <c r="DV47" s="157"/>
      <c r="DW47" s="158"/>
      <c r="DX47" s="158"/>
      <c r="DY47" s="158"/>
      <c r="DZ47" s="157"/>
      <c r="EA47" s="158"/>
      <c r="EB47" s="158"/>
      <c r="EC47" s="158"/>
      <c r="ED47" s="157"/>
      <c r="EE47" s="158"/>
      <c r="EF47" s="158"/>
      <c r="EG47" s="158"/>
      <c r="EH47" s="157"/>
      <c r="EI47" s="158"/>
      <c r="EJ47" s="158"/>
      <c r="EK47" s="158"/>
      <c r="EL47" s="157"/>
      <c r="EM47" s="158"/>
      <c r="EN47" s="158"/>
      <c r="EO47" s="158"/>
      <c r="EP47" s="157"/>
      <c r="EQ47" s="158"/>
      <c r="ER47" s="158"/>
      <c r="ES47" s="158"/>
      <c r="ET47" s="157"/>
      <c r="EU47" s="158"/>
      <c r="EV47" s="158"/>
      <c r="EW47" s="158"/>
      <c r="EX47" s="157"/>
      <c r="EY47" s="158"/>
      <c r="EZ47" s="158"/>
      <c r="FA47" s="158"/>
      <c r="FB47" s="157"/>
      <c r="FC47" s="158"/>
      <c r="FD47" s="158"/>
      <c r="FE47" s="158"/>
      <c r="FF47" s="157"/>
      <c r="FG47" s="158"/>
      <c r="FH47" s="158"/>
      <c r="FI47" s="158"/>
      <c r="FJ47" s="157"/>
      <c r="FK47" s="158"/>
      <c r="FL47" s="158"/>
      <c r="FM47" s="158"/>
      <c r="FN47" s="157"/>
      <c r="FO47" s="158"/>
      <c r="FP47" s="158"/>
      <c r="FQ47" s="158"/>
      <c r="FR47" s="157"/>
      <c r="FS47" s="158"/>
      <c r="FT47" s="158"/>
      <c r="FU47" s="158"/>
      <c r="FV47" s="157"/>
      <c r="FW47" s="158"/>
      <c r="FX47" s="158"/>
      <c r="FY47" s="158"/>
      <c r="FZ47" s="157"/>
      <c r="GA47" s="158"/>
      <c r="GB47" s="158"/>
      <c r="GC47" s="158"/>
      <c r="GD47" s="157"/>
      <c r="GE47" s="158"/>
      <c r="GF47" s="158"/>
      <c r="GG47" s="158"/>
      <c r="GH47" s="157"/>
      <c r="GI47" s="158"/>
      <c r="GJ47" s="158"/>
      <c r="GK47" s="158"/>
      <c r="GL47" s="157"/>
      <c r="GM47" s="158"/>
      <c r="GN47" s="158"/>
      <c r="GO47" s="158"/>
      <c r="GP47" s="157"/>
      <c r="GQ47" s="158"/>
      <c r="GR47" s="158"/>
      <c r="GS47" s="158"/>
      <c r="GT47" s="157"/>
      <c r="GU47" s="158"/>
      <c r="GV47" s="158"/>
      <c r="GW47" s="158"/>
      <c r="GX47" s="157"/>
      <c r="GY47" s="158"/>
      <c r="GZ47" s="158"/>
      <c r="HA47" s="158"/>
      <c r="HB47" s="157"/>
      <c r="HC47" s="158"/>
      <c r="HD47" s="158"/>
      <c r="HE47" s="158"/>
      <c r="HF47" s="157"/>
      <c r="HG47" s="158"/>
      <c r="HH47" s="158"/>
      <c r="HI47" s="158"/>
      <c r="HJ47" s="157"/>
      <c r="HK47" s="158"/>
      <c r="HL47" s="158"/>
      <c r="HM47" s="158"/>
      <c r="HN47" s="157"/>
      <c r="HO47" s="158"/>
      <c r="HP47" s="158"/>
      <c r="HQ47" s="158"/>
      <c r="HR47" s="157"/>
      <c r="HS47" s="158"/>
      <c r="HT47" s="158"/>
      <c r="HU47" s="158"/>
      <c r="HV47" s="157"/>
      <c r="HW47" s="158"/>
      <c r="HX47" s="158"/>
      <c r="HY47" s="158"/>
      <c r="HZ47" s="157"/>
      <c r="IA47" s="158"/>
      <c r="IB47" s="158"/>
      <c r="IC47" s="158"/>
    </row>
    <row r="48" spans="1:239" s="156" customFormat="1" ht="13.5" thickBot="1">
      <c r="A48" s="162" t="s">
        <v>53</v>
      </c>
      <c r="B48" s="32">
        <v>8314.644336219415</v>
      </c>
      <c r="C48" s="32">
        <v>304.61</v>
      </c>
      <c r="D48" s="33">
        <v>1</v>
      </c>
    </row>
    <row r="49" spans="1:239" s="155" customFormat="1" ht="13.5" thickBot="1">
      <c r="A49" s="166"/>
      <c r="B49" s="34"/>
      <c r="C49" s="34"/>
      <c r="D49" s="35"/>
    </row>
    <row r="50" spans="1:239" s="155" customFormat="1" ht="13.5" thickBot="1">
      <c r="A50" s="167" t="s">
        <v>54</v>
      </c>
      <c r="B50" s="37">
        <v>2794.04</v>
      </c>
      <c r="C50" s="37">
        <v>102.39</v>
      </c>
      <c r="D50" s="38">
        <v>1</v>
      </c>
    </row>
    <row r="51" spans="1:239" s="155" customFormat="1">
      <c r="A51" s="168" t="s">
        <v>55</v>
      </c>
      <c r="B51" s="40">
        <v>81.36</v>
      </c>
      <c r="C51" s="40">
        <v>3</v>
      </c>
      <c r="D51" s="41">
        <v>2.9119124994631429E-2</v>
      </c>
    </row>
    <row r="52" spans="1:239" s="155" customFormat="1">
      <c r="A52" s="152" t="s">
        <v>56</v>
      </c>
      <c r="B52" s="24">
        <v>371.68</v>
      </c>
      <c r="C52" s="24">
        <v>13.61</v>
      </c>
      <c r="D52" s="25">
        <v>0.13302601251234772</v>
      </c>
      <c r="E52" s="158"/>
      <c r="F52" s="158"/>
      <c r="G52" s="27"/>
      <c r="H52" s="157"/>
      <c r="I52" s="158"/>
      <c r="J52" s="158"/>
      <c r="K52" s="27"/>
      <c r="L52" s="157"/>
      <c r="M52" s="158"/>
      <c r="N52" s="158"/>
      <c r="O52" s="27"/>
      <c r="P52" s="157"/>
      <c r="Q52" s="158"/>
      <c r="R52" s="158"/>
      <c r="S52" s="27"/>
      <c r="T52" s="157"/>
      <c r="U52" s="158"/>
      <c r="V52" s="158"/>
      <c r="W52" s="27"/>
      <c r="X52" s="157"/>
      <c r="Y52" s="158"/>
      <c r="Z52" s="158"/>
      <c r="AA52" s="27"/>
      <c r="AB52" s="157"/>
      <c r="AC52" s="158"/>
      <c r="AD52" s="158"/>
      <c r="AE52" s="27"/>
      <c r="AF52" s="157"/>
      <c r="AG52" s="158"/>
      <c r="AH52" s="158"/>
      <c r="AI52" s="27"/>
      <c r="AJ52" s="157"/>
      <c r="AK52" s="158"/>
      <c r="AL52" s="158"/>
      <c r="AM52" s="27"/>
      <c r="AN52" s="157"/>
      <c r="AO52" s="158"/>
      <c r="AP52" s="158"/>
      <c r="AQ52" s="27"/>
      <c r="AR52" s="157"/>
      <c r="AS52" s="158"/>
      <c r="AT52" s="158"/>
      <c r="AU52" s="27"/>
      <c r="AV52" s="157"/>
      <c r="AW52" s="158"/>
      <c r="AX52" s="158"/>
      <c r="AY52" s="27"/>
      <c r="AZ52" s="157"/>
      <c r="BA52" s="158"/>
      <c r="BB52" s="158"/>
      <c r="BC52" s="27"/>
      <c r="BD52" s="157"/>
      <c r="BE52" s="158"/>
      <c r="BF52" s="158"/>
      <c r="BG52" s="27"/>
      <c r="BH52" s="157"/>
      <c r="BI52" s="158"/>
      <c r="BJ52" s="158"/>
      <c r="BK52" s="27"/>
      <c r="BL52" s="157"/>
      <c r="BM52" s="158"/>
      <c r="BN52" s="158"/>
      <c r="BO52" s="27"/>
      <c r="BP52" s="157"/>
      <c r="BQ52" s="158"/>
      <c r="BR52" s="158"/>
      <c r="BS52" s="27"/>
      <c r="BT52" s="157"/>
      <c r="BU52" s="158"/>
      <c r="BV52" s="158"/>
      <c r="BW52" s="27"/>
      <c r="BX52" s="157"/>
      <c r="BY52" s="158"/>
      <c r="BZ52" s="158"/>
      <c r="CA52" s="27"/>
      <c r="CB52" s="157"/>
      <c r="CC52" s="158"/>
      <c r="CD52" s="158"/>
      <c r="CE52" s="27"/>
      <c r="CF52" s="157"/>
      <c r="CG52" s="158"/>
      <c r="CH52" s="158"/>
      <c r="CI52" s="27"/>
      <c r="CJ52" s="157"/>
      <c r="CK52" s="158"/>
      <c r="CL52" s="158"/>
      <c r="CM52" s="27"/>
      <c r="CN52" s="157"/>
      <c r="CO52" s="158"/>
      <c r="CP52" s="158"/>
      <c r="CQ52" s="27"/>
      <c r="CR52" s="157"/>
      <c r="CS52" s="158"/>
      <c r="CT52" s="158"/>
      <c r="CU52" s="27"/>
      <c r="CV52" s="157"/>
      <c r="CW52" s="158"/>
      <c r="CX52" s="158"/>
      <c r="CY52" s="27"/>
      <c r="CZ52" s="157"/>
      <c r="DA52" s="158"/>
      <c r="DB52" s="158"/>
      <c r="DC52" s="27"/>
      <c r="DD52" s="157"/>
      <c r="DE52" s="158"/>
      <c r="DF52" s="158"/>
      <c r="DG52" s="27"/>
      <c r="DH52" s="157"/>
      <c r="DI52" s="158"/>
      <c r="DJ52" s="158"/>
      <c r="DK52" s="27"/>
      <c r="DL52" s="157"/>
      <c r="DM52" s="158"/>
      <c r="DN52" s="158"/>
      <c r="DO52" s="27"/>
      <c r="DP52" s="157"/>
      <c r="DQ52" s="158"/>
      <c r="DR52" s="158"/>
      <c r="DS52" s="27"/>
      <c r="DT52" s="157"/>
      <c r="DU52" s="158"/>
      <c r="DV52" s="158"/>
      <c r="DW52" s="27"/>
      <c r="DX52" s="157"/>
      <c r="DY52" s="158"/>
      <c r="DZ52" s="158"/>
      <c r="EA52" s="27"/>
      <c r="EB52" s="157"/>
      <c r="EC52" s="158"/>
      <c r="ED52" s="158"/>
      <c r="EE52" s="27"/>
      <c r="EF52" s="157"/>
      <c r="EG52" s="158"/>
      <c r="EH52" s="158"/>
      <c r="EI52" s="27"/>
      <c r="EJ52" s="157"/>
      <c r="EK52" s="158"/>
      <c r="EL52" s="158"/>
      <c r="EM52" s="27"/>
      <c r="EN52" s="157"/>
      <c r="EO52" s="158"/>
      <c r="EP52" s="158"/>
      <c r="EQ52" s="27"/>
      <c r="ER52" s="157"/>
      <c r="ES52" s="158"/>
      <c r="ET52" s="158"/>
      <c r="EU52" s="27"/>
      <c r="EV52" s="157"/>
      <c r="EW52" s="158"/>
      <c r="EX52" s="158"/>
      <c r="EY52" s="27"/>
      <c r="EZ52" s="157"/>
      <c r="FA52" s="158"/>
      <c r="FB52" s="158"/>
      <c r="FC52" s="27"/>
      <c r="FD52" s="157"/>
      <c r="FE52" s="158"/>
      <c r="FF52" s="158"/>
      <c r="FG52" s="27"/>
      <c r="FH52" s="157"/>
      <c r="FI52" s="158"/>
      <c r="FJ52" s="158"/>
      <c r="FK52" s="27"/>
      <c r="FL52" s="157"/>
      <c r="FM52" s="158"/>
      <c r="FN52" s="158"/>
      <c r="FO52" s="27"/>
      <c r="FP52" s="157"/>
      <c r="FQ52" s="158"/>
      <c r="FR52" s="158"/>
      <c r="FS52" s="27"/>
      <c r="FT52" s="157"/>
      <c r="FU52" s="158"/>
      <c r="FV52" s="158"/>
      <c r="FW52" s="27"/>
      <c r="FX52" s="157"/>
      <c r="FY52" s="158"/>
      <c r="FZ52" s="158"/>
      <c r="GA52" s="27"/>
      <c r="GB52" s="157"/>
      <c r="GC52" s="158"/>
      <c r="GD52" s="158"/>
      <c r="GE52" s="27"/>
      <c r="GF52" s="157"/>
      <c r="GG52" s="158"/>
      <c r="GH52" s="158"/>
      <c r="GI52" s="27"/>
      <c r="GJ52" s="157"/>
      <c r="GK52" s="158"/>
      <c r="GL52" s="158"/>
      <c r="GM52" s="27"/>
      <c r="GN52" s="157"/>
      <c r="GO52" s="158"/>
      <c r="GP52" s="158"/>
      <c r="GQ52" s="27"/>
      <c r="GR52" s="157"/>
      <c r="GS52" s="158"/>
      <c r="GT52" s="158"/>
      <c r="GU52" s="27"/>
      <c r="GV52" s="157"/>
      <c r="GW52" s="158"/>
      <c r="GX52" s="158"/>
      <c r="GY52" s="27"/>
      <c r="GZ52" s="157"/>
      <c r="HA52" s="158"/>
      <c r="HB52" s="158"/>
      <c r="HC52" s="27"/>
      <c r="HD52" s="157"/>
      <c r="HE52" s="158"/>
      <c r="HF52" s="158"/>
      <c r="HG52" s="27"/>
      <c r="HH52" s="157"/>
      <c r="HI52" s="158"/>
      <c r="HJ52" s="158"/>
      <c r="HK52" s="27"/>
      <c r="HL52" s="157"/>
      <c r="HM52" s="158"/>
      <c r="HN52" s="158"/>
      <c r="HO52" s="27"/>
      <c r="HP52" s="157"/>
      <c r="HQ52" s="158"/>
      <c r="HR52" s="158"/>
      <c r="HS52" s="27"/>
      <c r="HT52" s="157"/>
      <c r="HU52" s="158"/>
      <c r="HV52" s="158"/>
      <c r="HW52" s="27"/>
      <c r="HX52" s="157"/>
      <c r="HY52" s="158"/>
      <c r="HZ52" s="158"/>
      <c r="IA52" s="27"/>
      <c r="IB52" s="157"/>
      <c r="IC52" s="158"/>
      <c r="ID52" s="158"/>
      <c r="IE52" s="27"/>
    </row>
    <row r="53" spans="1:239" s="26" customFormat="1">
      <c r="A53" s="152" t="s">
        <v>57</v>
      </c>
      <c r="B53" s="24">
        <v>2341</v>
      </c>
      <c r="C53" s="24">
        <v>85.78</v>
      </c>
      <c r="D53" s="25">
        <v>0.83785486249302088</v>
      </c>
    </row>
    <row r="54" spans="1:239" ht="13.5" thickBot="1">
      <c r="A54" s="169" t="s">
        <v>18</v>
      </c>
      <c r="B54" s="43">
        <v>0</v>
      </c>
      <c r="C54" s="43">
        <v>0</v>
      </c>
      <c r="D54" s="44">
        <v>0</v>
      </c>
    </row>
    <row r="55" spans="1:239">
      <c r="A55" s="165" t="s">
        <v>58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4" width="13.140625" style="2"/>
    <col min="255" max="255" width="52.140625" style="2" customWidth="1"/>
    <col min="256" max="257" width="14.42578125" style="2" customWidth="1"/>
    <col min="258" max="258" width="9.85546875" style="2" customWidth="1"/>
    <col min="259" max="510" width="13.140625" style="2"/>
    <col min="511" max="511" width="52.140625" style="2" customWidth="1"/>
    <col min="512" max="513" width="14.42578125" style="2" customWidth="1"/>
    <col min="514" max="514" width="9.85546875" style="2" customWidth="1"/>
    <col min="515" max="766" width="13.140625" style="2"/>
    <col min="767" max="767" width="52.140625" style="2" customWidth="1"/>
    <col min="768" max="769" width="14.42578125" style="2" customWidth="1"/>
    <col min="770" max="770" width="9.85546875" style="2" customWidth="1"/>
    <col min="771" max="1022" width="13.140625" style="2"/>
    <col min="1023" max="1023" width="52.140625" style="2" customWidth="1"/>
    <col min="1024" max="1025" width="14.42578125" style="2" customWidth="1"/>
    <col min="1026" max="1026" width="9.85546875" style="2" customWidth="1"/>
    <col min="1027" max="1278" width="13.140625" style="2"/>
    <col min="1279" max="1279" width="52.140625" style="2" customWidth="1"/>
    <col min="1280" max="1281" width="14.42578125" style="2" customWidth="1"/>
    <col min="1282" max="1282" width="9.85546875" style="2" customWidth="1"/>
    <col min="1283" max="1534" width="13.140625" style="2"/>
    <col min="1535" max="1535" width="52.140625" style="2" customWidth="1"/>
    <col min="1536" max="1537" width="14.42578125" style="2" customWidth="1"/>
    <col min="1538" max="1538" width="9.85546875" style="2" customWidth="1"/>
    <col min="1539" max="1790" width="13.140625" style="2"/>
    <col min="1791" max="1791" width="52.140625" style="2" customWidth="1"/>
    <col min="1792" max="1793" width="14.42578125" style="2" customWidth="1"/>
    <col min="1794" max="1794" width="9.85546875" style="2" customWidth="1"/>
    <col min="1795" max="2046" width="13.140625" style="2"/>
    <col min="2047" max="2047" width="52.140625" style="2" customWidth="1"/>
    <col min="2048" max="2049" width="14.42578125" style="2" customWidth="1"/>
    <col min="2050" max="2050" width="9.85546875" style="2" customWidth="1"/>
    <col min="2051" max="2302" width="13.140625" style="2"/>
    <col min="2303" max="2303" width="52.140625" style="2" customWidth="1"/>
    <col min="2304" max="2305" width="14.42578125" style="2" customWidth="1"/>
    <col min="2306" max="2306" width="9.85546875" style="2" customWidth="1"/>
    <col min="2307" max="2558" width="13.140625" style="2"/>
    <col min="2559" max="2559" width="52.140625" style="2" customWidth="1"/>
    <col min="2560" max="2561" width="14.42578125" style="2" customWidth="1"/>
    <col min="2562" max="2562" width="9.85546875" style="2" customWidth="1"/>
    <col min="2563" max="2814" width="13.140625" style="2"/>
    <col min="2815" max="2815" width="52.140625" style="2" customWidth="1"/>
    <col min="2816" max="2817" width="14.42578125" style="2" customWidth="1"/>
    <col min="2818" max="2818" width="9.85546875" style="2" customWidth="1"/>
    <col min="2819" max="3070" width="13.140625" style="2"/>
    <col min="3071" max="3071" width="52.140625" style="2" customWidth="1"/>
    <col min="3072" max="3073" width="14.42578125" style="2" customWidth="1"/>
    <col min="3074" max="3074" width="9.85546875" style="2" customWidth="1"/>
    <col min="3075" max="3326" width="13.140625" style="2"/>
    <col min="3327" max="3327" width="52.140625" style="2" customWidth="1"/>
    <col min="3328" max="3329" width="14.42578125" style="2" customWidth="1"/>
    <col min="3330" max="3330" width="9.85546875" style="2" customWidth="1"/>
    <col min="3331" max="3582" width="13.140625" style="2"/>
    <col min="3583" max="3583" width="52.140625" style="2" customWidth="1"/>
    <col min="3584" max="3585" width="14.42578125" style="2" customWidth="1"/>
    <col min="3586" max="3586" width="9.85546875" style="2" customWidth="1"/>
    <col min="3587" max="3838" width="13.140625" style="2"/>
    <col min="3839" max="3839" width="52.140625" style="2" customWidth="1"/>
    <col min="3840" max="3841" width="14.42578125" style="2" customWidth="1"/>
    <col min="3842" max="3842" width="9.85546875" style="2" customWidth="1"/>
    <col min="3843" max="4094" width="13.140625" style="2"/>
    <col min="4095" max="4095" width="52.140625" style="2" customWidth="1"/>
    <col min="4096" max="4097" width="14.42578125" style="2" customWidth="1"/>
    <col min="4098" max="4098" width="9.85546875" style="2" customWidth="1"/>
    <col min="4099" max="4350" width="13.140625" style="2"/>
    <col min="4351" max="4351" width="52.140625" style="2" customWidth="1"/>
    <col min="4352" max="4353" width="14.42578125" style="2" customWidth="1"/>
    <col min="4354" max="4354" width="9.85546875" style="2" customWidth="1"/>
    <col min="4355" max="4606" width="13.140625" style="2"/>
    <col min="4607" max="4607" width="52.140625" style="2" customWidth="1"/>
    <col min="4608" max="4609" width="14.42578125" style="2" customWidth="1"/>
    <col min="4610" max="4610" width="9.85546875" style="2" customWidth="1"/>
    <col min="4611" max="4862" width="13.140625" style="2"/>
    <col min="4863" max="4863" width="52.140625" style="2" customWidth="1"/>
    <col min="4864" max="4865" width="14.42578125" style="2" customWidth="1"/>
    <col min="4866" max="4866" width="9.85546875" style="2" customWidth="1"/>
    <col min="4867" max="5118" width="13.140625" style="2"/>
    <col min="5119" max="5119" width="52.140625" style="2" customWidth="1"/>
    <col min="5120" max="5121" width="14.42578125" style="2" customWidth="1"/>
    <col min="5122" max="5122" width="9.85546875" style="2" customWidth="1"/>
    <col min="5123" max="5374" width="13.140625" style="2"/>
    <col min="5375" max="5375" width="52.140625" style="2" customWidth="1"/>
    <col min="5376" max="5377" width="14.42578125" style="2" customWidth="1"/>
    <col min="5378" max="5378" width="9.85546875" style="2" customWidth="1"/>
    <col min="5379" max="5630" width="13.140625" style="2"/>
    <col min="5631" max="5631" width="52.140625" style="2" customWidth="1"/>
    <col min="5632" max="5633" width="14.42578125" style="2" customWidth="1"/>
    <col min="5634" max="5634" width="9.85546875" style="2" customWidth="1"/>
    <col min="5635" max="5886" width="13.140625" style="2"/>
    <col min="5887" max="5887" width="52.140625" style="2" customWidth="1"/>
    <col min="5888" max="5889" width="14.42578125" style="2" customWidth="1"/>
    <col min="5890" max="5890" width="9.85546875" style="2" customWidth="1"/>
    <col min="5891" max="6142" width="13.140625" style="2"/>
    <col min="6143" max="6143" width="52.140625" style="2" customWidth="1"/>
    <col min="6144" max="6145" width="14.42578125" style="2" customWidth="1"/>
    <col min="6146" max="6146" width="9.85546875" style="2" customWidth="1"/>
    <col min="6147" max="6398" width="13.140625" style="2"/>
    <col min="6399" max="6399" width="52.140625" style="2" customWidth="1"/>
    <col min="6400" max="6401" width="14.42578125" style="2" customWidth="1"/>
    <col min="6402" max="6402" width="9.85546875" style="2" customWidth="1"/>
    <col min="6403" max="6654" width="13.140625" style="2"/>
    <col min="6655" max="6655" width="52.140625" style="2" customWidth="1"/>
    <col min="6656" max="6657" width="14.42578125" style="2" customWidth="1"/>
    <col min="6658" max="6658" width="9.85546875" style="2" customWidth="1"/>
    <col min="6659" max="6910" width="13.140625" style="2"/>
    <col min="6911" max="6911" width="52.140625" style="2" customWidth="1"/>
    <col min="6912" max="6913" width="14.42578125" style="2" customWidth="1"/>
    <col min="6914" max="6914" width="9.85546875" style="2" customWidth="1"/>
    <col min="6915" max="7166" width="13.140625" style="2"/>
    <col min="7167" max="7167" width="52.140625" style="2" customWidth="1"/>
    <col min="7168" max="7169" width="14.42578125" style="2" customWidth="1"/>
    <col min="7170" max="7170" width="9.85546875" style="2" customWidth="1"/>
    <col min="7171" max="7422" width="13.140625" style="2"/>
    <col min="7423" max="7423" width="52.140625" style="2" customWidth="1"/>
    <col min="7424" max="7425" width="14.42578125" style="2" customWidth="1"/>
    <col min="7426" max="7426" width="9.85546875" style="2" customWidth="1"/>
    <col min="7427" max="7678" width="13.140625" style="2"/>
    <col min="7679" max="7679" width="52.140625" style="2" customWidth="1"/>
    <col min="7680" max="7681" width="14.42578125" style="2" customWidth="1"/>
    <col min="7682" max="7682" width="9.85546875" style="2" customWidth="1"/>
    <col min="7683" max="7934" width="13.140625" style="2"/>
    <col min="7935" max="7935" width="52.140625" style="2" customWidth="1"/>
    <col min="7936" max="7937" width="14.42578125" style="2" customWidth="1"/>
    <col min="7938" max="7938" width="9.85546875" style="2" customWidth="1"/>
    <col min="7939" max="8190" width="13.140625" style="2"/>
    <col min="8191" max="8191" width="52.140625" style="2" customWidth="1"/>
    <col min="8192" max="8193" width="14.42578125" style="2" customWidth="1"/>
    <col min="8194" max="8194" width="9.85546875" style="2" customWidth="1"/>
    <col min="8195" max="8446" width="13.140625" style="2"/>
    <col min="8447" max="8447" width="52.140625" style="2" customWidth="1"/>
    <col min="8448" max="8449" width="14.42578125" style="2" customWidth="1"/>
    <col min="8450" max="8450" width="9.85546875" style="2" customWidth="1"/>
    <col min="8451" max="8702" width="13.140625" style="2"/>
    <col min="8703" max="8703" width="52.140625" style="2" customWidth="1"/>
    <col min="8704" max="8705" width="14.42578125" style="2" customWidth="1"/>
    <col min="8706" max="8706" width="9.85546875" style="2" customWidth="1"/>
    <col min="8707" max="8958" width="13.140625" style="2"/>
    <col min="8959" max="8959" width="52.140625" style="2" customWidth="1"/>
    <col min="8960" max="8961" width="14.42578125" style="2" customWidth="1"/>
    <col min="8962" max="8962" width="9.85546875" style="2" customWidth="1"/>
    <col min="8963" max="9214" width="13.140625" style="2"/>
    <col min="9215" max="9215" width="52.140625" style="2" customWidth="1"/>
    <col min="9216" max="9217" width="14.42578125" style="2" customWidth="1"/>
    <col min="9218" max="9218" width="9.85546875" style="2" customWidth="1"/>
    <col min="9219" max="9470" width="13.140625" style="2"/>
    <col min="9471" max="9471" width="52.140625" style="2" customWidth="1"/>
    <col min="9472" max="9473" width="14.42578125" style="2" customWidth="1"/>
    <col min="9474" max="9474" width="9.85546875" style="2" customWidth="1"/>
    <col min="9475" max="9726" width="13.140625" style="2"/>
    <col min="9727" max="9727" width="52.140625" style="2" customWidth="1"/>
    <col min="9728" max="9729" width="14.42578125" style="2" customWidth="1"/>
    <col min="9730" max="9730" width="9.85546875" style="2" customWidth="1"/>
    <col min="9731" max="9982" width="13.140625" style="2"/>
    <col min="9983" max="9983" width="52.140625" style="2" customWidth="1"/>
    <col min="9984" max="9985" width="14.42578125" style="2" customWidth="1"/>
    <col min="9986" max="9986" width="9.85546875" style="2" customWidth="1"/>
    <col min="9987" max="10238" width="13.140625" style="2"/>
    <col min="10239" max="10239" width="52.140625" style="2" customWidth="1"/>
    <col min="10240" max="10241" width="14.42578125" style="2" customWidth="1"/>
    <col min="10242" max="10242" width="9.85546875" style="2" customWidth="1"/>
    <col min="10243" max="10494" width="13.140625" style="2"/>
    <col min="10495" max="10495" width="52.140625" style="2" customWidth="1"/>
    <col min="10496" max="10497" width="14.42578125" style="2" customWidth="1"/>
    <col min="10498" max="10498" width="9.85546875" style="2" customWidth="1"/>
    <col min="10499" max="10750" width="13.140625" style="2"/>
    <col min="10751" max="10751" width="52.140625" style="2" customWidth="1"/>
    <col min="10752" max="10753" width="14.42578125" style="2" customWidth="1"/>
    <col min="10754" max="10754" width="9.85546875" style="2" customWidth="1"/>
    <col min="10755" max="11006" width="13.140625" style="2"/>
    <col min="11007" max="11007" width="52.140625" style="2" customWidth="1"/>
    <col min="11008" max="11009" width="14.42578125" style="2" customWidth="1"/>
    <col min="11010" max="11010" width="9.85546875" style="2" customWidth="1"/>
    <col min="11011" max="11262" width="13.140625" style="2"/>
    <col min="11263" max="11263" width="52.140625" style="2" customWidth="1"/>
    <col min="11264" max="11265" width="14.42578125" style="2" customWidth="1"/>
    <col min="11266" max="11266" width="9.85546875" style="2" customWidth="1"/>
    <col min="11267" max="11518" width="13.140625" style="2"/>
    <col min="11519" max="11519" width="52.140625" style="2" customWidth="1"/>
    <col min="11520" max="11521" width="14.42578125" style="2" customWidth="1"/>
    <col min="11522" max="11522" width="9.85546875" style="2" customWidth="1"/>
    <col min="11523" max="11774" width="13.140625" style="2"/>
    <col min="11775" max="11775" width="52.140625" style="2" customWidth="1"/>
    <col min="11776" max="11777" width="14.42578125" style="2" customWidth="1"/>
    <col min="11778" max="11778" width="9.85546875" style="2" customWidth="1"/>
    <col min="11779" max="12030" width="13.140625" style="2"/>
    <col min="12031" max="12031" width="52.140625" style="2" customWidth="1"/>
    <col min="12032" max="12033" width="14.42578125" style="2" customWidth="1"/>
    <col min="12034" max="12034" width="9.85546875" style="2" customWidth="1"/>
    <col min="12035" max="12286" width="13.140625" style="2"/>
    <col min="12287" max="12287" width="52.140625" style="2" customWidth="1"/>
    <col min="12288" max="12289" width="14.42578125" style="2" customWidth="1"/>
    <col min="12290" max="12290" width="9.85546875" style="2" customWidth="1"/>
    <col min="12291" max="12542" width="13.140625" style="2"/>
    <col min="12543" max="12543" width="52.140625" style="2" customWidth="1"/>
    <col min="12544" max="12545" width="14.42578125" style="2" customWidth="1"/>
    <col min="12546" max="12546" width="9.85546875" style="2" customWidth="1"/>
    <col min="12547" max="12798" width="13.140625" style="2"/>
    <col min="12799" max="12799" width="52.140625" style="2" customWidth="1"/>
    <col min="12800" max="12801" width="14.42578125" style="2" customWidth="1"/>
    <col min="12802" max="12802" width="9.85546875" style="2" customWidth="1"/>
    <col min="12803" max="13054" width="13.140625" style="2"/>
    <col min="13055" max="13055" width="52.140625" style="2" customWidth="1"/>
    <col min="13056" max="13057" width="14.42578125" style="2" customWidth="1"/>
    <col min="13058" max="13058" width="9.85546875" style="2" customWidth="1"/>
    <col min="13059" max="13310" width="13.140625" style="2"/>
    <col min="13311" max="13311" width="52.140625" style="2" customWidth="1"/>
    <col min="13312" max="13313" width="14.42578125" style="2" customWidth="1"/>
    <col min="13314" max="13314" width="9.85546875" style="2" customWidth="1"/>
    <col min="13315" max="13566" width="13.140625" style="2"/>
    <col min="13567" max="13567" width="52.140625" style="2" customWidth="1"/>
    <col min="13568" max="13569" width="14.42578125" style="2" customWidth="1"/>
    <col min="13570" max="13570" width="9.85546875" style="2" customWidth="1"/>
    <col min="13571" max="13822" width="13.140625" style="2"/>
    <col min="13823" max="13823" width="52.140625" style="2" customWidth="1"/>
    <col min="13824" max="13825" width="14.42578125" style="2" customWidth="1"/>
    <col min="13826" max="13826" width="9.85546875" style="2" customWidth="1"/>
    <col min="13827" max="14078" width="13.140625" style="2"/>
    <col min="14079" max="14079" width="52.140625" style="2" customWidth="1"/>
    <col min="14080" max="14081" width="14.42578125" style="2" customWidth="1"/>
    <col min="14082" max="14082" width="9.85546875" style="2" customWidth="1"/>
    <col min="14083" max="14334" width="13.140625" style="2"/>
    <col min="14335" max="14335" width="52.140625" style="2" customWidth="1"/>
    <col min="14336" max="14337" width="14.42578125" style="2" customWidth="1"/>
    <col min="14338" max="14338" width="9.85546875" style="2" customWidth="1"/>
    <col min="14339" max="14590" width="13.140625" style="2"/>
    <col min="14591" max="14591" width="52.140625" style="2" customWidth="1"/>
    <col min="14592" max="14593" width="14.42578125" style="2" customWidth="1"/>
    <col min="14594" max="14594" width="9.85546875" style="2" customWidth="1"/>
    <col min="14595" max="14846" width="13.140625" style="2"/>
    <col min="14847" max="14847" width="52.140625" style="2" customWidth="1"/>
    <col min="14848" max="14849" width="14.42578125" style="2" customWidth="1"/>
    <col min="14850" max="14850" width="9.85546875" style="2" customWidth="1"/>
    <col min="14851" max="15102" width="13.140625" style="2"/>
    <col min="15103" max="15103" width="52.140625" style="2" customWidth="1"/>
    <col min="15104" max="15105" width="14.42578125" style="2" customWidth="1"/>
    <col min="15106" max="15106" width="9.85546875" style="2" customWidth="1"/>
    <col min="15107" max="15358" width="13.140625" style="2"/>
    <col min="15359" max="15359" width="52.140625" style="2" customWidth="1"/>
    <col min="15360" max="15361" width="14.42578125" style="2" customWidth="1"/>
    <col min="15362" max="15362" width="9.85546875" style="2" customWidth="1"/>
    <col min="15363" max="15614" width="13.140625" style="2"/>
    <col min="15615" max="15615" width="52.140625" style="2" customWidth="1"/>
    <col min="15616" max="15617" width="14.42578125" style="2" customWidth="1"/>
    <col min="15618" max="15618" width="9.85546875" style="2" customWidth="1"/>
    <col min="15619" max="15870" width="13.140625" style="2"/>
    <col min="15871" max="15871" width="52.140625" style="2" customWidth="1"/>
    <col min="15872" max="15873" width="14.42578125" style="2" customWidth="1"/>
    <col min="15874" max="15874" width="9.85546875" style="2" customWidth="1"/>
    <col min="15875" max="16126" width="13.140625" style="2"/>
    <col min="16127" max="16127" width="52.140625" style="2" customWidth="1"/>
    <col min="16128" max="16129" width="14.42578125" style="2" customWidth="1"/>
    <col min="16130" max="16130" width="9.85546875" style="2" customWidth="1"/>
    <col min="16131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299</v>
      </c>
      <c r="B2" s="1"/>
      <c r="C2" s="1"/>
      <c r="D2" s="1"/>
    </row>
    <row r="3" spans="1:4">
      <c r="A3" s="136" t="s">
        <v>303</v>
      </c>
      <c r="B3" s="1"/>
      <c r="C3" s="1"/>
      <c r="D3" s="1"/>
    </row>
    <row r="4" spans="1:4">
      <c r="A4" s="136" t="s">
        <v>64</v>
      </c>
      <c r="B4" s="1"/>
      <c r="C4" s="1"/>
      <c r="D4" s="1"/>
    </row>
    <row r="5" spans="1:4" ht="13.5" thickBot="1">
      <c r="A5" s="3" t="s">
        <v>4</v>
      </c>
      <c r="B5" s="137">
        <v>27300</v>
      </c>
      <c r="C5" s="138" t="s">
        <v>5</v>
      </c>
    </row>
    <row r="6" spans="1:4">
      <c r="A6" s="6"/>
      <c r="B6" s="139" t="s">
        <v>6</v>
      </c>
      <c r="C6" s="8">
        <v>41730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11</v>
      </c>
      <c r="D8" s="144" t="s">
        <v>13</v>
      </c>
    </row>
    <row r="9" spans="1:4">
      <c r="A9" s="141" t="s">
        <v>14</v>
      </c>
      <c r="B9" s="145"/>
      <c r="D9" s="14"/>
    </row>
    <row r="10" spans="1:4">
      <c r="A10" s="146" t="s">
        <v>15</v>
      </c>
      <c r="B10" s="16">
        <v>0</v>
      </c>
      <c r="C10" s="16">
        <v>0</v>
      </c>
      <c r="D10" s="17">
        <v>0</v>
      </c>
    </row>
    <row r="11" spans="1:4">
      <c r="A11" s="146" t="s">
        <v>16</v>
      </c>
      <c r="B11" s="18">
        <v>0</v>
      </c>
      <c r="C11" s="18">
        <v>0</v>
      </c>
      <c r="D11" s="17">
        <v>0</v>
      </c>
    </row>
    <row r="12" spans="1:4">
      <c r="A12" s="146" t="s">
        <v>17</v>
      </c>
      <c r="B12" s="16">
        <v>390</v>
      </c>
      <c r="C12" s="16">
        <v>14.28</v>
      </c>
      <c r="D12" s="17">
        <v>4.0801327319042527E-2</v>
      </c>
    </row>
    <row r="13" spans="1:4">
      <c r="A13" s="146" t="s">
        <v>18</v>
      </c>
      <c r="B13" s="16">
        <v>0</v>
      </c>
      <c r="C13" s="16">
        <v>0</v>
      </c>
      <c r="D13" s="17">
        <v>0</v>
      </c>
    </row>
    <row r="14" spans="1:4">
      <c r="A14" s="146" t="s">
        <v>19</v>
      </c>
      <c r="B14" s="16">
        <v>0</v>
      </c>
      <c r="C14" s="16">
        <v>0</v>
      </c>
      <c r="D14" s="17">
        <v>0</v>
      </c>
    </row>
    <row r="15" spans="1:4">
      <c r="A15" s="138" t="s">
        <v>20</v>
      </c>
      <c r="B15" s="16">
        <v>2590</v>
      </c>
      <c r="C15" s="16">
        <v>94.9</v>
      </c>
      <c r="D15" s="17">
        <v>0.27096266091364141</v>
      </c>
    </row>
    <row r="16" spans="1:4">
      <c r="A16" s="138" t="s">
        <v>21</v>
      </c>
      <c r="B16" s="16">
        <v>86.88</v>
      </c>
      <c r="C16" s="16">
        <v>3.2</v>
      </c>
      <c r="D16" s="17">
        <v>9.089280301226705E-3</v>
      </c>
    </row>
    <row r="17" spans="1:4">
      <c r="A17" s="138" t="s">
        <v>22</v>
      </c>
      <c r="B17" s="16">
        <v>2400</v>
      </c>
      <c r="C17" s="16">
        <v>87.91</v>
      </c>
      <c r="D17" s="17">
        <v>0.25108509119410788</v>
      </c>
    </row>
    <row r="18" spans="1:4">
      <c r="A18" s="138" t="s">
        <v>23</v>
      </c>
      <c r="B18" s="16">
        <v>1848.6</v>
      </c>
      <c r="C18" s="16">
        <v>67.72</v>
      </c>
      <c r="D18" s="17">
        <v>0.19339829149226159</v>
      </c>
    </row>
    <row r="19" spans="1:4">
      <c r="A19" s="138" t="s">
        <v>24</v>
      </c>
      <c r="B19" s="16">
        <v>198.98</v>
      </c>
      <c r="C19" s="16">
        <v>7.28</v>
      </c>
      <c r="D19" s="17">
        <v>2.0817046435751493E-2</v>
      </c>
    </row>
    <row r="20" spans="1:4">
      <c r="A20" s="138" t="s">
        <v>25</v>
      </c>
      <c r="B20" s="16">
        <v>387.07</v>
      </c>
      <c r="C20" s="16">
        <v>14.18</v>
      </c>
      <c r="D20" s="17">
        <v>4.0494794270209723E-2</v>
      </c>
    </row>
    <row r="21" spans="1:4">
      <c r="A21" s="138" t="s">
        <v>26</v>
      </c>
      <c r="B21" s="16">
        <v>227</v>
      </c>
      <c r="C21" s="16">
        <v>8.32</v>
      </c>
      <c r="D21" s="17">
        <v>2.3748464875442705E-2</v>
      </c>
    </row>
    <row r="22" spans="1:4">
      <c r="A22" s="148" t="s">
        <v>27</v>
      </c>
      <c r="B22" s="20">
        <v>8128.53</v>
      </c>
      <c r="C22" s="20">
        <v>297.79000000000002</v>
      </c>
      <c r="D22" s="21">
        <v>0.85039695680168392</v>
      </c>
    </row>
    <row r="23" spans="1:4">
      <c r="A23" s="151" t="s">
        <v>28</v>
      </c>
      <c r="B23" s="18">
        <v>0</v>
      </c>
      <c r="C23" s="18">
        <v>0</v>
      </c>
      <c r="D23" s="14"/>
    </row>
    <row r="24" spans="1:4">
      <c r="A24" s="146" t="s">
        <v>29</v>
      </c>
      <c r="B24" s="16">
        <v>0</v>
      </c>
      <c r="C24" s="16">
        <v>0</v>
      </c>
      <c r="D24" s="17">
        <v>0</v>
      </c>
    </row>
    <row r="25" spans="1:4">
      <c r="A25" s="146" t="s">
        <v>30</v>
      </c>
      <c r="B25" s="16">
        <v>0</v>
      </c>
      <c r="C25" s="16">
        <v>0</v>
      </c>
      <c r="D25" s="17">
        <v>0</v>
      </c>
    </row>
    <row r="26" spans="1:4">
      <c r="A26" s="146" t="s">
        <v>31</v>
      </c>
      <c r="B26" s="16">
        <v>0</v>
      </c>
      <c r="C26" s="16">
        <v>0</v>
      </c>
      <c r="D26" s="17">
        <v>0</v>
      </c>
    </row>
    <row r="27" spans="1:4">
      <c r="A27" s="146" t="s">
        <v>32</v>
      </c>
      <c r="B27" s="16">
        <v>0</v>
      </c>
      <c r="C27" s="16">
        <v>0</v>
      </c>
      <c r="D27" s="17">
        <v>0</v>
      </c>
    </row>
    <row r="28" spans="1:4">
      <c r="A28" s="146" t="s">
        <v>33</v>
      </c>
      <c r="B28" s="16">
        <v>888.62</v>
      </c>
      <c r="C28" s="16">
        <v>32.549999999999997</v>
      </c>
      <c r="D28" s="17">
        <v>9.2966347390378387E-2</v>
      </c>
    </row>
    <row r="29" spans="1:4">
      <c r="A29" s="146" t="s">
        <v>34</v>
      </c>
      <c r="B29" s="16">
        <v>0</v>
      </c>
      <c r="C29" s="16">
        <v>0</v>
      </c>
      <c r="D29" s="17">
        <v>0</v>
      </c>
    </row>
    <row r="30" spans="1:4">
      <c r="A30" s="146" t="s">
        <v>35</v>
      </c>
      <c r="B30" s="16">
        <v>0</v>
      </c>
      <c r="C30" s="16">
        <v>0</v>
      </c>
      <c r="D30" s="17">
        <v>0</v>
      </c>
    </row>
    <row r="31" spans="1:4">
      <c r="A31" s="146" t="s">
        <v>36</v>
      </c>
      <c r="B31" s="16">
        <v>0</v>
      </c>
      <c r="C31" s="16">
        <v>0</v>
      </c>
      <c r="D31" s="17">
        <v>0</v>
      </c>
    </row>
    <row r="32" spans="1:4">
      <c r="A32" s="152" t="s">
        <v>37</v>
      </c>
      <c r="B32" s="24">
        <v>888.62</v>
      </c>
      <c r="C32" s="24">
        <v>32.549999999999997</v>
      </c>
      <c r="D32" s="25">
        <v>9.2966347390378387E-2</v>
      </c>
    </row>
    <row r="33" spans="1:239" s="155" customFormat="1">
      <c r="A33" s="141" t="s">
        <v>38</v>
      </c>
      <c r="B33" s="18">
        <v>0</v>
      </c>
      <c r="C33" s="18">
        <v>0</v>
      </c>
      <c r="D33" s="14"/>
    </row>
    <row r="34" spans="1:239" s="155" customFormat="1">
      <c r="A34" s="146" t="s">
        <v>39</v>
      </c>
      <c r="B34" s="16">
        <v>409.9485687315991</v>
      </c>
      <c r="C34" s="16">
        <v>15.02</v>
      </c>
      <c r="D34" s="17">
        <v>4.2888322402028153E-2</v>
      </c>
    </row>
    <row r="35" spans="1:239" s="155" customFormat="1">
      <c r="A35" s="138" t="s">
        <v>40</v>
      </c>
      <c r="B35" s="16">
        <v>409.9485687315991</v>
      </c>
      <c r="C35" s="16">
        <v>15.02</v>
      </c>
      <c r="D35" s="17">
        <v>4.2888322402028153E-2</v>
      </c>
    </row>
    <row r="36" spans="1:239" s="156" customFormat="1">
      <c r="A36" s="148" t="s">
        <v>41</v>
      </c>
      <c r="B36" s="20">
        <v>9427.0985687315988</v>
      </c>
      <c r="C36" s="20">
        <v>345.36</v>
      </c>
      <c r="D36" s="21">
        <v>0.9862516265940906</v>
      </c>
    </row>
    <row r="37" spans="1:239" s="155" customFormat="1">
      <c r="A37" s="141" t="s">
        <v>42</v>
      </c>
      <c r="B37" s="18">
        <v>0</v>
      </c>
      <c r="C37" s="18">
        <v>0</v>
      </c>
      <c r="D37" s="14"/>
    </row>
    <row r="38" spans="1:239" s="155" customFormat="1">
      <c r="A38" s="138" t="s">
        <v>43</v>
      </c>
      <c r="B38" s="16">
        <v>128.22999999999999</v>
      </c>
      <c r="C38" s="16">
        <v>4.7</v>
      </c>
      <c r="D38" s="17">
        <v>1.3415267184925188E-2</v>
      </c>
    </row>
    <row r="39" spans="1:239" s="155" customFormat="1">
      <c r="A39" s="138" t="s">
        <v>44</v>
      </c>
      <c r="B39" s="16">
        <v>1.6</v>
      </c>
      <c r="C39" s="16">
        <v>0.06</v>
      </c>
      <c r="D39" s="17">
        <v>1.6739006079607193E-4</v>
      </c>
    </row>
    <row r="40" spans="1:239" s="155" customFormat="1">
      <c r="A40" s="146" t="s">
        <v>45</v>
      </c>
      <c r="B40" s="16">
        <v>0</v>
      </c>
      <c r="C40" s="16">
        <v>0</v>
      </c>
      <c r="D40" s="17">
        <v>0</v>
      </c>
    </row>
    <row r="41" spans="1:239" s="155" customFormat="1">
      <c r="A41" s="152" t="s">
        <v>46</v>
      </c>
      <c r="B41" s="24">
        <v>129.83000000000001</v>
      </c>
      <c r="C41" s="24">
        <v>4.76</v>
      </c>
      <c r="D41" s="25">
        <v>1.3582657245721259E-2</v>
      </c>
      <c r="E41" s="158"/>
      <c r="F41" s="158"/>
      <c r="G41" s="27"/>
      <c r="H41" s="157"/>
      <c r="I41" s="158"/>
      <c r="J41" s="158"/>
      <c r="K41" s="27"/>
      <c r="L41" s="157"/>
      <c r="M41" s="158"/>
      <c r="N41" s="158"/>
      <c r="O41" s="27"/>
      <c r="P41" s="157"/>
      <c r="Q41" s="158"/>
      <c r="R41" s="158"/>
      <c r="S41" s="27"/>
      <c r="T41" s="157"/>
      <c r="U41" s="158"/>
      <c r="V41" s="158"/>
      <c r="W41" s="27"/>
      <c r="X41" s="157"/>
      <c r="Y41" s="158"/>
      <c r="Z41" s="158"/>
      <c r="AA41" s="27"/>
      <c r="AB41" s="157"/>
      <c r="AC41" s="158"/>
      <c r="AD41" s="158"/>
      <c r="AE41" s="27"/>
      <c r="AF41" s="157"/>
      <c r="AG41" s="158"/>
      <c r="AH41" s="158"/>
      <c r="AI41" s="27"/>
      <c r="AJ41" s="157"/>
      <c r="AK41" s="158"/>
      <c r="AL41" s="158"/>
      <c r="AM41" s="27"/>
      <c r="AN41" s="157"/>
      <c r="AO41" s="158"/>
      <c r="AP41" s="158"/>
      <c r="AQ41" s="27"/>
      <c r="AR41" s="157"/>
      <c r="AS41" s="158"/>
      <c r="AT41" s="158"/>
      <c r="AU41" s="27"/>
      <c r="AV41" s="157"/>
      <c r="AW41" s="158"/>
      <c r="AX41" s="158"/>
      <c r="AY41" s="27"/>
      <c r="AZ41" s="157"/>
      <c r="BA41" s="158"/>
      <c r="BB41" s="158"/>
      <c r="BC41" s="27"/>
      <c r="BD41" s="157"/>
      <c r="BE41" s="158"/>
      <c r="BF41" s="158"/>
      <c r="BG41" s="27"/>
      <c r="BH41" s="157"/>
      <c r="BI41" s="158"/>
      <c r="BJ41" s="158"/>
      <c r="BK41" s="27"/>
      <c r="BL41" s="157"/>
      <c r="BM41" s="158"/>
      <c r="BN41" s="158"/>
      <c r="BO41" s="27"/>
      <c r="BP41" s="157"/>
      <c r="BQ41" s="158"/>
      <c r="BR41" s="158"/>
      <c r="BS41" s="27"/>
      <c r="BT41" s="157"/>
      <c r="BU41" s="158"/>
      <c r="BV41" s="158"/>
      <c r="BW41" s="27"/>
      <c r="BX41" s="157"/>
      <c r="BY41" s="158"/>
      <c r="BZ41" s="158"/>
      <c r="CA41" s="27"/>
      <c r="CB41" s="157"/>
      <c r="CC41" s="158"/>
      <c r="CD41" s="158"/>
      <c r="CE41" s="27"/>
      <c r="CF41" s="157"/>
      <c r="CG41" s="158"/>
      <c r="CH41" s="158"/>
      <c r="CI41" s="27"/>
      <c r="CJ41" s="157"/>
      <c r="CK41" s="158"/>
      <c r="CL41" s="158"/>
      <c r="CM41" s="27"/>
      <c r="CN41" s="157"/>
      <c r="CO41" s="158"/>
      <c r="CP41" s="158"/>
      <c r="CQ41" s="27"/>
      <c r="CR41" s="157"/>
      <c r="CS41" s="158"/>
      <c r="CT41" s="158"/>
      <c r="CU41" s="27"/>
      <c r="CV41" s="157"/>
      <c r="CW41" s="158"/>
      <c r="CX41" s="158"/>
      <c r="CY41" s="27"/>
      <c r="CZ41" s="157"/>
      <c r="DA41" s="158"/>
      <c r="DB41" s="158"/>
      <c r="DC41" s="27"/>
      <c r="DD41" s="157"/>
      <c r="DE41" s="158"/>
      <c r="DF41" s="158"/>
      <c r="DG41" s="27"/>
      <c r="DH41" s="157"/>
      <c r="DI41" s="158"/>
      <c r="DJ41" s="158"/>
      <c r="DK41" s="27"/>
      <c r="DL41" s="157"/>
      <c r="DM41" s="158"/>
      <c r="DN41" s="158"/>
      <c r="DO41" s="27"/>
      <c r="DP41" s="157"/>
      <c r="DQ41" s="158"/>
      <c r="DR41" s="158"/>
      <c r="DS41" s="27"/>
      <c r="DT41" s="157"/>
      <c r="DU41" s="158"/>
      <c r="DV41" s="158"/>
      <c r="DW41" s="27"/>
      <c r="DX41" s="157"/>
      <c r="DY41" s="158"/>
      <c r="DZ41" s="158"/>
      <c r="EA41" s="27"/>
      <c r="EB41" s="157"/>
      <c r="EC41" s="158"/>
      <c r="ED41" s="158"/>
      <c r="EE41" s="27"/>
      <c r="EF41" s="157"/>
      <c r="EG41" s="158"/>
      <c r="EH41" s="158"/>
      <c r="EI41" s="27"/>
      <c r="EJ41" s="157"/>
      <c r="EK41" s="158"/>
      <c r="EL41" s="158"/>
      <c r="EM41" s="27"/>
      <c r="EN41" s="157"/>
      <c r="EO41" s="158"/>
      <c r="EP41" s="158"/>
      <c r="EQ41" s="27"/>
      <c r="ER41" s="157"/>
      <c r="ES41" s="158"/>
      <c r="ET41" s="158"/>
      <c r="EU41" s="27"/>
      <c r="EV41" s="157"/>
      <c r="EW41" s="158"/>
      <c r="EX41" s="158"/>
      <c r="EY41" s="27"/>
      <c r="EZ41" s="157"/>
      <c r="FA41" s="158"/>
      <c r="FB41" s="158"/>
      <c r="FC41" s="27"/>
      <c r="FD41" s="157"/>
      <c r="FE41" s="158"/>
      <c r="FF41" s="158"/>
      <c r="FG41" s="27"/>
      <c r="FH41" s="157"/>
      <c r="FI41" s="158"/>
      <c r="FJ41" s="158"/>
      <c r="FK41" s="27"/>
      <c r="FL41" s="157"/>
      <c r="FM41" s="158"/>
      <c r="FN41" s="158"/>
      <c r="FO41" s="27"/>
      <c r="FP41" s="157"/>
      <c r="FQ41" s="158"/>
      <c r="FR41" s="158"/>
      <c r="FS41" s="27"/>
      <c r="FT41" s="157"/>
      <c r="FU41" s="158"/>
      <c r="FV41" s="158"/>
      <c r="FW41" s="27"/>
      <c r="FX41" s="157"/>
      <c r="FY41" s="158"/>
      <c r="FZ41" s="158"/>
      <c r="GA41" s="27"/>
      <c r="GB41" s="157"/>
      <c r="GC41" s="158"/>
      <c r="GD41" s="158"/>
      <c r="GE41" s="27"/>
      <c r="GF41" s="157"/>
      <c r="GG41" s="158"/>
      <c r="GH41" s="158"/>
      <c r="GI41" s="27"/>
      <c r="GJ41" s="157"/>
      <c r="GK41" s="158"/>
      <c r="GL41" s="158"/>
      <c r="GM41" s="27"/>
      <c r="GN41" s="157"/>
      <c r="GO41" s="158"/>
      <c r="GP41" s="158"/>
      <c r="GQ41" s="27"/>
      <c r="GR41" s="157"/>
      <c r="GS41" s="158"/>
      <c r="GT41" s="158"/>
      <c r="GU41" s="27"/>
      <c r="GV41" s="157"/>
      <c r="GW41" s="158"/>
      <c r="GX41" s="158"/>
      <c r="GY41" s="27"/>
      <c r="GZ41" s="157"/>
      <c r="HA41" s="158"/>
      <c r="HB41" s="158"/>
      <c r="HC41" s="27"/>
      <c r="HD41" s="157"/>
      <c r="HE41" s="158"/>
      <c r="HF41" s="158"/>
      <c r="HG41" s="27"/>
      <c r="HH41" s="157"/>
      <c r="HI41" s="158"/>
      <c r="HJ41" s="158"/>
      <c r="HK41" s="27"/>
      <c r="HL41" s="157"/>
      <c r="HM41" s="158"/>
      <c r="HN41" s="158"/>
      <c r="HO41" s="27"/>
      <c r="HP41" s="157"/>
      <c r="HQ41" s="158"/>
      <c r="HR41" s="158"/>
      <c r="HS41" s="27"/>
      <c r="HT41" s="157"/>
      <c r="HU41" s="158"/>
      <c r="HV41" s="158"/>
      <c r="HW41" s="27"/>
      <c r="HX41" s="157"/>
      <c r="HY41" s="158"/>
      <c r="HZ41" s="158"/>
      <c r="IA41" s="27"/>
      <c r="IB41" s="157"/>
      <c r="IC41" s="158"/>
      <c r="ID41" s="158"/>
      <c r="IE41" s="27"/>
    </row>
    <row r="42" spans="1:239" s="155" customFormat="1">
      <c r="A42" s="141" t="s">
        <v>47</v>
      </c>
      <c r="B42" s="18">
        <v>0</v>
      </c>
      <c r="C42" s="18">
        <v>0</v>
      </c>
      <c r="D42" s="14"/>
    </row>
    <row r="43" spans="1:239" s="155" customFormat="1">
      <c r="A43" s="146" t="s">
        <v>48</v>
      </c>
      <c r="B43" s="16">
        <v>0.20399999999999999</v>
      </c>
      <c r="C43" s="16">
        <v>0.01</v>
      </c>
      <c r="D43" s="17">
        <v>2.1342232751499169E-5</v>
      </c>
    </row>
    <row r="44" spans="1:239" s="155" customFormat="1">
      <c r="A44" s="146" t="s">
        <v>49</v>
      </c>
      <c r="B44" s="16">
        <v>0</v>
      </c>
      <c r="C44" s="16">
        <v>0</v>
      </c>
      <c r="D44" s="17">
        <v>0</v>
      </c>
    </row>
    <row r="45" spans="1:239" s="155" customFormat="1">
      <c r="A45" s="146" t="s">
        <v>50</v>
      </c>
      <c r="B45" s="16">
        <v>1.38</v>
      </c>
      <c r="C45" s="16">
        <v>0.05</v>
      </c>
      <c r="D45" s="17">
        <v>1.4437392743661204E-4</v>
      </c>
    </row>
    <row r="46" spans="1:239" s="155" customFormat="1">
      <c r="A46" s="152" t="s">
        <v>51</v>
      </c>
      <c r="B46" s="24">
        <v>1.5840000000000001</v>
      </c>
      <c r="C46" s="24">
        <v>0.06</v>
      </c>
      <c r="D46" s="25">
        <v>1.657161601881112E-4</v>
      </c>
      <c r="E46" s="158"/>
      <c r="F46" s="158"/>
      <c r="G46" s="27"/>
      <c r="H46" s="157"/>
      <c r="I46" s="158"/>
      <c r="J46" s="158"/>
      <c r="K46" s="27"/>
      <c r="L46" s="157"/>
      <c r="M46" s="158"/>
      <c r="N46" s="158"/>
      <c r="O46" s="27"/>
      <c r="P46" s="157"/>
      <c r="Q46" s="158"/>
      <c r="R46" s="158"/>
      <c r="S46" s="27"/>
      <c r="T46" s="157"/>
      <c r="U46" s="158"/>
      <c r="V46" s="158"/>
      <c r="W46" s="27"/>
      <c r="X46" s="157"/>
      <c r="Y46" s="158"/>
      <c r="Z46" s="158"/>
      <c r="AA46" s="27"/>
      <c r="AB46" s="157"/>
      <c r="AC46" s="158"/>
      <c r="AD46" s="158"/>
      <c r="AE46" s="27"/>
      <c r="AF46" s="157"/>
      <c r="AG46" s="158"/>
      <c r="AH46" s="158"/>
      <c r="AI46" s="27"/>
      <c r="AJ46" s="157"/>
      <c r="AK46" s="158"/>
      <c r="AL46" s="158"/>
      <c r="AM46" s="27"/>
      <c r="AN46" s="157"/>
      <c r="AO46" s="158"/>
      <c r="AP46" s="158"/>
      <c r="AQ46" s="27"/>
      <c r="AR46" s="157"/>
      <c r="AS46" s="158"/>
      <c r="AT46" s="158"/>
      <c r="AU46" s="27"/>
      <c r="AV46" s="157"/>
      <c r="AW46" s="158"/>
      <c r="AX46" s="158"/>
      <c r="AY46" s="27"/>
      <c r="AZ46" s="157"/>
      <c r="BA46" s="158"/>
      <c r="BB46" s="158"/>
      <c r="BC46" s="27"/>
      <c r="BD46" s="157"/>
      <c r="BE46" s="158"/>
      <c r="BF46" s="158"/>
      <c r="BG46" s="27"/>
      <c r="BH46" s="157"/>
      <c r="BI46" s="158"/>
      <c r="BJ46" s="158"/>
      <c r="BK46" s="27"/>
      <c r="BL46" s="157"/>
      <c r="BM46" s="158"/>
      <c r="BN46" s="158"/>
      <c r="BO46" s="27"/>
      <c r="BP46" s="157"/>
      <c r="BQ46" s="158"/>
      <c r="BR46" s="158"/>
      <c r="BS46" s="27"/>
      <c r="BT46" s="157"/>
      <c r="BU46" s="158"/>
      <c r="BV46" s="158"/>
      <c r="BW46" s="27"/>
      <c r="BX46" s="157"/>
      <c r="BY46" s="158"/>
      <c r="BZ46" s="158"/>
      <c r="CA46" s="27"/>
      <c r="CB46" s="157"/>
      <c r="CC46" s="158"/>
      <c r="CD46" s="158"/>
      <c r="CE46" s="27"/>
      <c r="CF46" s="157"/>
      <c r="CG46" s="158"/>
      <c r="CH46" s="158"/>
      <c r="CI46" s="27"/>
      <c r="CJ46" s="157"/>
      <c r="CK46" s="158"/>
      <c r="CL46" s="158"/>
      <c r="CM46" s="27"/>
      <c r="CN46" s="157"/>
      <c r="CO46" s="158"/>
      <c r="CP46" s="158"/>
      <c r="CQ46" s="27"/>
      <c r="CR46" s="157"/>
      <c r="CS46" s="158"/>
      <c r="CT46" s="158"/>
      <c r="CU46" s="27"/>
      <c r="CV46" s="157"/>
      <c r="CW46" s="158"/>
      <c r="CX46" s="158"/>
      <c r="CY46" s="27"/>
      <c r="CZ46" s="157"/>
      <c r="DA46" s="158"/>
      <c r="DB46" s="158"/>
      <c r="DC46" s="27"/>
      <c r="DD46" s="157"/>
      <c r="DE46" s="158"/>
      <c r="DF46" s="158"/>
      <c r="DG46" s="27"/>
      <c r="DH46" s="157"/>
      <c r="DI46" s="158"/>
      <c r="DJ46" s="158"/>
      <c r="DK46" s="27"/>
      <c r="DL46" s="157"/>
      <c r="DM46" s="158"/>
      <c r="DN46" s="158"/>
      <c r="DO46" s="27"/>
      <c r="DP46" s="157"/>
      <c r="DQ46" s="158"/>
      <c r="DR46" s="158"/>
      <c r="DS46" s="27"/>
      <c r="DT46" s="157"/>
      <c r="DU46" s="158"/>
      <c r="DV46" s="158"/>
      <c r="DW46" s="27"/>
      <c r="DX46" s="157"/>
      <c r="DY46" s="158"/>
      <c r="DZ46" s="158"/>
      <c r="EA46" s="27"/>
      <c r="EB46" s="157"/>
      <c r="EC46" s="158"/>
      <c r="ED46" s="158"/>
      <c r="EE46" s="27"/>
      <c r="EF46" s="157"/>
      <c r="EG46" s="158"/>
      <c r="EH46" s="158"/>
      <c r="EI46" s="27"/>
      <c r="EJ46" s="157"/>
      <c r="EK46" s="158"/>
      <c r="EL46" s="158"/>
      <c r="EM46" s="27"/>
      <c r="EN46" s="157"/>
      <c r="EO46" s="158"/>
      <c r="EP46" s="158"/>
      <c r="EQ46" s="27"/>
      <c r="ER46" s="157"/>
      <c r="ES46" s="158"/>
      <c r="ET46" s="158"/>
      <c r="EU46" s="27"/>
      <c r="EV46" s="157"/>
      <c r="EW46" s="158"/>
      <c r="EX46" s="158"/>
      <c r="EY46" s="27"/>
      <c r="EZ46" s="157"/>
      <c r="FA46" s="158"/>
      <c r="FB46" s="158"/>
      <c r="FC46" s="27"/>
      <c r="FD46" s="157"/>
      <c r="FE46" s="158"/>
      <c r="FF46" s="158"/>
      <c r="FG46" s="27"/>
      <c r="FH46" s="157"/>
      <c r="FI46" s="158"/>
      <c r="FJ46" s="158"/>
      <c r="FK46" s="27"/>
      <c r="FL46" s="157"/>
      <c r="FM46" s="158"/>
      <c r="FN46" s="158"/>
      <c r="FO46" s="27"/>
      <c r="FP46" s="157"/>
      <c r="FQ46" s="158"/>
      <c r="FR46" s="158"/>
      <c r="FS46" s="27"/>
      <c r="FT46" s="157"/>
      <c r="FU46" s="158"/>
      <c r="FV46" s="158"/>
      <c r="FW46" s="27"/>
      <c r="FX46" s="157"/>
      <c r="FY46" s="158"/>
      <c r="FZ46" s="158"/>
      <c r="GA46" s="27"/>
      <c r="GB46" s="157"/>
      <c r="GC46" s="158"/>
      <c r="GD46" s="158"/>
      <c r="GE46" s="27"/>
      <c r="GF46" s="157"/>
      <c r="GG46" s="158"/>
      <c r="GH46" s="158"/>
      <c r="GI46" s="27"/>
      <c r="GJ46" s="157"/>
      <c r="GK46" s="158"/>
      <c r="GL46" s="158"/>
      <c r="GM46" s="27"/>
      <c r="GN46" s="157"/>
      <c r="GO46" s="158"/>
      <c r="GP46" s="158"/>
      <c r="GQ46" s="27"/>
      <c r="GR46" s="157"/>
      <c r="GS46" s="158"/>
      <c r="GT46" s="158"/>
      <c r="GU46" s="27"/>
      <c r="GV46" s="157"/>
      <c r="GW46" s="158"/>
      <c r="GX46" s="158"/>
      <c r="GY46" s="27"/>
      <c r="GZ46" s="157"/>
      <c r="HA46" s="158"/>
      <c r="HB46" s="158"/>
      <c r="HC46" s="27"/>
      <c r="HD46" s="157"/>
      <c r="HE46" s="158"/>
      <c r="HF46" s="158"/>
      <c r="HG46" s="27"/>
      <c r="HH46" s="157"/>
      <c r="HI46" s="158"/>
      <c r="HJ46" s="158"/>
      <c r="HK46" s="27"/>
      <c r="HL46" s="157"/>
      <c r="HM46" s="158"/>
      <c r="HN46" s="158"/>
      <c r="HO46" s="27"/>
      <c r="HP46" s="157"/>
      <c r="HQ46" s="158"/>
      <c r="HR46" s="158"/>
      <c r="HS46" s="27"/>
      <c r="HT46" s="157"/>
      <c r="HU46" s="158"/>
      <c r="HV46" s="158"/>
      <c r="HW46" s="27"/>
      <c r="HX46" s="157"/>
      <c r="HY46" s="158"/>
      <c r="HZ46" s="158"/>
      <c r="IA46" s="27"/>
      <c r="IB46" s="157"/>
      <c r="IC46" s="158"/>
      <c r="ID46" s="158"/>
      <c r="IE46" s="27"/>
    </row>
    <row r="47" spans="1:239" s="155" customFormat="1">
      <c r="A47" s="159" t="s">
        <v>52</v>
      </c>
      <c r="B47" s="29">
        <v>131.41399999999999</v>
      </c>
      <c r="C47" s="29">
        <v>4.82</v>
      </c>
      <c r="D47" s="30">
        <v>1.374837340590937E-2</v>
      </c>
      <c r="E47" s="158"/>
      <c r="F47" s="157"/>
      <c r="G47" s="158"/>
      <c r="H47" s="158"/>
      <c r="I47" s="158"/>
      <c r="J47" s="157"/>
      <c r="K47" s="158"/>
      <c r="L47" s="158"/>
      <c r="M47" s="158"/>
      <c r="N47" s="157"/>
      <c r="O47" s="158"/>
      <c r="P47" s="158"/>
      <c r="Q47" s="158"/>
      <c r="R47" s="157"/>
      <c r="S47" s="158"/>
      <c r="T47" s="158"/>
      <c r="U47" s="158"/>
      <c r="V47" s="157"/>
      <c r="W47" s="158"/>
      <c r="X47" s="158"/>
      <c r="Y47" s="158"/>
      <c r="Z47" s="157"/>
      <c r="AA47" s="158"/>
      <c r="AB47" s="158"/>
      <c r="AC47" s="158"/>
      <c r="AD47" s="157"/>
      <c r="AE47" s="158"/>
      <c r="AF47" s="158"/>
      <c r="AG47" s="158"/>
      <c r="AH47" s="157"/>
      <c r="AI47" s="158"/>
      <c r="AJ47" s="158"/>
      <c r="AK47" s="158"/>
      <c r="AL47" s="157"/>
      <c r="AM47" s="158"/>
      <c r="AN47" s="158"/>
      <c r="AO47" s="158"/>
      <c r="AP47" s="157"/>
      <c r="AQ47" s="158"/>
      <c r="AR47" s="158"/>
      <c r="AS47" s="158"/>
      <c r="AT47" s="157"/>
      <c r="AU47" s="158"/>
      <c r="AV47" s="158"/>
      <c r="AW47" s="158"/>
      <c r="AX47" s="157"/>
      <c r="AY47" s="158"/>
      <c r="AZ47" s="158"/>
      <c r="BA47" s="158"/>
      <c r="BB47" s="157"/>
      <c r="BC47" s="158"/>
      <c r="BD47" s="158"/>
      <c r="BE47" s="158"/>
      <c r="BF47" s="157"/>
      <c r="BG47" s="158"/>
      <c r="BH47" s="158"/>
      <c r="BI47" s="158"/>
      <c r="BJ47" s="157"/>
      <c r="BK47" s="158"/>
      <c r="BL47" s="158"/>
      <c r="BM47" s="158"/>
      <c r="BN47" s="157"/>
      <c r="BO47" s="158"/>
      <c r="BP47" s="158"/>
      <c r="BQ47" s="158"/>
      <c r="BR47" s="157"/>
      <c r="BS47" s="158"/>
      <c r="BT47" s="158"/>
      <c r="BU47" s="158"/>
      <c r="BV47" s="157"/>
      <c r="BW47" s="158"/>
      <c r="BX47" s="158"/>
      <c r="BY47" s="158"/>
      <c r="BZ47" s="157"/>
      <c r="CA47" s="158"/>
      <c r="CB47" s="158"/>
      <c r="CC47" s="158"/>
      <c r="CD47" s="157"/>
      <c r="CE47" s="158"/>
      <c r="CF47" s="158"/>
      <c r="CG47" s="158"/>
      <c r="CH47" s="157"/>
      <c r="CI47" s="158"/>
      <c r="CJ47" s="158"/>
      <c r="CK47" s="158"/>
      <c r="CL47" s="157"/>
      <c r="CM47" s="158"/>
      <c r="CN47" s="158"/>
      <c r="CO47" s="158"/>
      <c r="CP47" s="157"/>
      <c r="CQ47" s="158"/>
      <c r="CR47" s="158"/>
      <c r="CS47" s="158"/>
      <c r="CT47" s="157"/>
      <c r="CU47" s="158"/>
      <c r="CV47" s="158"/>
      <c r="CW47" s="158"/>
      <c r="CX47" s="157"/>
      <c r="CY47" s="158"/>
      <c r="CZ47" s="158"/>
      <c r="DA47" s="158"/>
      <c r="DB47" s="157"/>
      <c r="DC47" s="158"/>
      <c r="DD47" s="158"/>
      <c r="DE47" s="158"/>
      <c r="DF47" s="157"/>
      <c r="DG47" s="158"/>
      <c r="DH47" s="158"/>
      <c r="DI47" s="158"/>
      <c r="DJ47" s="157"/>
      <c r="DK47" s="158"/>
      <c r="DL47" s="158"/>
      <c r="DM47" s="158"/>
      <c r="DN47" s="157"/>
      <c r="DO47" s="158"/>
      <c r="DP47" s="158"/>
      <c r="DQ47" s="158"/>
      <c r="DR47" s="157"/>
      <c r="DS47" s="158"/>
      <c r="DT47" s="158"/>
      <c r="DU47" s="158"/>
      <c r="DV47" s="157"/>
      <c r="DW47" s="158"/>
      <c r="DX47" s="158"/>
      <c r="DY47" s="158"/>
      <c r="DZ47" s="157"/>
      <c r="EA47" s="158"/>
      <c r="EB47" s="158"/>
      <c r="EC47" s="158"/>
      <c r="ED47" s="157"/>
      <c r="EE47" s="158"/>
      <c r="EF47" s="158"/>
      <c r="EG47" s="158"/>
      <c r="EH47" s="157"/>
      <c r="EI47" s="158"/>
      <c r="EJ47" s="158"/>
      <c r="EK47" s="158"/>
      <c r="EL47" s="157"/>
      <c r="EM47" s="158"/>
      <c r="EN47" s="158"/>
      <c r="EO47" s="158"/>
      <c r="EP47" s="157"/>
      <c r="EQ47" s="158"/>
      <c r="ER47" s="158"/>
      <c r="ES47" s="158"/>
      <c r="ET47" s="157"/>
      <c r="EU47" s="158"/>
      <c r="EV47" s="158"/>
      <c r="EW47" s="158"/>
      <c r="EX47" s="157"/>
      <c r="EY47" s="158"/>
      <c r="EZ47" s="158"/>
      <c r="FA47" s="158"/>
      <c r="FB47" s="157"/>
      <c r="FC47" s="158"/>
      <c r="FD47" s="158"/>
      <c r="FE47" s="158"/>
      <c r="FF47" s="157"/>
      <c r="FG47" s="158"/>
      <c r="FH47" s="158"/>
      <c r="FI47" s="158"/>
      <c r="FJ47" s="157"/>
      <c r="FK47" s="158"/>
      <c r="FL47" s="158"/>
      <c r="FM47" s="158"/>
      <c r="FN47" s="157"/>
      <c r="FO47" s="158"/>
      <c r="FP47" s="158"/>
      <c r="FQ47" s="158"/>
      <c r="FR47" s="157"/>
      <c r="FS47" s="158"/>
      <c r="FT47" s="158"/>
      <c r="FU47" s="158"/>
      <c r="FV47" s="157"/>
      <c r="FW47" s="158"/>
      <c r="FX47" s="158"/>
      <c r="FY47" s="158"/>
      <c r="FZ47" s="157"/>
      <c r="GA47" s="158"/>
      <c r="GB47" s="158"/>
      <c r="GC47" s="158"/>
      <c r="GD47" s="157"/>
      <c r="GE47" s="158"/>
      <c r="GF47" s="158"/>
      <c r="GG47" s="158"/>
      <c r="GH47" s="157"/>
      <c r="GI47" s="158"/>
      <c r="GJ47" s="158"/>
      <c r="GK47" s="158"/>
      <c r="GL47" s="157"/>
      <c r="GM47" s="158"/>
      <c r="GN47" s="158"/>
      <c r="GO47" s="158"/>
      <c r="GP47" s="157"/>
      <c r="GQ47" s="158"/>
      <c r="GR47" s="158"/>
      <c r="GS47" s="158"/>
      <c r="GT47" s="157"/>
      <c r="GU47" s="158"/>
      <c r="GV47" s="158"/>
      <c r="GW47" s="158"/>
      <c r="GX47" s="157"/>
      <c r="GY47" s="158"/>
      <c r="GZ47" s="158"/>
      <c r="HA47" s="158"/>
      <c r="HB47" s="157"/>
      <c r="HC47" s="158"/>
      <c r="HD47" s="158"/>
      <c r="HE47" s="158"/>
      <c r="HF47" s="157"/>
      <c r="HG47" s="158"/>
      <c r="HH47" s="158"/>
      <c r="HI47" s="158"/>
      <c r="HJ47" s="157"/>
      <c r="HK47" s="158"/>
      <c r="HL47" s="158"/>
      <c r="HM47" s="158"/>
      <c r="HN47" s="157"/>
      <c r="HO47" s="158"/>
      <c r="HP47" s="158"/>
      <c r="HQ47" s="158"/>
      <c r="HR47" s="157"/>
      <c r="HS47" s="158"/>
      <c r="HT47" s="158"/>
      <c r="HU47" s="158"/>
      <c r="HV47" s="157"/>
      <c r="HW47" s="158"/>
      <c r="HX47" s="158"/>
      <c r="HY47" s="158"/>
      <c r="HZ47" s="157"/>
      <c r="IA47" s="158"/>
      <c r="IB47" s="158"/>
      <c r="IC47" s="158"/>
    </row>
    <row r="48" spans="1:239" s="156" customFormat="1" ht="13.5" thickBot="1">
      <c r="A48" s="162" t="s">
        <v>53</v>
      </c>
      <c r="B48" s="32">
        <v>9558.5125687315995</v>
      </c>
      <c r="C48" s="32">
        <v>350.18</v>
      </c>
      <c r="D48" s="33">
        <v>1</v>
      </c>
    </row>
    <row r="49" spans="1:239" s="155" customFormat="1" ht="13.5" thickBot="1">
      <c r="A49" s="166"/>
      <c r="B49" s="34"/>
      <c r="C49" s="34"/>
      <c r="D49" s="35"/>
    </row>
    <row r="50" spans="1:239" s="155" customFormat="1" ht="13.5" thickBot="1">
      <c r="A50" s="167" t="s">
        <v>54</v>
      </c>
      <c r="B50" s="37">
        <v>3063.95</v>
      </c>
      <c r="C50" s="37">
        <v>112.28</v>
      </c>
      <c r="D50" s="38">
        <v>1</v>
      </c>
    </row>
    <row r="51" spans="1:239" s="155" customFormat="1">
      <c r="A51" s="168" t="s">
        <v>55</v>
      </c>
      <c r="B51" s="40">
        <v>86.88</v>
      </c>
      <c r="C51" s="40">
        <v>3.2</v>
      </c>
      <c r="D51" s="41">
        <v>2.8355554104995188E-2</v>
      </c>
    </row>
    <row r="52" spans="1:239" s="155" customFormat="1">
      <c r="A52" s="152" t="s">
        <v>56</v>
      </c>
      <c r="B52" s="24">
        <v>387.07</v>
      </c>
      <c r="C52" s="24">
        <v>14.18</v>
      </c>
      <c r="D52" s="25">
        <v>0.12633039050898351</v>
      </c>
      <c r="E52" s="158"/>
      <c r="F52" s="158"/>
      <c r="G52" s="27"/>
      <c r="H52" s="157"/>
      <c r="I52" s="158"/>
      <c r="J52" s="158"/>
      <c r="K52" s="27"/>
      <c r="L52" s="157"/>
      <c r="M52" s="158"/>
      <c r="N52" s="158"/>
      <c r="O52" s="27"/>
      <c r="P52" s="157"/>
      <c r="Q52" s="158"/>
      <c r="R52" s="158"/>
      <c r="S52" s="27"/>
      <c r="T52" s="157"/>
      <c r="U52" s="158"/>
      <c r="V52" s="158"/>
      <c r="W52" s="27"/>
      <c r="X52" s="157"/>
      <c r="Y52" s="158"/>
      <c r="Z52" s="158"/>
      <c r="AA52" s="27"/>
      <c r="AB52" s="157"/>
      <c r="AC52" s="158"/>
      <c r="AD52" s="158"/>
      <c r="AE52" s="27"/>
      <c r="AF52" s="157"/>
      <c r="AG52" s="158"/>
      <c r="AH52" s="158"/>
      <c r="AI52" s="27"/>
      <c r="AJ52" s="157"/>
      <c r="AK52" s="158"/>
      <c r="AL52" s="158"/>
      <c r="AM52" s="27"/>
      <c r="AN52" s="157"/>
      <c r="AO52" s="158"/>
      <c r="AP52" s="158"/>
      <c r="AQ52" s="27"/>
      <c r="AR52" s="157"/>
      <c r="AS52" s="158"/>
      <c r="AT52" s="158"/>
      <c r="AU52" s="27"/>
      <c r="AV52" s="157"/>
      <c r="AW52" s="158"/>
      <c r="AX52" s="158"/>
      <c r="AY52" s="27"/>
      <c r="AZ52" s="157"/>
      <c r="BA52" s="158"/>
      <c r="BB52" s="158"/>
      <c r="BC52" s="27"/>
      <c r="BD52" s="157"/>
      <c r="BE52" s="158"/>
      <c r="BF52" s="158"/>
      <c r="BG52" s="27"/>
      <c r="BH52" s="157"/>
      <c r="BI52" s="158"/>
      <c r="BJ52" s="158"/>
      <c r="BK52" s="27"/>
      <c r="BL52" s="157"/>
      <c r="BM52" s="158"/>
      <c r="BN52" s="158"/>
      <c r="BO52" s="27"/>
      <c r="BP52" s="157"/>
      <c r="BQ52" s="158"/>
      <c r="BR52" s="158"/>
      <c r="BS52" s="27"/>
      <c r="BT52" s="157"/>
      <c r="BU52" s="158"/>
      <c r="BV52" s="158"/>
      <c r="BW52" s="27"/>
      <c r="BX52" s="157"/>
      <c r="BY52" s="158"/>
      <c r="BZ52" s="158"/>
      <c r="CA52" s="27"/>
      <c r="CB52" s="157"/>
      <c r="CC52" s="158"/>
      <c r="CD52" s="158"/>
      <c r="CE52" s="27"/>
      <c r="CF52" s="157"/>
      <c r="CG52" s="158"/>
      <c r="CH52" s="158"/>
      <c r="CI52" s="27"/>
      <c r="CJ52" s="157"/>
      <c r="CK52" s="158"/>
      <c r="CL52" s="158"/>
      <c r="CM52" s="27"/>
      <c r="CN52" s="157"/>
      <c r="CO52" s="158"/>
      <c r="CP52" s="158"/>
      <c r="CQ52" s="27"/>
      <c r="CR52" s="157"/>
      <c r="CS52" s="158"/>
      <c r="CT52" s="158"/>
      <c r="CU52" s="27"/>
      <c r="CV52" s="157"/>
      <c r="CW52" s="158"/>
      <c r="CX52" s="158"/>
      <c r="CY52" s="27"/>
      <c r="CZ52" s="157"/>
      <c r="DA52" s="158"/>
      <c r="DB52" s="158"/>
      <c r="DC52" s="27"/>
      <c r="DD52" s="157"/>
      <c r="DE52" s="158"/>
      <c r="DF52" s="158"/>
      <c r="DG52" s="27"/>
      <c r="DH52" s="157"/>
      <c r="DI52" s="158"/>
      <c r="DJ52" s="158"/>
      <c r="DK52" s="27"/>
      <c r="DL52" s="157"/>
      <c r="DM52" s="158"/>
      <c r="DN52" s="158"/>
      <c r="DO52" s="27"/>
      <c r="DP52" s="157"/>
      <c r="DQ52" s="158"/>
      <c r="DR52" s="158"/>
      <c r="DS52" s="27"/>
      <c r="DT52" s="157"/>
      <c r="DU52" s="158"/>
      <c r="DV52" s="158"/>
      <c r="DW52" s="27"/>
      <c r="DX52" s="157"/>
      <c r="DY52" s="158"/>
      <c r="DZ52" s="158"/>
      <c r="EA52" s="27"/>
      <c r="EB52" s="157"/>
      <c r="EC52" s="158"/>
      <c r="ED52" s="158"/>
      <c r="EE52" s="27"/>
      <c r="EF52" s="157"/>
      <c r="EG52" s="158"/>
      <c r="EH52" s="158"/>
      <c r="EI52" s="27"/>
      <c r="EJ52" s="157"/>
      <c r="EK52" s="158"/>
      <c r="EL52" s="158"/>
      <c r="EM52" s="27"/>
      <c r="EN52" s="157"/>
      <c r="EO52" s="158"/>
      <c r="EP52" s="158"/>
      <c r="EQ52" s="27"/>
      <c r="ER52" s="157"/>
      <c r="ES52" s="158"/>
      <c r="ET52" s="158"/>
      <c r="EU52" s="27"/>
      <c r="EV52" s="157"/>
      <c r="EW52" s="158"/>
      <c r="EX52" s="158"/>
      <c r="EY52" s="27"/>
      <c r="EZ52" s="157"/>
      <c r="FA52" s="158"/>
      <c r="FB52" s="158"/>
      <c r="FC52" s="27"/>
      <c r="FD52" s="157"/>
      <c r="FE52" s="158"/>
      <c r="FF52" s="158"/>
      <c r="FG52" s="27"/>
      <c r="FH52" s="157"/>
      <c r="FI52" s="158"/>
      <c r="FJ52" s="158"/>
      <c r="FK52" s="27"/>
      <c r="FL52" s="157"/>
      <c r="FM52" s="158"/>
      <c r="FN52" s="158"/>
      <c r="FO52" s="27"/>
      <c r="FP52" s="157"/>
      <c r="FQ52" s="158"/>
      <c r="FR52" s="158"/>
      <c r="FS52" s="27"/>
      <c r="FT52" s="157"/>
      <c r="FU52" s="158"/>
      <c r="FV52" s="158"/>
      <c r="FW52" s="27"/>
      <c r="FX52" s="157"/>
      <c r="FY52" s="158"/>
      <c r="FZ52" s="158"/>
      <c r="GA52" s="27"/>
      <c r="GB52" s="157"/>
      <c r="GC52" s="158"/>
      <c r="GD52" s="158"/>
      <c r="GE52" s="27"/>
      <c r="GF52" s="157"/>
      <c r="GG52" s="158"/>
      <c r="GH52" s="158"/>
      <c r="GI52" s="27"/>
      <c r="GJ52" s="157"/>
      <c r="GK52" s="158"/>
      <c r="GL52" s="158"/>
      <c r="GM52" s="27"/>
      <c r="GN52" s="157"/>
      <c r="GO52" s="158"/>
      <c r="GP52" s="158"/>
      <c r="GQ52" s="27"/>
      <c r="GR52" s="157"/>
      <c r="GS52" s="158"/>
      <c r="GT52" s="158"/>
      <c r="GU52" s="27"/>
      <c r="GV52" s="157"/>
      <c r="GW52" s="158"/>
      <c r="GX52" s="158"/>
      <c r="GY52" s="27"/>
      <c r="GZ52" s="157"/>
      <c r="HA52" s="158"/>
      <c r="HB52" s="158"/>
      <c r="HC52" s="27"/>
      <c r="HD52" s="157"/>
      <c r="HE52" s="158"/>
      <c r="HF52" s="158"/>
      <c r="HG52" s="27"/>
      <c r="HH52" s="157"/>
      <c r="HI52" s="158"/>
      <c r="HJ52" s="158"/>
      <c r="HK52" s="27"/>
      <c r="HL52" s="157"/>
      <c r="HM52" s="158"/>
      <c r="HN52" s="158"/>
      <c r="HO52" s="27"/>
      <c r="HP52" s="157"/>
      <c r="HQ52" s="158"/>
      <c r="HR52" s="158"/>
      <c r="HS52" s="27"/>
      <c r="HT52" s="157"/>
      <c r="HU52" s="158"/>
      <c r="HV52" s="158"/>
      <c r="HW52" s="27"/>
      <c r="HX52" s="157"/>
      <c r="HY52" s="158"/>
      <c r="HZ52" s="158"/>
      <c r="IA52" s="27"/>
      <c r="IB52" s="157"/>
      <c r="IC52" s="158"/>
      <c r="ID52" s="158"/>
      <c r="IE52" s="27"/>
    </row>
    <row r="53" spans="1:239" s="26" customFormat="1">
      <c r="A53" s="152" t="s">
        <v>57</v>
      </c>
      <c r="B53" s="24">
        <v>2590</v>
      </c>
      <c r="C53" s="24">
        <v>94.9</v>
      </c>
      <c r="D53" s="25">
        <v>0.84531405538602133</v>
      </c>
    </row>
    <row r="54" spans="1:239" ht="13.5" thickBot="1">
      <c r="A54" s="169" t="s">
        <v>18</v>
      </c>
      <c r="B54" s="43">
        <v>0</v>
      </c>
      <c r="C54" s="43">
        <v>0</v>
      </c>
      <c r="D54" s="44">
        <v>0</v>
      </c>
    </row>
    <row r="55" spans="1:239">
      <c r="A55" s="165" t="s">
        <v>58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55"/>
  <sheetViews>
    <sheetView showGridLines="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6" width="13.140625" style="2"/>
    <col min="257" max="257" width="52.140625" style="2" customWidth="1"/>
    <col min="258" max="259" width="14.42578125" style="2" customWidth="1"/>
    <col min="260" max="260" width="9.85546875" style="2" customWidth="1"/>
    <col min="261" max="512" width="13.140625" style="2"/>
    <col min="513" max="513" width="52.140625" style="2" customWidth="1"/>
    <col min="514" max="515" width="14.42578125" style="2" customWidth="1"/>
    <col min="516" max="516" width="9.85546875" style="2" customWidth="1"/>
    <col min="517" max="768" width="13.140625" style="2"/>
    <col min="769" max="769" width="52.140625" style="2" customWidth="1"/>
    <col min="770" max="771" width="14.42578125" style="2" customWidth="1"/>
    <col min="772" max="772" width="9.85546875" style="2" customWidth="1"/>
    <col min="773" max="1024" width="13.140625" style="2"/>
    <col min="1025" max="1025" width="52.140625" style="2" customWidth="1"/>
    <col min="1026" max="1027" width="14.42578125" style="2" customWidth="1"/>
    <col min="1028" max="1028" width="9.85546875" style="2" customWidth="1"/>
    <col min="1029" max="1280" width="13.140625" style="2"/>
    <col min="1281" max="1281" width="52.140625" style="2" customWidth="1"/>
    <col min="1282" max="1283" width="14.42578125" style="2" customWidth="1"/>
    <col min="1284" max="1284" width="9.85546875" style="2" customWidth="1"/>
    <col min="1285" max="1536" width="13.140625" style="2"/>
    <col min="1537" max="1537" width="52.140625" style="2" customWidth="1"/>
    <col min="1538" max="1539" width="14.42578125" style="2" customWidth="1"/>
    <col min="1540" max="1540" width="9.85546875" style="2" customWidth="1"/>
    <col min="1541" max="1792" width="13.140625" style="2"/>
    <col min="1793" max="1793" width="52.140625" style="2" customWidth="1"/>
    <col min="1794" max="1795" width="14.42578125" style="2" customWidth="1"/>
    <col min="1796" max="1796" width="9.85546875" style="2" customWidth="1"/>
    <col min="1797" max="2048" width="13.140625" style="2"/>
    <col min="2049" max="2049" width="52.140625" style="2" customWidth="1"/>
    <col min="2050" max="2051" width="14.42578125" style="2" customWidth="1"/>
    <col min="2052" max="2052" width="9.85546875" style="2" customWidth="1"/>
    <col min="2053" max="2304" width="13.140625" style="2"/>
    <col min="2305" max="2305" width="52.140625" style="2" customWidth="1"/>
    <col min="2306" max="2307" width="14.42578125" style="2" customWidth="1"/>
    <col min="2308" max="2308" width="9.85546875" style="2" customWidth="1"/>
    <col min="2309" max="2560" width="13.140625" style="2"/>
    <col min="2561" max="2561" width="52.140625" style="2" customWidth="1"/>
    <col min="2562" max="2563" width="14.42578125" style="2" customWidth="1"/>
    <col min="2564" max="2564" width="9.85546875" style="2" customWidth="1"/>
    <col min="2565" max="2816" width="13.140625" style="2"/>
    <col min="2817" max="2817" width="52.140625" style="2" customWidth="1"/>
    <col min="2818" max="2819" width="14.42578125" style="2" customWidth="1"/>
    <col min="2820" max="2820" width="9.85546875" style="2" customWidth="1"/>
    <col min="2821" max="3072" width="13.140625" style="2"/>
    <col min="3073" max="3073" width="52.140625" style="2" customWidth="1"/>
    <col min="3074" max="3075" width="14.42578125" style="2" customWidth="1"/>
    <col min="3076" max="3076" width="9.85546875" style="2" customWidth="1"/>
    <col min="3077" max="3328" width="13.140625" style="2"/>
    <col min="3329" max="3329" width="52.140625" style="2" customWidth="1"/>
    <col min="3330" max="3331" width="14.42578125" style="2" customWidth="1"/>
    <col min="3332" max="3332" width="9.85546875" style="2" customWidth="1"/>
    <col min="3333" max="3584" width="13.140625" style="2"/>
    <col min="3585" max="3585" width="52.140625" style="2" customWidth="1"/>
    <col min="3586" max="3587" width="14.42578125" style="2" customWidth="1"/>
    <col min="3588" max="3588" width="9.85546875" style="2" customWidth="1"/>
    <col min="3589" max="3840" width="13.140625" style="2"/>
    <col min="3841" max="3841" width="52.140625" style="2" customWidth="1"/>
    <col min="3842" max="3843" width="14.42578125" style="2" customWidth="1"/>
    <col min="3844" max="3844" width="9.85546875" style="2" customWidth="1"/>
    <col min="3845" max="4096" width="13.140625" style="2"/>
    <col min="4097" max="4097" width="52.140625" style="2" customWidth="1"/>
    <col min="4098" max="4099" width="14.42578125" style="2" customWidth="1"/>
    <col min="4100" max="4100" width="9.85546875" style="2" customWidth="1"/>
    <col min="4101" max="4352" width="13.140625" style="2"/>
    <col min="4353" max="4353" width="52.140625" style="2" customWidth="1"/>
    <col min="4354" max="4355" width="14.42578125" style="2" customWidth="1"/>
    <col min="4356" max="4356" width="9.85546875" style="2" customWidth="1"/>
    <col min="4357" max="4608" width="13.140625" style="2"/>
    <col min="4609" max="4609" width="52.140625" style="2" customWidth="1"/>
    <col min="4610" max="4611" width="14.42578125" style="2" customWidth="1"/>
    <col min="4612" max="4612" width="9.85546875" style="2" customWidth="1"/>
    <col min="4613" max="4864" width="13.140625" style="2"/>
    <col min="4865" max="4865" width="52.140625" style="2" customWidth="1"/>
    <col min="4866" max="4867" width="14.42578125" style="2" customWidth="1"/>
    <col min="4868" max="4868" width="9.85546875" style="2" customWidth="1"/>
    <col min="4869" max="5120" width="13.140625" style="2"/>
    <col min="5121" max="5121" width="52.140625" style="2" customWidth="1"/>
    <col min="5122" max="5123" width="14.42578125" style="2" customWidth="1"/>
    <col min="5124" max="5124" width="9.85546875" style="2" customWidth="1"/>
    <col min="5125" max="5376" width="13.140625" style="2"/>
    <col min="5377" max="5377" width="52.140625" style="2" customWidth="1"/>
    <col min="5378" max="5379" width="14.42578125" style="2" customWidth="1"/>
    <col min="5380" max="5380" width="9.85546875" style="2" customWidth="1"/>
    <col min="5381" max="5632" width="13.140625" style="2"/>
    <col min="5633" max="5633" width="52.140625" style="2" customWidth="1"/>
    <col min="5634" max="5635" width="14.42578125" style="2" customWidth="1"/>
    <col min="5636" max="5636" width="9.85546875" style="2" customWidth="1"/>
    <col min="5637" max="5888" width="13.140625" style="2"/>
    <col min="5889" max="5889" width="52.140625" style="2" customWidth="1"/>
    <col min="5890" max="5891" width="14.42578125" style="2" customWidth="1"/>
    <col min="5892" max="5892" width="9.85546875" style="2" customWidth="1"/>
    <col min="5893" max="6144" width="13.140625" style="2"/>
    <col min="6145" max="6145" width="52.140625" style="2" customWidth="1"/>
    <col min="6146" max="6147" width="14.42578125" style="2" customWidth="1"/>
    <col min="6148" max="6148" width="9.85546875" style="2" customWidth="1"/>
    <col min="6149" max="6400" width="13.140625" style="2"/>
    <col min="6401" max="6401" width="52.140625" style="2" customWidth="1"/>
    <col min="6402" max="6403" width="14.42578125" style="2" customWidth="1"/>
    <col min="6404" max="6404" width="9.85546875" style="2" customWidth="1"/>
    <col min="6405" max="6656" width="13.140625" style="2"/>
    <col min="6657" max="6657" width="52.140625" style="2" customWidth="1"/>
    <col min="6658" max="6659" width="14.42578125" style="2" customWidth="1"/>
    <col min="6660" max="6660" width="9.85546875" style="2" customWidth="1"/>
    <col min="6661" max="6912" width="13.140625" style="2"/>
    <col min="6913" max="6913" width="52.140625" style="2" customWidth="1"/>
    <col min="6914" max="6915" width="14.42578125" style="2" customWidth="1"/>
    <col min="6916" max="6916" width="9.85546875" style="2" customWidth="1"/>
    <col min="6917" max="7168" width="13.140625" style="2"/>
    <col min="7169" max="7169" width="52.140625" style="2" customWidth="1"/>
    <col min="7170" max="7171" width="14.42578125" style="2" customWidth="1"/>
    <col min="7172" max="7172" width="9.85546875" style="2" customWidth="1"/>
    <col min="7173" max="7424" width="13.140625" style="2"/>
    <col min="7425" max="7425" width="52.140625" style="2" customWidth="1"/>
    <col min="7426" max="7427" width="14.42578125" style="2" customWidth="1"/>
    <col min="7428" max="7428" width="9.85546875" style="2" customWidth="1"/>
    <col min="7429" max="7680" width="13.140625" style="2"/>
    <col min="7681" max="7681" width="52.140625" style="2" customWidth="1"/>
    <col min="7682" max="7683" width="14.42578125" style="2" customWidth="1"/>
    <col min="7684" max="7684" width="9.85546875" style="2" customWidth="1"/>
    <col min="7685" max="7936" width="13.140625" style="2"/>
    <col min="7937" max="7937" width="52.140625" style="2" customWidth="1"/>
    <col min="7938" max="7939" width="14.42578125" style="2" customWidth="1"/>
    <col min="7940" max="7940" width="9.85546875" style="2" customWidth="1"/>
    <col min="7941" max="8192" width="13.140625" style="2"/>
    <col min="8193" max="8193" width="52.140625" style="2" customWidth="1"/>
    <col min="8194" max="8195" width="14.42578125" style="2" customWidth="1"/>
    <col min="8196" max="8196" width="9.85546875" style="2" customWidth="1"/>
    <col min="8197" max="8448" width="13.140625" style="2"/>
    <col min="8449" max="8449" width="52.140625" style="2" customWidth="1"/>
    <col min="8450" max="8451" width="14.42578125" style="2" customWidth="1"/>
    <col min="8452" max="8452" width="9.85546875" style="2" customWidth="1"/>
    <col min="8453" max="8704" width="13.140625" style="2"/>
    <col min="8705" max="8705" width="52.140625" style="2" customWidth="1"/>
    <col min="8706" max="8707" width="14.42578125" style="2" customWidth="1"/>
    <col min="8708" max="8708" width="9.85546875" style="2" customWidth="1"/>
    <col min="8709" max="8960" width="13.140625" style="2"/>
    <col min="8961" max="8961" width="52.140625" style="2" customWidth="1"/>
    <col min="8962" max="8963" width="14.42578125" style="2" customWidth="1"/>
    <col min="8964" max="8964" width="9.85546875" style="2" customWidth="1"/>
    <col min="8965" max="9216" width="13.140625" style="2"/>
    <col min="9217" max="9217" width="52.140625" style="2" customWidth="1"/>
    <col min="9218" max="9219" width="14.42578125" style="2" customWidth="1"/>
    <col min="9220" max="9220" width="9.85546875" style="2" customWidth="1"/>
    <col min="9221" max="9472" width="13.140625" style="2"/>
    <col min="9473" max="9473" width="52.140625" style="2" customWidth="1"/>
    <col min="9474" max="9475" width="14.42578125" style="2" customWidth="1"/>
    <col min="9476" max="9476" width="9.85546875" style="2" customWidth="1"/>
    <col min="9477" max="9728" width="13.140625" style="2"/>
    <col min="9729" max="9729" width="52.140625" style="2" customWidth="1"/>
    <col min="9730" max="9731" width="14.42578125" style="2" customWidth="1"/>
    <col min="9732" max="9732" width="9.85546875" style="2" customWidth="1"/>
    <col min="9733" max="9984" width="13.140625" style="2"/>
    <col min="9985" max="9985" width="52.140625" style="2" customWidth="1"/>
    <col min="9986" max="9987" width="14.42578125" style="2" customWidth="1"/>
    <col min="9988" max="9988" width="9.85546875" style="2" customWidth="1"/>
    <col min="9989" max="10240" width="13.140625" style="2"/>
    <col min="10241" max="10241" width="52.140625" style="2" customWidth="1"/>
    <col min="10242" max="10243" width="14.42578125" style="2" customWidth="1"/>
    <col min="10244" max="10244" width="9.85546875" style="2" customWidth="1"/>
    <col min="10245" max="10496" width="13.140625" style="2"/>
    <col min="10497" max="10497" width="52.140625" style="2" customWidth="1"/>
    <col min="10498" max="10499" width="14.42578125" style="2" customWidth="1"/>
    <col min="10500" max="10500" width="9.85546875" style="2" customWidth="1"/>
    <col min="10501" max="10752" width="13.140625" style="2"/>
    <col min="10753" max="10753" width="52.140625" style="2" customWidth="1"/>
    <col min="10754" max="10755" width="14.42578125" style="2" customWidth="1"/>
    <col min="10756" max="10756" width="9.85546875" style="2" customWidth="1"/>
    <col min="10757" max="11008" width="13.140625" style="2"/>
    <col min="11009" max="11009" width="52.140625" style="2" customWidth="1"/>
    <col min="11010" max="11011" width="14.42578125" style="2" customWidth="1"/>
    <col min="11012" max="11012" width="9.85546875" style="2" customWidth="1"/>
    <col min="11013" max="11264" width="13.140625" style="2"/>
    <col min="11265" max="11265" width="52.140625" style="2" customWidth="1"/>
    <col min="11266" max="11267" width="14.42578125" style="2" customWidth="1"/>
    <col min="11268" max="11268" width="9.85546875" style="2" customWidth="1"/>
    <col min="11269" max="11520" width="13.140625" style="2"/>
    <col min="11521" max="11521" width="52.140625" style="2" customWidth="1"/>
    <col min="11522" max="11523" width="14.42578125" style="2" customWidth="1"/>
    <col min="11524" max="11524" width="9.85546875" style="2" customWidth="1"/>
    <col min="11525" max="11776" width="13.140625" style="2"/>
    <col min="11777" max="11777" width="52.140625" style="2" customWidth="1"/>
    <col min="11778" max="11779" width="14.42578125" style="2" customWidth="1"/>
    <col min="11780" max="11780" width="9.85546875" style="2" customWidth="1"/>
    <col min="11781" max="12032" width="13.140625" style="2"/>
    <col min="12033" max="12033" width="52.140625" style="2" customWidth="1"/>
    <col min="12034" max="12035" width="14.42578125" style="2" customWidth="1"/>
    <col min="12036" max="12036" width="9.85546875" style="2" customWidth="1"/>
    <col min="12037" max="12288" width="13.140625" style="2"/>
    <col min="12289" max="12289" width="52.140625" style="2" customWidth="1"/>
    <col min="12290" max="12291" width="14.42578125" style="2" customWidth="1"/>
    <col min="12292" max="12292" width="9.85546875" style="2" customWidth="1"/>
    <col min="12293" max="12544" width="13.140625" style="2"/>
    <col min="12545" max="12545" width="52.140625" style="2" customWidth="1"/>
    <col min="12546" max="12547" width="14.42578125" style="2" customWidth="1"/>
    <col min="12548" max="12548" width="9.85546875" style="2" customWidth="1"/>
    <col min="12549" max="12800" width="13.140625" style="2"/>
    <col min="12801" max="12801" width="52.140625" style="2" customWidth="1"/>
    <col min="12802" max="12803" width="14.42578125" style="2" customWidth="1"/>
    <col min="12804" max="12804" width="9.85546875" style="2" customWidth="1"/>
    <col min="12805" max="13056" width="13.140625" style="2"/>
    <col min="13057" max="13057" width="52.140625" style="2" customWidth="1"/>
    <col min="13058" max="13059" width="14.42578125" style="2" customWidth="1"/>
    <col min="13060" max="13060" width="9.85546875" style="2" customWidth="1"/>
    <col min="13061" max="13312" width="13.140625" style="2"/>
    <col min="13313" max="13313" width="52.140625" style="2" customWidth="1"/>
    <col min="13314" max="13315" width="14.42578125" style="2" customWidth="1"/>
    <col min="13316" max="13316" width="9.85546875" style="2" customWidth="1"/>
    <col min="13317" max="13568" width="13.140625" style="2"/>
    <col min="13569" max="13569" width="52.140625" style="2" customWidth="1"/>
    <col min="13570" max="13571" width="14.42578125" style="2" customWidth="1"/>
    <col min="13572" max="13572" width="9.85546875" style="2" customWidth="1"/>
    <col min="13573" max="13824" width="13.140625" style="2"/>
    <col min="13825" max="13825" width="52.140625" style="2" customWidth="1"/>
    <col min="13826" max="13827" width="14.42578125" style="2" customWidth="1"/>
    <col min="13828" max="13828" width="9.85546875" style="2" customWidth="1"/>
    <col min="13829" max="14080" width="13.140625" style="2"/>
    <col min="14081" max="14081" width="52.140625" style="2" customWidth="1"/>
    <col min="14082" max="14083" width="14.42578125" style="2" customWidth="1"/>
    <col min="14084" max="14084" width="9.85546875" style="2" customWidth="1"/>
    <col min="14085" max="14336" width="13.140625" style="2"/>
    <col min="14337" max="14337" width="52.140625" style="2" customWidth="1"/>
    <col min="14338" max="14339" width="14.42578125" style="2" customWidth="1"/>
    <col min="14340" max="14340" width="9.85546875" style="2" customWidth="1"/>
    <col min="14341" max="14592" width="13.140625" style="2"/>
    <col min="14593" max="14593" width="52.140625" style="2" customWidth="1"/>
    <col min="14594" max="14595" width="14.42578125" style="2" customWidth="1"/>
    <col min="14596" max="14596" width="9.85546875" style="2" customWidth="1"/>
    <col min="14597" max="14848" width="13.140625" style="2"/>
    <col min="14849" max="14849" width="52.140625" style="2" customWidth="1"/>
    <col min="14850" max="14851" width="14.42578125" style="2" customWidth="1"/>
    <col min="14852" max="14852" width="9.85546875" style="2" customWidth="1"/>
    <col min="14853" max="15104" width="13.140625" style="2"/>
    <col min="15105" max="15105" width="52.140625" style="2" customWidth="1"/>
    <col min="15106" max="15107" width="14.42578125" style="2" customWidth="1"/>
    <col min="15108" max="15108" width="9.85546875" style="2" customWidth="1"/>
    <col min="15109" max="15360" width="13.140625" style="2"/>
    <col min="15361" max="15361" width="52.140625" style="2" customWidth="1"/>
    <col min="15362" max="15363" width="14.42578125" style="2" customWidth="1"/>
    <col min="15364" max="15364" width="9.85546875" style="2" customWidth="1"/>
    <col min="15365" max="15616" width="13.140625" style="2"/>
    <col min="15617" max="15617" width="52.140625" style="2" customWidth="1"/>
    <col min="15618" max="15619" width="14.42578125" style="2" customWidth="1"/>
    <col min="15620" max="15620" width="9.85546875" style="2" customWidth="1"/>
    <col min="15621" max="15872" width="13.140625" style="2"/>
    <col min="15873" max="15873" width="52.140625" style="2" customWidth="1"/>
    <col min="15874" max="15875" width="14.42578125" style="2" customWidth="1"/>
    <col min="15876" max="15876" width="9.85546875" style="2" customWidth="1"/>
    <col min="15877" max="16128" width="13.140625" style="2"/>
    <col min="16129" max="16129" width="52.140625" style="2" customWidth="1"/>
    <col min="16130" max="16131" width="14.42578125" style="2" customWidth="1"/>
    <col min="16132" max="16132" width="9.85546875" style="2" customWidth="1"/>
    <col min="16133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299</v>
      </c>
      <c r="B2" s="1"/>
      <c r="C2" s="1"/>
      <c r="D2" s="1"/>
    </row>
    <row r="3" spans="1:4">
      <c r="A3" s="136" t="s">
        <v>264</v>
      </c>
      <c r="B3" s="1"/>
      <c r="C3" s="1"/>
      <c r="D3" s="1"/>
    </row>
    <row r="4" spans="1:4">
      <c r="A4" s="136" t="s">
        <v>64</v>
      </c>
      <c r="B4" s="1"/>
      <c r="C4" s="1"/>
      <c r="D4" s="1"/>
    </row>
    <row r="5" spans="1:4" ht="13.5" thickBot="1">
      <c r="A5" s="3" t="s">
        <v>4</v>
      </c>
      <c r="B5" s="137">
        <v>60593.220338983039</v>
      </c>
      <c r="C5" s="138" t="s">
        <v>5</v>
      </c>
    </row>
    <row r="6" spans="1:4">
      <c r="A6" s="6"/>
      <c r="B6" s="139" t="s">
        <v>6</v>
      </c>
      <c r="C6" s="8">
        <v>42095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11</v>
      </c>
      <c r="D8" s="144" t="s">
        <v>13</v>
      </c>
    </row>
    <row r="9" spans="1:4">
      <c r="A9" s="141" t="s">
        <v>14</v>
      </c>
      <c r="B9" s="145"/>
      <c r="D9" s="14"/>
    </row>
    <row r="10" spans="1:4">
      <c r="A10" s="146" t="s">
        <v>15</v>
      </c>
      <c r="B10" s="16">
        <v>0</v>
      </c>
      <c r="C10" s="16">
        <v>0</v>
      </c>
      <c r="D10" s="17">
        <v>0</v>
      </c>
    </row>
    <row r="11" spans="1:4">
      <c r="A11" s="146" t="s">
        <v>16</v>
      </c>
      <c r="B11" s="18">
        <v>0</v>
      </c>
      <c r="C11" s="18">
        <v>0</v>
      </c>
      <c r="D11" s="17">
        <v>0</v>
      </c>
    </row>
    <row r="12" spans="1:4">
      <c r="A12" s="146" t="s">
        <v>17</v>
      </c>
      <c r="B12" s="16">
        <v>420</v>
      </c>
      <c r="C12" s="16">
        <v>15.38</v>
      </c>
      <c r="D12" s="17">
        <v>3.83836093951236E-2</v>
      </c>
    </row>
    <row r="13" spans="1:4">
      <c r="A13" s="146" t="s">
        <v>18</v>
      </c>
      <c r="B13" s="16">
        <v>0</v>
      </c>
      <c r="C13" s="16">
        <v>0</v>
      </c>
      <c r="D13" s="17">
        <v>0</v>
      </c>
    </row>
    <row r="14" spans="1:4">
      <c r="A14" s="146" t="s">
        <v>19</v>
      </c>
      <c r="B14" s="16">
        <v>0</v>
      </c>
      <c r="C14" s="16">
        <v>0</v>
      </c>
      <c r="D14" s="17">
        <v>0</v>
      </c>
    </row>
    <row r="15" spans="1:4">
      <c r="A15" s="138" t="s">
        <v>20</v>
      </c>
      <c r="B15" s="16">
        <v>3420</v>
      </c>
      <c r="C15" s="16">
        <v>125.29</v>
      </c>
      <c r="D15" s="17">
        <v>0.31255224793172076</v>
      </c>
    </row>
    <row r="16" spans="1:4">
      <c r="A16" s="138" t="s">
        <v>21</v>
      </c>
      <c r="B16" s="16">
        <v>94.56</v>
      </c>
      <c r="C16" s="16">
        <v>3.48</v>
      </c>
      <c r="D16" s="17">
        <v>8.6417954866735425E-3</v>
      </c>
    </row>
    <row r="17" spans="1:4">
      <c r="A17" s="138" t="s">
        <v>22</v>
      </c>
      <c r="B17" s="16">
        <v>3000</v>
      </c>
      <c r="C17" s="16">
        <v>109.89</v>
      </c>
      <c r="D17" s="17">
        <v>0.27416863853659712</v>
      </c>
    </row>
    <row r="18" spans="1:4">
      <c r="A18" s="138" t="s">
        <v>23</v>
      </c>
      <c r="B18" s="16">
        <v>1713.6</v>
      </c>
      <c r="C18" s="16">
        <v>62.76</v>
      </c>
      <c r="D18" s="17">
        <v>0.15660512633210427</v>
      </c>
    </row>
    <row r="19" spans="1:4">
      <c r="A19" s="138" t="s">
        <v>24</v>
      </c>
      <c r="B19" s="16">
        <v>205.44</v>
      </c>
      <c r="C19" s="16">
        <v>7.51</v>
      </c>
      <c r="D19" s="17">
        <v>1.8775068366986173E-2</v>
      </c>
    </row>
    <row r="20" spans="1:4">
      <c r="A20" s="138" t="s">
        <v>25</v>
      </c>
      <c r="B20" s="16">
        <v>454.03</v>
      </c>
      <c r="C20" s="16">
        <v>16.63</v>
      </c>
      <c r="D20" s="17">
        <v>4.1493595651590401E-2</v>
      </c>
    </row>
    <row r="21" spans="1:4">
      <c r="A21" s="138" t="s">
        <v>26</v>
      </c>
      <c r="B21" s="16">
        <v>227</v>
      </c>
      <c r="C21" s="16">
        <v>8.32</v>
      </c>
      <c r="D21" s="17">
        <v>2.0745426982602518E-2</v>
      </c>
    </row>
    <row r="22" spans="1:4">
      <c r="A22" s="148" t="s">
        <v>27</v>
      </c>
      <c r="B22" s="20">
        <v>9534.6299999999992</v>
      </c>
      <c r="C22" s="20">
        <v>349.26</v>
      </c>
      <c r="D22" s="21">
        <v>0.87136550868339846</v>
      </c>
    </row>
    <row r="23" spans="1:4">
      <c r="A23" s="151" t="s">
        <v>28</v>
      </c>
      <c r="B23" s="18">
        <v>0</v>
      </c>
      <c r="C23" s="18">
        <v>0</v>
      </c>
      <c r="D23" s="14"/>
    </row>
    <row r="24" spans="1:4">
      <c r="A24" s="146" t="s">
        <v>29</v>
      </c>
      <c r="B24" s="16">
        <v>0</v>
      </c>
      <c r="C24" s="16">
        <v>0</v>
      </c>
      <c r="D24" s="17">
        <v>0</v>
      </c>
    </row>
    <row r="25" spans="1:4">
      <c r="A25" s="146" t="s">
        <v>30</v>
      </c>
      <c r="B25" s="16">
        <v>0</v>
      </c>
      <c r="C25" s="16">
        <v>0</v>
      </c>
      <c r="D25" s="17">
        <v>0</v>
      </c>
    </row>
    <row r="26" spans="1:4">
      <c r="A26" s="146" t="s">
        <v>31</v>
      </c>
      <c r="B26" s="16">
        <v>0</v>
      </c>
      <c r="C26" s="16">
        <v>0</v>
      </c>
      <c r="D26" s="17">
        <v>0</v>
      </c>
    </row>
    <row r="27" spans="1:4">
      <c r="A27" s="146" t="s">
        <v>32</v>
      </c>
      <c r="B27" s="16">
        <v>0</v>
      </c>
      <c r="C27" s="16">
        <v>0</v>
      </c>
      <c r="D27" s="17">
        <v>0</v>
      </c>
    </row>
    <row r="28" spans="1:4">
      <c r="A28" s="146" t="s">
        <v>33</v>
      </c>
      <c r="B28" s="16">
        <v>987.84</v>
      </c>
      <c r="C28" s="16">
        <v>36.18</v>
      </c>
      <c r="D28" s="17">
        <v>9.0278249297330707E-2</v>
      </c>
    </row>
    <row r="29" spans="1:4">
      <c r="A29" s="146" t="s">
        <v>34</v>
      </c>
      <c r="B29" s="16">
        <v>0</v>
      </c>
      <c r="C29" s="16">
        <v>0</v>
      </c>
      <c r="D29" s="17">
        <v>0</v>
      </c>
    </row>
    <row r="30" spans="1:4">
      <c r="A30" s="146" t="s">
        <v>35</v>
      </c>
      <c r="B30" s="16">
        <v>0</v>
      </c>
      <c r="C30" s="16">
        <v>0</v>
      </c>
      <c r="D30" s="17">
        <v>0</v>
      </c>
    </row>
    <row r="31" spans="1:4">
      <c r="A31" s="146" t="s">
        <v>36</v>
      </c>
      <c r="B31" s="16">
        <v>0</v>
      </c>
      <c r="C31" s="16">
        <v>0</v>
      </c>
      <c r="D31" s="17">
        <v>0</v>
      </c>
    </row>
    <row r="32" spans="1:4">
      <c r="A32" s="152" t="s">
        <v>37</v>
      </c>
      <c r="B32" s="24">
        <v>987.84</v>
      </c>
      <c r="C32" s="24">
        <v>36.18</v>
      </c>
      <c r="D32" s="25">
        <v>9.0278249297330707E-2</v>
      </c>
    </row>
    <row r="33" spans="1:238" s="155" customFormat="1">
      <c r="A33" s="141" t="s">
        <v>38</v>
      </c>
      <c r="B33" s="18">
        <v>0</v>
      </c>
      <c r="C33" s="18">
        <v>0</v>
      </c>
      <c r="D33" s="14"/>
    </row>
    <row r="34" spans="1:238" s="155" customFormat="1">
      <c r="A34" s="146" t="s">
        <v>39</v>
      </c>
      <c r="B34" s="16">
        <v>255.34654150614563</v>
      </c>
      <c r="C34" s="16">
        <v>9.35</v>
      </c>
      <c r="D34" s="17">
        <v>2.3336004546589548E-2</v>
      </c>
    </row>
    <row r="35" spans="1:238" s="155" customFormat="1">
      <c r="A35" s="138" t="s">
        <v>40</v>
      </c>
      <c r="B35" s="16">
        <v>255.34654150614563</v>
      </c>
      <c r="C35" s="16">
        <v>9.35</v>
      </c>
      <c r="D35" s="17">
        <v>2.3336004546589548E-2</v>
      </c>
    </row>
    <row r="36" spans="1:238" s="156" customFormat="1">
      <c r="A36" s="148" t="s">
        <v>41</v>
      </c>
      <c r="B36" s="20">
        <v>10777.816541506147</v>
      </c>
      <c r="C36" s="20">
        <v>394.79</v>
      </c>
      <c r="D36" s="21">
        <v>0.98497976252731878</v>
      </c>
    </row>
    <row r="37" spans="1:238" s="155" customFormat="1">
      <c r="A37" s="141" t="s">
        <v>42</v>
      </c>
      <c r="B37" s="18">
        <v>0</v>
      </c>
      <c r="C37" s="18">
        <v>0</v>
      </c>
      <c r="D37" s="14"/>
    </row>
    <row r="38" spans="1:238" s="155" customFormat="1">
      <c r="A38" s="138" t="s">
        <v>43</v>
      </c>
      <c r="B38" s="16">
        <v>159.30000000000001</v>
      </c>
      <c r="C38" s="16">
        <v>5.84</v>
      </c>
      <c r="D38" s="17">
        <v>1.4558354706293309E-2</v>
      </c>
    </row>
    <row r="39" spans="1:238" s="155" customFormat="1">
      <c r="A39" s="138" t="s">
        <v>44</v>
      </c>
      <c r="B39" s="16">
        <v>1.6</v>
      </c>
      <c r="C39" s="16">
        <v>0.06</v>
      </c>
      <c r="D39" s="17">
        <v>1.4622327388618515E-4</v>
      </c>
    </row>
    <row r="40" spans="1:238" s="155" customFormat="1">
      <c r="A40" s="146" t="s">
        <v>45</v>
      </c>
      <c r="B40" s="16">
        <v>0</v>
      </c>
      <c r="C40" s="16">
        <v>0</v>
      </c>
      <c r="D40" s="17">
        <v>0</v>
      </c>
    </row>
    <row r="41" spans="1:238" s="155" customFormat="1">
      <c r="A41" s="152" t="s">
        <v>46</v>
      </c>
      <c r="B41" s="24">
        <v>160.9</v>
      </c>
      <c r="C41" s="24">
        <v>5.9</v>
      </c>
      <c r="D41" s="25">
        <v>1.4704577980179495E-2</v>
      </c>
      <c r="E41" s="158"/>
      <c r="F41" s="27"/>
      <c r="G41" s="157"/>
      <c r="H41" s="158"/>
      <c r="I41" s="158"/>
      <c r="J41" s="27"/>
      <c r="K41" s="157"/>
      <c r="L41" s="158"/>
      <c r="M41" s="158"/>
      <c r="N41" s="27"/>
      <c r="O41" s="157"/>
      <c r="P41" s="158"/>
      <c r="Q41" s="158"/>
      <c r="R41" s="27"/>
      <c r="S41" s="157"/>
      <c r="T41" s="158"/>
      <c r="U41" s="158"/>
      <c r="V41" s="27"/>
      <c r="W41" s="157"/>
      <c r="X41" s="158"/>
      <c r="Y41" s="158"/>
      <c r="Z41" s="27"/>
      <c r="AA41" s="157"/>
      <c r="AB41" s="158"/>
      <c r="AC41" s="158"/>
      <c r="AD41" s="27"/>
      <c r="AE41" s="157"/>
      <c r="AF41" s="158"/>
      <c r="AG41" s="158"/>
      <c r="AH41" s="27"/>
      <c r="AI41" s="157"/>
      <c r="AJ41" s="158"/>
      <c r="AK41" s="158"/>
      <c r="AL41" s="27"/>
      <c r="AM41" s="157"/>
      <c r="AN41" s="158"/>
      <c r="AO41" s="158"/>
      <c r="AP41" s="27"/>
      <c r="AQ41" s="157"/>
      <c r="AR41" s="158"/>
      <c r="AS41" s="158"/>
      <c r="AT41" s="27"/>
      <c r="AU41" s="157"/>
      <c r="AV41" s="158"/>
      <c r="AW41" s="158"/>
      <c r="AX41" s="27"/>
      <c r="AY41" s="157"/>
      <c r="AZ41" s="158"/>
      <c r="BA41" s="158"/>
      <c r="BB41" s="27"/>
      <c r="BC41" s="157"/>
      <c r="BD41" s="158"/>
      <c r="BE41" s="158"/>
      <c r="BF41" s="27"/>
      <c r="BG41" s="157"/>
      <c r="BH41" s="158"/>
      <c r="BI41" s="158"/>
      <c r="BJ41" s="27"/>
      <c r="BK41" s="157"/>
      <c r="BL41" s="158"/>
      <c r="BM41" s="158"/>
      <c r="BN41" s="27"/>
      <c r="BO41" s="157"/>
      <c r="BP41" s="158"/>
      <c r="BQ41" s="158"/>
      <c r="BR41" s="27"/>
      <c r="BS41" s="157"/>
      <c r="BT41" s="158"/>
      <c r="BU41" s="158"/>
      <c r="BV41" s="27"/>
      <c r="BW41" s="157"/>
      <c r="BX41" s="158"/>
      <c r="BY41" s="158"/>
      <c r="BZ41" s="27"/>
      <c r="CA41" s="157"/>
      <c r="CB41" s="158"/>
      <c r="CC41" s="158"/>
      <c r="CD41" s="27"/>
      <c r="CE41" s="157"/>
      <c r="CF41" s="158"/>
      <c r="CG41" s="158"/>
      <c r="CH41" s="27"/>
      <c r="CI41" s="157"/>
      <c r="CJ41" s="158"/>
      <c r="CK41" s="158"/>
      <c r="CL41" s="27"/>
      <c r="CM41" s="157"/>
      <c r="CN41" s="158"/>
      <c r="CO41" s="158"/>
      <c r="CP41" s="27"/>
      <c r="CQ41" s="157"/>
      <c r="CR41" s="158"/>
      <c r="CS41" s="158"/>
      <c r="CT41" s="27"/>
      <c r="CU41" s="157"/>
      <c r="CV41" s="158"/>
      <c r="CW41" s="158"/>
      <c r="CX41" s="27"/>
      <c r="CY41" s="157"/>
      <c r="CZ41" s="158"/>
      <c r="DA41" s="158"/>
      <c r="DB41" s="27"/>
      <c r="DC41" s="157"/>
      <c r="DD41" s="158"/>
      <c r="DE41" s="158"/>
      <c r="DF41" s="27"/>
      <c r="DG41" s="157"/>
      <c r="DH41" s="158"/>
      <c r="DI41" s="158"/>
      <c r="DJ41" s="27"/>
      <c r="DK41" s="157"/>
      <c r="DL41" s="158"/>
      <c r="DM41" s="158"/>
      <c r="DN41" s="27"/>
      <c r="DO41" s="157"/>
      <c r="DP41" s="158"/>
      <c r="DQ41" s="158"/>
      <c r="DR41" s="27"/>
      <c r="DS41" s="157"/>
      <c r="DT41" s="158"/>
      <c r="DU41" s="158"/>
      <c r="DV41" s="27"/>
      <c r="DW41" s="157"/>
      <c r="DX41" s="158"/>
      <c r="DY41" s="158"/>
      <c r="DZ41" s="27"/>
      <c r="EA41" s="157"/>
      <c r="EB41" s="158"/>
      <c r="EC41" s="158"/>
      <c r="ED41" s="27"/>
      <c r="EE41" s="157"/>
      <c r="EF41" s="158"/>
      <c r="EG41" s="158"/>
      <c r="EH41" s="27"/>
      <c r="EI41" s="157"/>
      <c r="EJ41" s="158"/>
      <c r="EK41" s="158"/>
      <c r="EL41" s="27"/>
      <c r="EM41" s="157"/>
      <c r="EN41" s="158"/>
      <c r="EO41" s="158"/>
      <c r="EP41" s="27"/>
      <c r="EQ41" s="157"/>
      <c r="ER41" s="158"/>
      <c r="ES41" s="158"/>
      <c r="ET41" s="27"/>
      <c r="EU41" s="157"/>
      <c r="EV41" s="158"/>
      <c r="EW41" s="158"/>
      <c r="EX41" s="27"/>
      <c r="EY41" s="157"/>
      <c r="EZ41" s="158"/>
      <c r="FA41" s="158"/>
      <c r="FB41" s="27"/>
      <c r="FC41" s="157"/>
      <c r="FD41" s="158"/>
      <c r="FE41" s="158"/>
      <c r="FF41" s="27"/>
      <c r="FG41" s="157"/>
      <c r="FH41" s="158"/>
      <c r="FI41" s="158"/>
      <c r="FJ41" s="27"/>
      <c r="FK41" s="157"/>
      <c r="FL41" s="158"/>
      <c r="FM41" s="158"/>
      <c r="FN41" s="27"/>
      <c r="FO41" s="157"/>
      <c r="FP41" s="158"/>
      <c r="FQ41" s="158"/>
      <c r="FR41" s="27"/>
      <c r="FS41" s="157"/>
      <c r="FT41" s="158"/>
      <c r="FU41" s="158"/>
      <c r="FV41" s="27"/>
      <c r="FW41" s="157"/>
      <c r="FX41" s="158"/>
      <c r="FY41" s="158"/>
      <c r="FZ41" s="27"/>
      <c r="GA41" s="157"/>
      <c r="GB41" s="158"/>
      <c r="GC41" s="158"/>
      <c r="GD41" s="27"/>
      <c r="GE41" s="157"/>
      <c r="GF41" s="158"/>
      <c r="GG41" s="158"/>
      <c r="GH41" s="27"/>
      <c r="GI41" s="157"/>
      <c r="GJ41" s="158"/>
      <c r="GK41" s="158"/>
      <c r="GL41" s="27"/>
      <c r="GM41" s="157"/>
      <c r="GN41" s="158"/>
      <c r="GO41" s="158"/>
      <c r="GP41" s="27"/>
      <c r="GQ41" s="157"/>
      <c r="GR41" s="158"/>
      <c r="GS41" s="158"/>
      <c r="GT41" s="27"/>
      <c r="GU41" s="157"/>
      <c r="GV41" s="158"/>
      <c r="GW41" s="158"/>
      <c r="GX41" s="27"/>
      <c r="GY41" s="157"/>
      <c r="GZ41" s="158"/>
      <c r="HA41" s="158"/>
      <c r="HB41" s="27"/>
      <c r="HC41" s="157"/>
      <c r="HD41" s="158"/>
      <c r="HE41" s="158"/>
      <c r="HF41" s="27"/>
      <c r="HG41" s="157"/>
      <c r="HH41" s="158"/>
      <c r="HI41" s="158"/>
      <c r="HJ41" s="27"/>
      <c r="HK41" s="157"/>
      <c r="HL41" s="158"/>
      <c r="HM41" s="158"/>
      <c r="HN41" s="27"/>
      <c r="HO41" s="157"/>
      <c r="HP41" s="158"/>
      <c r="HQ41" s="158"/>
      <c r="HR41" s="27"/>
      <c r="HS41" s="157"/>
      <c r="HT41" s="158"/>
      <c r="HU41" s="158"/>
      <c r="HV41" s="27"/>
      <c r="HW41" s="157"/>
      <c r="HX41" s="158"/>
      <c r="HY41" s="158"/>
      <c r="HZ41" s="27"/>
      <c r="IA41" s="157"/>
      <c r="IB41" s="158"/>
      <c r="IC41" s="158"/>
      <c r="ID41" s="27"/>
    </row>
    <row r="42" spans="1:238" s="155" customFormat="1">
      <c r="A42" s="141" t="s">
        <v>47</v>
      </c>
      <c r="B42" s="18">
        <v>0</v>
      </c>
      <c r="C42" s="18">
        <v>0</v>
      </c>
      <c r="D42" s="14"/>
    </row>
    <row r="43" spans="1:238" s="155" customFormat="1">
      <c r="A43" s="146" t="s">
        <v>48</v>
      </c>
      <c r="B43" s="16">
        <v>0.38400000000000001</v>
      </c>
      <c r="C43" s="16">
        <v>0.01</v>
      </c>
      <c r="D43" s="17">
        <v>3.5093585732684432E-5</v>
      </c>
    </row>
    <row r="44" spans="1:238" s="155" customFormat="1">
      <c r="A44" s="146" t="s">
        <v>49</v>
      </c>
      <c r="B44" s="16">
        <v>0</v>
      </c>
      <c r="C44" s="16">
        <v>0</v>
      </c>
      <c r="D44" s="17">
        <v>0</v>
      </c>
    </row>
    <row r="45" spans="1:238" s="155" customFormat="1">
      <c r="A45" s="146" t="s">
        <v>50</v>
      </c>
      <c r="B45" s="16">
        <v>3.07</v>
      </c>
      <c r="C45" s="16">
        <v>0.11</v>
      </c>
      <c r="D45" s="17">
        <v>2.8056590676911773E-4</v>
      </c>
    </row>
    <row r="46" spans="1:238" s="155" customFormat="1">
      <c r="A46" s="152" t="s">
        <v>51</v>
      </c>
      <c r="B46" s="24">
        <v>3.4539999999999997</v>
      </c>
      <c r="C46" s="24">
        <v>0.12</v>
      </c>
      <c r="D46" s="25">
        <v>3.1565949250180218E-4</v>
      </c>
      <c r="E46" s="158"/>
      <c r="F46" s="27"/>
      <c r="G46" s="157"/>
      <c r="H46" s="158"/>
      <c r="I46" s="158"/>
      <c r="J46" s="27"/>
      <c r="K46" s="157"/>
      <c r="L46" s="158"/>
      <c r="M46" s="158"/>
      <c r="N46" s="27"/>
      <c r="O46" s="157"/>
      <c r="P46" s="158"/>
      <c r="Q46" s="158"/>
      <c r="R46" s="27"/>
      <c r="S46" s="157"/>
      <c r="T46" s="158"/>
      <c r="U46" s="158"/>
      <c r="V46" s="27"/>
      <c r="W46" s="157"/>
      <c r="X46" s="158"/>
      <c r="Y46" s="158"/>
      <c r="Z46" s="27"/>
      <c r="AA46" s="157"/>
      <c r="AB46" s="158"/>
      <c r="AC46" s="158"/>
      <c r="AD46" s="27"/>
      <c r="AE46" s="157"/>
      <c r="AF46" s="158"/>
      <c r="AG46" s="158"/>
      <c r="AH46" s="27"/>
      <c r="AI46" s="157"/>
      <c r="AJ46" s="158"/>
      <c r="AK46" s="158"/>
      <c r="AL46" s="27"/>
      <c r="AM46" s="157"/>
      <c r="AN46" s="158"/>
      <c r="AO46" s="158"/>
      <c r="AP46" s="27"/>
      <c r="AQ46" s="157"/>
      <c r="AR46" s="158"/>
      <c r="AS46" s="158"/>
      <c r="AT46" s="27"/>
      <c r="AU46" s="157"/>
      <c r="AV46" s="158"/>
      <c r="AW46" s="158"/>
      <c r="AX46" s="27"/>
      <c r="AY46" s="157"/>
      <c r="AZ46" s="158"/>
      <c r="BA46" s="158"/>
      <c r="BB46" s="27"/>
      <c r="BC46" s="157"/>
      <c r="BD46" s="158"/>
      <c r="BE46" s="158"/>
      <c r="BF46" s="27"/>
      <c r="BG46" s="157"/>
      <c r="BH46" s="158"/>
      <c r="BI46" s="158"/>
      <c r="BJ46" s="27"/>
      <c r="BK46" s="157"/>
      <c r="BL46" s="158"/>
      <c r="BM46" s="158"/>
      <c r="BN46" s="27"/>
      <c r="BO46" s="157"/>
      <c r="BP46" s="158"/>
      <c r="BQ46" s="158"/>
      <c r="BR46" s="27"/>
      <c r="BS46" s="157"/>
      <c r="BT46" s="158"/>
      <c r="BU46" s="158"/>
      <c r="BV46" s="27"/>
      <c r="BW46" s="157"/>
      <c r="BX46" s="158"/>
      <c r="BY46" s="158"/>
      <c r="BZ46" s="27"/>
      <c r="CA46" s="157"/>
      <c r="CB46" s="158"/>
      <c r="CC46" s="158"/>
      <c r="CD46" s="27"/>
      <c r="CE46" s="157"/>
      <c r="CF46" s="158"/>
      <c r="CG46" s="158"/>
      <c r="CH46" s="27"/>
      <c r="CI46" s="157"/>
      <c r="CJ46" s="158"/>
      <c r="CK46" s="158"/>
      <c r="CL46" s="27"/>
      <c r="CM46" s="157"/>
      <c r="CN46" s="158"/>
      <c r="CO46" s="158"/>
      <c r="CP46" s="27"/>
      <c r="CQ46" s="157"/>
      <c r="CR46" s="158"/>
      <c r="CS46" s="158"/>
      <c r="CT46" s="27"/>
      <c r="CU46" s="157"/>
      <c r="CV46" s="158"/>
      <c r="CW46" s="158"/>
      <c r="CX46" s="27"/>
      <c r="CY46" s="157"/>
      <c r="CZ46" s="158"/>
      <c r="DA46" s="158"/>
      <c r="DB46" s="27"/>
      <c r="DC46" s="157"/>
      <c r="DD46" s="158"/>
      <c r="DE46" s="158"/>
      <c r="DF46" s="27"/>
      <c r="DG46" s="157"/>
      <c r="DH46" s="158"/>
      <c r="DI46" s="158"/>
      <c r="DJ46" s="27"/>
      <c r="DK46" s="157"/>
      <c r="DL46" s="158"/>
      <c r="DM46" s="158"/>
      <c r="DN46" s="27"/>
      <c r="DO46" s="157"/>
      <c r="DP46" s="158"/>
      <c r="DQ46" s="158"/>
      <c r="DR46" s="27"/>
      <c r="DS46" s="157"/>
      <c r="DT46" s="158"/>
      <c r="DU46" s="158"/>
      <c r="DV46" s="27"/>
      <c r="DW46" s="157"/>
      <c r="DX46" s="158"/>
      <c r="DY46" s="158"/>
      <c r="DZ46" s="27"/>
      <c r="EA46" s="157"/>
      <c r="EB46" s="158"/>
      <c r="EC46" s="158"/>
      <c r="ED46" s="27"/>
      <c r="EE46" s="157"/>
      <c r="EF46" s="158"/>
      <c r="EG46" s="158"/>
      <c r="EH46" s="27"/>
      <c r="EI46" s="157"/>
      <c r="EJ46" s="158"/>
      <c r="EK46" s="158"/>
      <c r="EL46" s="27"/>
      <c r="EM46" s="157"/>
      <c r="EN46" s="158"/>
      <c r="EO46" s="158"/>
      <c r="EP46" s="27"/>
      <c r="EQ46" s="157"/>
      <c r="ER46" s="158"/>
      <c r="ES46" s="158"/>
      <c r="ET46" s="27"/>
      <c r="EU46" s="157"/>
      <c r="EV46" s="158"/>
      <c r="EW46" s="158"/>
      <c r="EX46" s="27"/>
      <c r="EY46" s="157"/>
      <c r="EZ46" s="158"/>
      <c r="FA46" s="158"/>
      <c r="FB46" s="27"/>
      <c r="FC46" s="157"/>
      <c r="FD46" s="158"/>
      <c r="FE46" s="158"/>
      <c r="FF46" s="27"/>
      <c r="FG46" s="157"/>
      <c r="FH46" s="158"/>
      <c r="FI46" s="158"/>
      <c r="FJ46" s="27"/>
      <c r="FK46" s="157"/>
      <c r="FL46" s="158"/>
      <c r="FM46" s="158"/>
      <c r="FN46" s="27"/>
      <c r="FO46" s="157"/>
      <c r="FP46" s="158"/>
      <c r="FQ46" s="158"/>
      <c r="FR46" s="27"/>
      <c r="FS46" s="157"/>
      <c r="FT46" s="158"/>
      <c r="FU46" s="158"/>
      <c r="FV46" s="27"/>
      <c r="FW46" s="157"/>
      <c r="FX46" s="158"/>
      <c r="FY46" s="158"/>
      <c r="FZ46" s="27"/>
      <c r="GA46" s="157"/>
      <c r="GB46" s="158"/>
      <c r="GC46" s="158"/>
      <c r="GD46" s="27"/>
      <c r="GE46" s="157"/>
      <c r="GF46" s="158"/>
      <c r="GG46" s="158"/>
      <c r="GH46" s="27"/>
      <c r="GI46" s="157"/>
      <c r="GJ46" s="158"/>
      <c r="GK46" s="158"/>
      <c r="GL46" s="27"/>
      <c r="GM46" s="157"/>
      <c r="GN46" s="158"/>
      <c r="GO46" s="158"/>
      <c r="GP46" s="27"/>
      <c r="GQ46" s="157"/>
      <c r="GR46" s="158"/>
      <c r="GS46" s="158"/>
      <c r="GT46" s="27"/>
      <c r="GU46" s="157"/>
      <c r="GV46" s="158"/>
      <c r="GW46" s="158"/>
      <c r="GX46" s="27"/>
      <c r="GY46" s="157"/>
      <c r="GZ46" s="158"/>
      <c r="HA46" s="158"/>
      <c r="HB46" s="27"/>
      <c r="HC46" s="157"/>
      <c r="HD46" s="158"/>
      <c r="HE46" s="158"/>
      <c r="HF46" s="27"/>
      <c r="HG46" s="157"/>
      <c r="HH46" s="158"/>
      <c r="HI46" s="158"/>
      <c r="HJ46" s="27"/>
      <c r="HK46" s="157"/>
      <c r="HL46" s="158"/>
      <c r="HM46" s="158"/>
      <c r="HN46" s="27"/>
      <c r="HO46" s="157"/>
      <c r="HP46" s="158"/>
      <c r="HQ46" s="158"/>
      <c r="HR46" s="27"/>
      <c r="HS46" s="157"/>
      <c r="HT46" s="158"/>
      <c r="HU46" s="158"/>
      <c r="HV46" s="27"/>
      <c r="HW46" s="157"/>
      <c r="HX46" s="158"/>
      <c r="HY46" s="158"/>
      <c r="HZ46" s="27"/>
      <c r="IA46" s="157"/>
      <c r="IB46" s="158"/>
      <c r="IC46" s="158"/>
      <c r="ID46" s="27"/>
    </row>
    <row r="47" spans="1:238" s="155" customFormat="1">
      <c r="A47" s="159" t="s">
        <v>52</v>
      </c>
      <c r="B47" s="29">
        <v>164.35400000000001</v>
      </c>
      <c r="C47" s="29">
        <v>6.02</v>
      </c>
      <c r="D47" s="30">
        <v>1.5020237472681297E-2</v>
      </c>
      <c r="E47" s="157"/>
      <c r="F47" s="158"/>
      <c r="G47" s="158"/>
      <c r="H47" s="158"/>
      <c r="I47" s="157"/>
      <c r="J47" s="158"/>
      <c r="K47" s="158"/>
      <c r="L47" s="158"/>
      <c r="M47" s="157"/>
      <c r="N47" s="158"/>
      <c r="O47" s="158"/>
      <c r="P47" s="158"/>
      <c r="Q47" s="157"/>
      <c r="R47" s="158"/>
      <c r="S47" s="158"/>
      <c r="T47" s="158"/>
      <c r="U47" s="157"/>
      <c r="V47" s="158"/>
      <c r="W47" s="158"/>
      <c r="X47" s="158"/>
      <c r="Y47" s="157"/>
      <c r="Z47" s="158"/>
      <c r="AA47" s="158"/>
      <c r="AB47" s="158"/>
      <c r="AC47" s="157"/>
      <c r="AD47" s="158"/>
      <c r="AE47" s="158"/>
      <c r="AF47" s="158"/>
      <c r="AG47" s="157"/>
      <c r="AH47" s="158"/>
      <c r="AI47" s="158"/>
      <c r="AJ47" s="158"/>
      <c r="AK47" s="157"/>
      <c r="AL47" s="158"/>
      <c r="AM47" s="158"/>
      <c r="AN47" s="158"/>
      <c r="AO47" s="157"/>
      <c r="AP47" s="158"/>
      <c r="AQ47" s="158"/>
      <c r="AR47" s="158"/>
      <c r="AS47" s="157"/>
      <c r="AT47" s="158"/>
      <c r="AU47" s="158"/>
      <c r="AV47" s="158"/>
      <c r="AW47" s="157"/>
      <c r="AX47" s="158"/>
      <c r="AY47" s="158"/>
      <c r="AZ47" s="158"/>
      <c r="BA47" s="157"/>
      <c r="BB47" s="158"/>
      <c r="BC47" s="158"/>
      <c r="BD47" s="158"/>
      <c r="BE47" s="157"/>
      <c r="BF47" s="158"/>
      <c r="BG47" s="158"/>
      <c r="BH47" s="158"/>
      <c r="BI47" s="157"/>
      <c r="BJ47" s="158"/>
      <c r="BK47" s="158"/>
      <c r="BL47" s="158"/>
      <c r="BM47" s="157"/>
      <c r="BN47" s="158"/>
      <c r="BO47" s="158"/>
      <c r="BP47" s="158"/>
      <c r="BQ47" s="157"/>
      <c r="BR47" s="158"/>
      <c r="BS47" s="158"/>
      <c r="BT47" s="158"/>
      <c r="BU47" s="157"/>
      <c r="BV47" s="158"/>
      <c r="BW47" s="158"/>
      <c r="BX47" s="158"/>
      <c r="BY47" s="157"/>
      <c r="BZ47" s="158"/>
      <c r="CA47" s="158"/>
      <c r="CB47" s="158"/>
      <c r="CC47" s="157"/>
      <c r="CD47" s="158"/>
      <c r="CE47" s="158"/>
      <c r="CF47" s="158"/>
      <c r="CG47" s="157"/>
      <c r="CH47" s="158"/>
      <c r="CI47" s="158"/>
      <c r="CJ47" s="158"/>
      <c r="CK47" s="157"/>
      <c r="CL47" s="158"/>
      <c r="CM47" s="158"/>
      <c r="CN47" s="158"/>
      <c r="CO47" s="157"/>
      <c r="CP47" s="158"/>
      <c r="CQ47" s="158"/>
      <c r="CR47" s="158"/>
      <c r="CS47" s="157"/>
      <c r="CT47" s="158"/>
      <c r="CU47" s="158"/>
      <c r="CV47" s="158"/>
      <c r="CW47" s="157"/>
      <c r="CX47" s="158"/>
      <c r="CY47" s="158"/>
      <c r="CZ47" s="158"/>
      <c r="DA47" s="157"/>
      <c r="DB47" s="158"/>
      <c r="DC47" s="158"/>
      <c r="DD47" s="158"/>
      <c r="DE47" s="157"/>
      <c r="DF47" s="158"/>
      <c r="DG47" s="158"/>
      <c r="DH47" s="158"/>
      <c r="DI47" s="157"/>
      <c r="DJ47" s="158"/>
      <c r="DK47" s="158"/>
      <c r="DL47" s="158"/>
      <c r="DM47" s="157"/>
      <c r="DN47" s="158"/>
      <c r="DO47" s="158"/>
      <c r="DP47" s="158"/>
      <c r="DQ47" s="157"/>
      <c r="DR47" s="158"/>
      <c r="DS47" s="158"/>
      <c r="DT47" s="158"/>
      <c r="DU47" s="157"/>
      <c r="DV47" s="158"/>
      <c r="DW47" s="158"/>
      <c r="DX47" s="158"/>
      <c r="DY47" s="157"/>
      <c r="DZ47" s="158"/>
      <c r="EA47" s="158"/>
      <c r="EB47" s="158"/>
      <c r="EC47" s="157"/>
      <c r="ED47" s="158"/>
      <c r="EE47" s="158"/>
      <c r="EF47" s="158"/>
      <c r="EG47" s="157"/>
      <c r="EH47" s="158"/>
      <c r="EI47" s="158"/>
      <c r="EJ47" s="158"/>
      <c r="EK47" s="157"/>
      <c r="EL47" s="158"/>
      <c r="EM47" s="158"/>
      <c r="EN47" s="158"/>
      <c r="EO47" s="157"/>
      <c r="EP47" s="158"/>
      <c r="EQ47" s="158"/>
      <c r="ER47" s="158"/>
      <c r="ES47" s="157"/>
      <c r="ET47" s="158"/>
      <c r="EU47" s="158"/>
      <c r="EV47" s="158"/>
      <c r="EW47" s="157"/>
      <c r="EX47" s="158"/>
      <c r="EY47" s="158"/>
      <c r="EZ47" s="158"/>
      <c r="FA47" s="157"/>
      <c r="FB47" s="158"/>
      <c r="FC47" s="158"/>
      <c r="FD47" s="158"/>
      <c r="FE47" s="157"/>
      <c r="FF47" s="158"/>
      <c r="FG47" s="158"/>
      <c r="FH47" s="158"/>
      <c r="FI47" s="157"/>
      <c r="FJ47" s="158"/>
      <c r="FK47" s="158"/>
      <c r="FL47" s="158"/>
      <c r="FM47" s="157"/>
      <c r="FN47" s="158"/>
      <c r="FO47" s="158"/>
      <c r="FP47" s="158"/>
      <c r="FQ47" s="157"/>
      <c r="FR47" s="158"/>
      <c r="FS47" s="158"/>
      <c r="FT47" s="158"/>
      <c r="FU47" s="157"/>
      <c r="FV47" s="158"/>
      <c r="FW47" s="158"/>
      <c r="FX47" s="158"/>
      <c r="FY47" s="157"/>
      <c r="FZ47" s="158"/>
      <c r="GA47" s="158"/>
      <c r="GB47" s="158"/>
      <c r="GC47" s="157"/>
      <c r="GD47" s="158"/>
      <c r="GE47" s="158"/>
      <c r="GF47" s="158"/>
      <c r="GG47" s="157"/>
      <c r="GH47" s="158"/>
      <c r="GI47" s="158"/>
      <c r="GJ47" s="158"/>
      <c r="GK47" s="157"/>
      <c r="GL47" s="158"/>
      <c r="GM47" s="158"/>
      <c r="GN47" s="158"/>
      <c r="GO47" s="157"/>
      <c r="GP47" s="158"/>
      <c r="GQ47" s="158"/>
      <c r="GR47" s="158"/>
      <c r="GS47" s="157"/>
      <c r="GT47" s="158"/>
      <c r="GU47" s="158"/>
      <c r="GV47" s="158"/>
      <c r="GW47" s="157"/>
      <c r="GX47" s="158"/>
      <c r="GY47" s="158"/>
      <c r="GZ47" s="158"/>
      <c r="HA47" s="157"/>
      <c r="HB47" s="158"/>
      <c r="HC47" s="158"/>
      <c r="HD47" s="158"/>
      <c r="HE47" s="157"/>
      <c r="HF47" s="158"/>
      <c r="HG47" s="158"/>
      <c r="HH47" s="158"/>
      <c r="HI47" s="157"/>
      <c r="HJ47" s="158"/>
      <c r="HK47" s="158"/>
      <c r="HL47" s="158"/>
      <c r="HM47" s="157"/>
      <c r="HN47" s="158"/>
      <c r="HO47" s="158"/>
      <c r="HP47" s="158"/>
      <c r="HQ47" s="157"/>
      <c r="HR47" s="158"/>
      <c r="HS47" s="158"/>
      <c r="HT47" s="158"/>
      <c r="HU47" s="157"/>
      <c r="HV47" s="158"/>
      <c r="HW47" s="158"/>
      <c r="HX47" s="158"/>
      <c r="HY47" s="157"/>
      <c r="HZ47" s="158"/>
      <c r="IA47" s="158"/>
      <c r="IB47" s="158"/>
    </row>
    <row r="48" spans="1:238" s="156" customFormat="1" ht="13.5" thickBot="1">
      <c r="A48" s="162" t="s">
        <v>53</v>
      </c>
      <c r="B48" s="32">
        <v>10942.170541506146</v>
      </c>
      <c r="C48" s="32">
        <v>400.81</v>
      </c>
      <c r="D48" s="33">
        <v>1</v>
      </c>
    </row>
    <row r="49" spans="1:238" s="155" customFormat="1" ht="13.5" thickBot="1">
      <c r="A49" s="166"/>
      <c r="B49" s="34"/>
      <c r="C49" s="34"/>
      <c r="D49" s="35"/>
    </row>
    <row r="50" spans="1:238" s="155" customFormat="1" ht="13.5" thickBot="1">
      <c r="A50" s="167" t="s">
        <v>54</v>
      </c>
      <c r="B50" s="37">
        <v>3968.59</v>
      </c>
      <c r="C50" s="37">
        <v>145.4</v>
      </c>
      <c r="D50" s="38">
        <v>1</v>
      </c>
    </row>
    <row r="51" spans="1:238" s="155" customFormat="1">
      <c r="A51" s="168" t="s">
        <v>55</v>
      </c>
      <c r="B51" s="40">
        <v>94.56</v>
      </c>
      <c r="C51" s="40">
        <v>3.48</v>
      </c>
      <c r="D51" s="41">
        <v>2.3827102320975461E-2</v>
      </c>
    </row>
    <row r="52" spans="1:238" s="155" customFormat="1">
      <c r="A52" s="152" t="s">
        <v>56</v>
      </c>
      <c r="B52" s="24">
        <v>454.03</v>
      </c>
      <c r="C52" s="24">
        <v>16.63</v>
      </c>
      <c r="D52" s="25">
        <v>0.11440587211074965</v>
      </c>
      <c r="E52" s="158"/>
      <c r="F52" s="27"/>
      <c r="G52" s="157"/>
      <c r="H52" s="158"/>
      <c r="I52" s="158"/>
      <c r="J52" s="27"/>
      <c r="K52" s="157"/>
      <c r="L52" s="158"/>
      <c r="M52" s="158"/>
      <c r="N52" s="27"/>
      <c r="O52" s="157"/>
      <c r="P52" s="158"/>
      <c r="Q52" s="158"/>
      <c r="R52" s="27"/>
      <c r="S52" s="157"/>
      <c r="T52" s="158"/>
      <c r="U52" s="158"/>
      <c r="V52" s="27"/>
      <c r="W52" s="157"/>
      <c r="X52" s="158"/>
      <c r="Y52" s="158"/>
      <c r="Z52" s="27"/>
      <c r="AA52" s="157"/>
      <c r="AB52" s="158"/>
      <c r="AC52" s="158"/>
      <c r="AD52" s="27"/>
      <c r="AE52" s="157"/>
      <c r="AF52" s="158"/>
      <c r="AG52" s="158"/>
      <c r="AH52" s="27"/>
      <c r="AI52" s="157"/>
      <c r="AJ52" s="158"/>
      <c r="AK52" s="158"/>
      <c r="AL52" s="27"/>
      <c r="AM52" s="157"/>
      <c r="AN52" s="158"/>
      <c r="AO52" s="158"/>
      <c r="AP52" s="27"/>
      <c r="AQ52" s="157"/>
      <c r="AR52" s="158"/>
      <c r="AS52" s="158"/>
      <c r="AT52" s="27"/>
      <c r="AU52" s="157"/>
      <c r="AV52" s="158"/>
      <c r="AW52" s="158"/>
      <c r="AX52" s="27"/>
      <c r="AY52" s="157"/>
      <c r="AZ52" s="158"/>
      <c r="BA52" s="158"/>
      <c r="BB52" s="27"/>
      <c r="BC52" s="157"/>
      <c r="BD52" s="158"/>
      <c r="BE52" s="158"/>
      <c r="BF52" s="27"/>
      <c r="BG52" s="157"/>
      <c r="BH52" s="158"/>
      <c r="BI52" s="158"/>
      <c r="BJ52" s="27"/>
      <c r="BK52" s="157"/>
      <c r="BL52" s="158"/>
      <c r="BM52" s="158"/>
      <c r="BN52" s="27"/>
      <c r="BO52" s="157"/>
      <c r="BP52" s="158"/>
      <c r="BQ52" s="158"/>
      <c r="BR52" s="27"/>
      <c r="BS52" s="157"/>
      <c r="BT52" s="158"/>
      <c r="BU52" s="158"/>
      <c r="BV52" s="27"/>
      <c r="BW52" s="157"/>
      <c r="BX52" s="158"/>
      <c r="BY52" s="158"/>
      <c r="BZ52" s="27"/>
      <c r="CA52" s="157"/>
      <c r="CB52" s="158"/>
      <c r="CC52" s="158"/>
      <c r="CD52" s="27"/>
      <c r="CE52" s="157"/>
      <c r="CF52" s="158"/>
      <c r="CG52" s="158"/>
      <c r="CH52" s="27"/>
      <c r="CI52" s="157"/>
      <c r="CJ52" s="158"/>
      <c r="CK52" s="158"/>
      <c r="CL52" s="27"/>
      <c r="CM52" s="157"/>
      <c r="CN52" s="158"/>
      <c r="CO52" s="158"/>
      <c r="CP52" s="27"/>
      <c r="CQ52" s="157"/>
      <c r="CR52" s="158"/>
      <c r="CS52" s="158"/>
      <c r="CT52" s="27"/>
      <c r="CU52" s="157"/>
      <c r="CV52" s="158"/>
      <c r="CW52" s="158"/>
      <c r="CX52" s="27"/>
      <c r="CY52" s="157"/>
      <c r="CZ52" s="158"/>
      <c r="DA52" s="158"/>
      <c r="DB52" s="27"/>
      <c r="DC52" s="157"/>
      <c r="DD52" s="158"/>
      <c r="DE52" s="158"/>
      <c r="DF52" s="27"/>
      <c r="DG52" s="157"/>
      <c r="DH52" s="158"/>
      <c r="DI52" s="158"/>
      <c r="DJ52" s="27"/>
      <c r="DK52" s="157"/>
      <c r="DL52" s="158"/>
      <c r="DM52" s="158"/>
      <c r="DN52" s="27"/>
      <c r="DO52" s="157"/>
      <c r="DP52" s="158"/>
      <c r="DQ52" s="158"/>
      <c r="DR52" s="27"/>
      <c r="DS52" s="157"/>
      <c r="DT52" s="158"/>
      <c r="DU52" s="158"/>
      <c r="DV52" s="27"/>
      <c r="DW52" s="157"/>
      <c r="DX52" s="158"/>
      <c r="DY52" s="158"/>
      <c r="DZ52" s="27"/>
      <c r="EA52" s="157"/>
      <c r="EB52" s="158"/>
      <c r="EC52" s="158"/>
      <c r="ED52" s="27"/>
      <c r="EE52" s="157"/>
      <c r="EF52" s="158"/>
      <c r="EG52" s="158"/>
      <c r="EH52" s="27"/>
      <c r="EI52" s="157"/>
      <c r="EJ52" s="158"/>
      <c r="EK52" s="158"/>
      <c r="EL52" s="27"/>
      <c r="EM52" s="157"/>
      <c r="EN52" s="158"/>
      <c r="EO52" s="158"/>
      <c r="EP52" s="27"/>
      <c r="EQ52" s="157"/>
      <c r="ER52" s="158"/>
      <c r="ES52" s="158"/>
      <c r="ET52" s="27"/>
      <c r="EU52" s="157"/>
      <c r="EV52" s="158"/>
      <c r="EW52" s="158"/>
      <c r="EX52" s="27"/>
      <c r="EY52" s="157"/>
      <c r="EZ52" s="158"/>
      <c r="FA52" s="158"/>
      <c r="FB52" s="27"/>
      <c r="FC52" s="157"/>
      <c r="FD52" s="158"/>
      <c r="FE52" s="158"/>
      <c r="FF52" s="27"/>
      <c r="FG52" s="157"/>
      <c r="FH52" s="158"/>
      <c r="FI52" s="158"/>
      <c r="FJ52" s="27"/>
      <c r="FK52" s="157"/>
      <c r="FL52" s="158"/>
      <c r="FM52" s="158"/>
      <c r="FN52" s="27"/>
      <c r="FO52" s="157"/>
      <c r="FP52" s="158"/>
      <c r="FQ52" s="158"/>
      <c r="FR52" s="27"/>
      <c r="FS52" s="157"/>
      <c r="FT52" s="158"/>
      <c r="FU52" s="158"/>
      <c r="FV52" s="27"/>
      <c r="FW52" s="157"/>
      <c r="FX52" s="158"/>
      <c r="FY52" s="158"/>
      <c r="FZ52" s="27"/>
      <c r="GA52" s="157"/>
      <c r="GB52" s="158"/>
      <c r="GC52" s="158"/>
      <c r="GD52" s="27"/>
      <c r="GE52" s="157"/>
      <c r="GF52" s="158"/>
      <c r="GG52" s="158"/>
      <c r="GH52" s="27"/>
      <c r="GI52" s="157"/>
      <c r="GJ52" s="158"/>
      <c r="GK52" s="158"/>
      <c r="GL52" s="27"/>
      <c r="GM52" s="157"/>
      <c r="GN52" s="158"/>
      <c r="GO52" s="158"/>
      <c r="GP52" s="27"/>
      <c r="GQ52" s="157"/>
      <c r="GR52" s="158"/>
      <c r="GS52" s="158"/>
      <c r="GT52" s="27"/>
      <c r="GU52" s="157"/>
      <c r="GV52" s="158"/>
      <c r="GW52" s="158"/>
      <c r="GX52" s="27"/>
      <c r="GY52" s="157"/>
      <c r="GZ52" s="158"/>
      <c r="HA52" s="158"/>
      <c r="HB52" s="27"/>
      <c r="HC52" s="157"/>
      <c r="HD52" s="158"/>
      <c r="HE52" s="158"/>
      <c r="HF52" s="27"/>
      <c r="HG52" s="157"/>
      <c r="HH52" s="158"/>
      <c r="HI52" s="158"/>
      <c r="HJ52" s="27"/>
      <c r="HK52" s="157"/>
      <c r="HL52" s="158"/>
      <c r="HM52" s="158"/>
      <c r="HN52" s="27"/>
      <c r="HO52" s="157"/>
      <c r="HP52" s="158"/>
      <c r="HQ52" s="158"/>
      <c r="HR52" s="27"/>
      <c r="HS52" s="157"/>
      <c r="HT52" s="158"/>
      <c r="HU52" s="158"/>
      <c r="HV52" s="27"/>
      <c r="HW52" s="157"/>
      <c r="HX52" s="158"/>
      <c r="HY52" s="158"/>
      <c r="HZ52" s="27"/>
      <c r="IA52" s="157"/>
      <c r="IB52" s="158"/>
      <c r="IC52" s="158"/>
      <c r="ID52" s="27"/>
    </row>
    <row r="53" spans="1:238" s="26" customFormat="1">
      <c r="A53" s="152" t="s">
        <v>57</v>
      </c>
      <c r="B53" s="24">
        <v>3420</v>
      </c>
      <c r="C53" s="24">
        <v>125.29</v>
      </c>
      <c r="D53" s="25">
        <v>0.86176702556827489</v>
      </c>
    </row>
    <row r="54" spans="1:238" ht="13.5" thickBot="1">
      <c r="A54" s="169" t="s">
        <v>18</v>
      </c>
      <c r="B54" s="43">
        <v>0</v>
      </c>
      <c r="C54" s="43">
        <v>0</v>
      </c>
      <c r="D54" s="44">
        <v>0</v>
      </c>
    </row>
    <row r="55" spans="1:238">
      <c r="A55" s="165" t="s">
        <v>58</v>
      </c>
    </row>
  </sheetData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/>
  <dimension ref="A1:IJ54"/>
  <sheetViews>
    <sheetView showGridLines="0" zoomScaleNormal="100" workbookViewId="0"/>
  </sheetViews>
  <sheetFormatPr defaultColWidth="12.5703125" defaultRowHeight="12.75"/>
  <cols>
    <col min="1" max="1" width="49.7109375" style="2" customWidth="1"/>
    <col min="2" max="3" width="13.7109375" style="2" customWidth="1"/>
    <col min="4" max="4" width="9.42578125" style="2" customWidth="1"/>
    <col min="5" max="254" width="12.5703125" style="2"/>
    <col min="255" max="255" width="49.7109375" style="2" customWidth="1"/>
    <col min="256" max="257" width="13.7109375" style="2" customWidth="1"/>
    <col min="258" max="258" width="9.42578125" style="2" customWidth="1"/>
    <col min="259" max="510" width="12.5703125" style="2"/>
    <col min="511" max="511" width="49.7109375" style="2" customWidth="1"/>
    <col min="512" max="513" width="13.7109375" style="2" customWidth="1"/>
    <col min="514" max="514" width="9.42578125" style="2" customWidth="1"/>
    <col min="515" max="766" width="12.5703125" style="2"/>
    <col min="767" max="767" width="49.7109375" style="2" customWidth="1"/>
    <col min="768" max="769" width="13.7109375" style="2" customWidth="1"/>
    <col min="770" max="770" width="9.42578125" style="2" customWidth="1"/>
    <col min="771" max="1022" width="12.5703125" style="2"/>
    <col min="1023" max="1023" width="49.7109375" style="2" customWidth="1"/>
    <col min="1024" max="1025" width="13.7109375" style="2" customWidth="1"/>
    <col min="1026" max="1026" width="9.42578125" style="2" customWidth="1"/>
    <col min="1027" max="1278" width="12.5703125" style="2"/>
    <col min="1279" max="1279" width="49.7109375" style="2" customWidth="1"/>
    <col min="1280" max="1281" width="13.7109375" style="2" customWidth="1"/>
    <col min="1282" max="1282" width="9.42578125" style="2" customWidth="1"/>
    <col min="1283" max="1534" width="12.5703125" style="2"/>
    <col min="1535" max="1535" width="49.7109375" style="2" customWidth="1"/>
    <col min="1536" max="1537" width="13.7109375" style="2" customWidth="1"/>
    <col min="1538" max="1538" width="9.42578125" style="2" customWidth="1"/>
    <col min="1539" max="1790" width="12.5703125" style="2"/>
    <col min="1791" max="1791" width="49.7109375" style="2" customWidth="1"/>
    <col min="1792" max="1793" width="13.7109375" style="2" customWidth="1"/>
    <col min="1794" max="1794" width="9.42578125" style="2" customWidth="1"/>
    <col min="1795" max="2046" width="12.5703125" style="2"/>
    <col min="2047" max="2047" width="49.7109375" style="2" customWidth="1"/>
    <col min="2048" max="2049" width="13.7109375" style="2" customWidth="1"/>
    <col min="2050" max="2050" width="9.42578125" style="2" customWidth="1"/>
    <col min="2051" max="2302" width="12.5703125" style="2"/>
    <col min="2303" max="2303" width="49.7109375" style="2" customWidth="1"/>
    <col min="2304" max="2305" width="13.7109375" style="2" customWidth="1"/>
    <col min="2306" max="2306" width="9.42578125" style="2" customWidth="1"/>
    <col min="2307" max="2558" width="12.5703125" style="2"/>
    <col min="2559" max="2559" width="49.7109375" style="2" customWidth="1"/>
    <col min="2560" max="2561" width="13.7109375" style="2" customWidth="1"/>
    <col min="2562" max="2562" width="9.42578125" style="2" customWidth="1"/>
    <col min="2563" max="2814" width="12.5703125" style="2"/>
    <col min="2815" max="2815" width="49.7109375" style="2" customWidth="1"/>
    <col min="2816" max="2817" width="13.7109375" style="2" customWidth="1"/>
    <col min="2818" max="2818" width="9.42578125" style="2" customWidth="1"/>
    <col min="2819" max="3070" width="12.5703125" style="2"/>
    <col min="3071" max="3071" width="49.7109375" style="2" customWidth="1"/>
    <col min="3072" max="3073" width="13.7109375" style="2" customWidth="1"/>
    <col min="3074" max="3074" width="9.42578125" style="2" customWidth="1"/>
    <col min="3075" max="3326" width="12.5703125" style="2"/>
    <col min="3327" max="3327" width="49.7109375" style="2" customWidth="1"/>
    <col min="3328" max="3329" width="13.7109375" style="2" customWidth="1"/>
    <col min="3330" max="3330" width="9.42578125" style="2" customWidth="1"/>
    <col min="3331" max="3582" width="12.5703125" style="2"/>
    <col min="3583" max="3583" width="49.7109375" style="2" customWidth="1"/>
    <col min="3584" max="3585" width="13.7109375" style="2" customWidth="1"/>
    <col min="3586" max="3586" width="9.42578125" style="2" customWidth="1"/>
    <col min="3587" max="3838" width="12.5703125" style="2"/>
    <col min="3839" max="3839" width="49.7109375" style="2" customWidth="1"/>
    <col min="3840" max="3841" width="13.7109375" style="2" customWidth="1"/>
    <col min="3842" max="3842" width="9.42578125" style="2" customWidth="1"/>
    <col min="3843" max="4094" width="12.5703125" style="2"/>
    <col min="4095" max="4095" width="49.7109375" style="2" customWidth="1"/>
    <col min="4096" max="4097" width="13.7109375" style="2" customWidth="1"/>
    <col min="4098" max="4098" width="9.42578125" style="2" customWidth="1"/>
    <col min="4099" max="4350" width="12.5703125" style="2"/>
    <col min="4351" max="4351" width="49.7109375" style="2" customWidth="1"/>
    <col min="4352" max="4353" width="13.7109375" style="2" customWidth="1"/>
    <col min="4354" max="4354" width="9.42578125" style="2" customWidth="1"/>
    <col min="4355" max="4606" width="12.5703125" style="2"/>
    <col min="4607" max="4607" width="49.7109375" style="2" customWidth="1"/>
    <col min="4608" max="4609" width="13.7109375" style="2" customWidth="1"/>
    <col min="4610" max="4610" width="9.42578125" style="2" customWidth="1"/>
    <col min="4611" max="4862" width="12.5703125" style="2"/>
    <col min="4863" max="4863" width="49.7109375" style="2" customWidth="1"/>
    <col min="4864" max="4865" width="13.7109375" style="2" customWidth="1"/>
    <col min="4866" max="4866" width="9.42578125" style="2" customWidth="1"/>
    <col min="4867" max="5118" width="12.5703125" style="2"/>
    <col min="5119" max="5119" width="49.7109375" style="2" customWidth="1"/>
    <col min="5120" max="5121" width="13.7109375" style="2" customWidth="1"/>
    <col min="5122" max="5122" width="9.42578125" style="2" customWidth="1"/>
    <col min="5123" max="5374" width="12.5703125" style="2"/>
    <col min="5375" max="5375" width="49.7109375" style="2" customWidth="1"/>
    <col min="5376" max="5377" width="13.7109375" style="2" customWidth="1"/>
    <col min="5378" max="5378" width="9.42578125" style="2" customWidth="1"/>
    <col min="5379" max="5630" width="12.5703125" style="2"/>
    <col min="5631" max="5631" width="49.7109375" style="2" customWidth="1"/>
    <col min="5632" max="5633" width="13.7109375" style="2" customWidth="1"/>
    <col min="5634" max="5634" width="9.42578125" style="2" customWidth="1"/>
    <col min="5635" max="5886" width="12.5703125" style="2"/>
    <col min="5887" max="5887" width="49.7109375" style="2" customWidth="1"/>
    <col min="5888" max="5889" width="13.7109375" style="2" customWidth="1"/>
    <col min="5890" max="5890" width="9.42578125" style="2" customWidth="1"/>
    <col min="5891" max="6142" width="12.5703125" style="2"/>
    <col min="6143" max="6143" width="49.7109375" style="2" customWidth="1"/>
    <col min="6144" max="6145" width="13.7109375" style="2" customWidth="1"/>
    <col min="6146" max="6146" width="9.42578125" style="2" customWidth="1"/>
    <col min="6147" max="6398" width="12.5703125" style="2"/>
    <col min="6399" max="6399" width="49.7109375" style="2" customWidth="1"/>
    <col min="6400" max="6401" width="13.7109375" style="2" customWidth="1"/>
    <col min="6402" max="6402" width="9.42578125" style="2" customWidth="1"/>
    <col min="6403" max="6654" width="12.5703125" style="2"/>
    <col min="6655" max="6655" width="49.7109375" style="2" customWidth="1"/>
    <col min="6656" max="6657" width="13.7109375" style="2" customWidth="1"/>
    <col min="6658" max="6658" width="9.42578125" style="2" customWidth="1"/>
    <col min="6659" max="6910" width="12.5703125" style="2"/>
    <col min="6911" max="6911" width="49.7109375" style="2" customWidth="1"/>
    <col min="6912" max="6913" width="13.7109375" style="2" customWidth="1"/>
    <col min="6914" max="6914" width="9.42578125" style="2" customWidth="1"/>
    <col min="6915" max="7166" width="12.5703125" style="2"/>
    <col min="7167" max="7167" width="49.7109375" style="2" customWidth="1"/>
    <col min="7168" max="7169" width="13.7109375" style="2" customWidth="1"/>
    <col min="7170" max="7170" width="9.42578125" style="2" customWidth="1"/>
    <col min="7171" max="7422" width="12.5703125" style="2"/>
    <col min="7423" max="7423" width="49.7109375" style="2" customWidth="1"/>
    <col min="7424" max="7425" width="13.7109375" style="2" customWidth="1"/>
    <col min="7426" max="7426" width="9.42578125" style="2" customWidth="1"/>
    <col min="7427" max="7678" width="12.5703125" style="2"/>
    <col min="7679" max="7679" width="49.7109375" style="2" customWidth="1"/>
    <col min="7680" max="7681" width="13.7109375" style="2" customWidth="1"/>
    <col min="7682" max="7682" width="9.42578125" style="2" customWidth="1"/>
    <col min="7683" max="7934" width="12.5703125" style="2"/>
    <col min="7935" max="7935" width="49.7109375" style="2" customWidth="1"/>
    <col min="7936" max="7937" width="13.7109375" style="2" customWidth="1"/>
    <col min="7938" max="7938" width="9.42578125" style="2" customWidth="1"/>
    <col min="7939" max="8190" width="12.5703125" style="2"/>
    <col min="8191" max="8191" width="49.7109375" style="2" customWidth="1"/>
    <col min="8192" max="8193" width="13.7109375" style="2" customWidth="1"/>
    <col min="8194" max="8194" width="9.42578125" style="2" customWidth="1"/>
    <col min="8195" max="8446" width="12.5703125" style="2"/>
    <col min="8447" max="8447" width="49.7109375" style="2" customWidth="1"/>
    <col min="8448" max="8449" width="13.7109375" style="2" customWidth="1"/>
    <col min="8450" max="8450" width="9.42578125" style="2" customWidth="1"/>
    <col min="8451" max="8702" width="12.5703125" style="2"/>
    <col min="8703" max="8703" width="49.7109375" style="2" customWidth="1"/>
    <col min="8704" max="8705" width="13.7109375" style="2" customWidth="1"/>
    <col min="8706" max="8706" width="9.42578125" style="2" customWidth="1"/>
    <col min="8707" max="8958" width="12.5703125" style="2"/>
    <col min="8959" max="8959" width="49.7109375" style="2" customWidth="1"/>
    <col min="8960" max="8961" width="13.7109375" style="2" customWidth="1"/>
    <col min="8962" max="8962" width="9.42578125" style="2" customWidth="1"/>
    <col min="8963" max="9214" width="12.5703125" style="2"/>
    <col min="9215" max="9215" width="49.7109375" style="2" customWidth="1"/>
    <col min="9216" max="9217" width="13.7109375" style="2" customWidth="1"/>
    <col min="9218" max="9218" width="9.42578125" style="2" customWidth="1"/>
    <col min="9219" max="9470" width="12.5703125" style="2"/>
    <col min="9471" max="9471" width="49.7109375" style="2" customWidth="1"/>
    <col min="9472" max="9473" width="13.7109375" style="2" customWidth="1"/>
    <col min="9474" max="9474" width="9.42578125" style="2" customWidth="1"/>
    <col min="9475" max="9726" width="12.5703125" style="2"/>
    <col min="9727" max="9727" width="49.7109375" style="2" customWidth="1"/>
    <col min="9728" max="9729" width="13.7109375" style="2" customWidth="1"/>
    <col min="9730" max="9730" width="9.42578125" style="2" customWidth="1"/>
    <col min="9731" max="9982" width="12.5703125" style="2"/>
    <col min="9983" max="9983" width="49.7109375" style="2" customWidth="1"/>
    <col min="9984" max="9985" width="13.7109375" style="2" customWidth="1"/>
    <col min="9986" max="9986" width="9.42578125" style="2" customWidth="1"/>
    <col min="9987" max="10238" width="12.5703125" style="2"/>
    <col min="10239" max="10239" width="49.7109375" style="2" customWidth="1"/>
    <col min="10240" max="10241" width="13.7109375" style="2" customWidth="1"/>
    <col min="10242" max="10242" width="9.42578125" style="2" customWidth="1"/>
    <col min="10243" max="10494" width="12.5703125" style="2"/>
    <col min="10495" max="10495" width="49.7109375" style="2" customWidth="1"/>
    <col min="10496" max="10497" width="13.7109375" style="2" customWidth="1"/>
    <col min="10498" max="10498" width="9.42578125" style="2" customWidth="1"/>
    <col min="10499" max="10750" width="12.5703125" style="2"/>
    <col min="10751" max="10751" width="49.7109375" style="2" customWidth="1"/>
    <col min="10752" max="10753" width="13.7109375" style="2" customWidth="1"/>
    <col min="10754" max="10754" width="9.42578125" style="2" customWidth="1"/>
    <col min="10755" max="11006" width="12.5703125" style="2"/>
    <col min="11007" max="11007" width="49.7109375" style="2" customWidth="1"/>
    <col min="11008" max="11009" width="13.7109375" style="2" customWidth="1"/>
    <col min="11010" max="11010" width="9.42578125" style="2" customWidth="1"/>
    <col min="11011" max="11262" width="12.5703125" style="2"/>
    <col min="11263" max="11263" width="49.7109375" style="2" customWidth="1"/>
    <col min="11264" max="11265" width="13.7109375" style="2" customWidth="1"/>
    <col min="11266" max="11266" width="9.42578125" style="2" customWidth="1"/>
    <col min="11267" max="11518" width="12.5703125" style="2"/>
    <col min="11519" max="11519" width="49.7109375" style="2" customWidth="1"/>
    <col min="11520" max="11521" width="13.7109375" style="2" customWidth="1"/>
    <col min="11522" max="11522" width="9.42578125" style="2" customWidth="1"/>
    <col min="11523" max="11774" width="12.5703125" style="2"/>
    <col min="11775" max="11775" width="49.7109375" style="2" customWidth="1"/>
    <col min="11776" max="11777" width="13.7109375" style="2" customWidth="1"/>
    <col min="11778" max="11778" width="9.42578125" style="2" customWidth="1"/>
    <col min="11779" max="12030" width="12.5703125" style="2"/>
    <col min="12031" max="12031" width="49.7109375" style="2" customWidth="1"/>
    <col min="12032" max="12033" width="13.7109375" style="2" customWidth="1"/>
    <col min="12034" max="12034" width="9.42578125" style="2" customWidth="1"/>
    <col min="12035" max="12286" width="12.5703125" style="2"/>
    <col min="12287" max="12287" width="49.7109375" style="2" customWidth="1"/>
    <col min="12288" max="12289" width="13.7109375" style="2" customWidth="1"/>
    <col min="12290" max="12290" width="9.42578125" style="2" customWidth="1"/>
    <col min="12291" max="12542" width="12.5703125" style="2"/>
    <col min="12543" max="12543" width="49.7109375" style="2" customWidth="1"/>
    <col min="12544" max="12545" width="13.7109375" style="2" customWidth="1"/>
    <col min="12546" max="12546" width="9.42578125" style="2" customWidth="1"/>
    <col min="12547" max="12798" width="12.5703125" style="2"/>
    <col min="12799" max="12799" width="49.7109375" style="2" customWidth="1"/>
    <col min="12800" max="12801" width="13.7109375" style="2" customWidth="1"/>
    <col min="12802" max="12802" width="9.42578125" style="2" customWidth="1"/>
    <col min="12803" max="13054" width="12.5703125" style="2"/>
    <col min="13055" max="13055" width="49.7109375" style="2" customWidth="1"/>
    <col min="13056" max="13057" width="13.7109375" style="2" customWidth="1"/>
    <col min="13058" max="13058" width="9.42578125" style="2" customWidth="1"/>
    <col min="13059" max="13310" width="12.5703125" style="2"/>
    <col min="13311" max="13311" width="49.7109375" style="2" customWidth="1"/>
    <col min="13312" max="13313" width="13.7109375" style="2" customWidth="1"/>
    <col min="13314" max="13314" width="9.42578125" style="2" customWidth="1"/>
    <col min="13315" max="13566" width="12.5703125" style="2"/>
    <col min="13567" max="13567" width="49.7109375" style="2" customWidth="1"/>
    <col min="13568" max="13569" width="13.7109375" style="2" customWidth="1"/>
    <col min="13570" max="13570" width="9.42578125" style="2" customWidth="1"/>
    <col min="13571" max="13822" width="12.5703125" style="2"/>
    <col min="13823" max="13823" width="49.7109375" style="2" customWidth="1"/>
    <col min="13824" max="13825" width="13.7109375" style="2" customWidth="1"/>
    <col min="13826" max="13826" width="9.42578125" style="2" customWidth="1"/>
    <col min="13827" max="14078" width="12.5703125" style="2"/>
    <col min="14079" max="14079" width="49.7109375" style="2" customWidth="1"/>
    <col min="14080" max="14081" width="13.7109375" style="2" customWidth="1"/>
    <col min="14082" max="14082" width="9.42578125" style="2" customWidth="1"/>
    <col min="14083" max="14334" width="12.5703125" style="2"/>
    <col min="14335" max="14335" width="49.7109375" style="2" customWidth="1"/>
    <col min="14336" max="14337" width="13.7109375" style="2" customWidth="1"/>
    <col min="14338" max="14338" width="9.42578125" style="2" customWidth="1"/>
    <col min="14339" max="14590" width="12.5703125" style="2"/>
    <col min="14591" max="14591" width="49.7109375" style="2" customWidth="1"/>
    <col min="14592" max="14593" width="13.7109375" style="2" customWidth="1"/>
    <col min="14594" max="14594" width="9.42578125" style="2" customWidth="1"/>
    <col min="14595" max="14846" width="12.5703125" style="2"/>
    <col min="14847" max="14847" width="49.7109375" style="2" customWidth="1"/>
    <col min="14848" max="14849" width="13.7109375" style="2" customWidth="1"/>
    <col min="14850" max="14850" width="9.42578125" style="2" customWidth="1"/>
    <col min="14851" max="15102" width="12.5703125" style="2"/>
    <col min="15103" max="15103" width="49.7109375" style="2" customWidth="1"/>
    <col min="15104" max="15105" width="13.7109375" style="2" customWidth="1"/>
    <col min="15106" max="15106" width="9.42578125" style="2" customWidth="1"/>
    <col min="15107" max="15358" width="12.5703125" style="2"/>
    <col min="15359" max="15359" width="49.7109375" style="2" customWidth="1"/>
    <col min="15360" max="15361" width="13.7109375" style="2" customWidth="1"/>
    <col min="15362" max="15362" width="9.42578125" style="2" customWidth="1"/>
    <col min="15363" max="15614" width="12.5703125" style="2"/>
    <col min="15615" max="15615" width="49.7109375" style="2" customWidth="1"/>
    <col min="15616" max="15617" width="13.7109375" style="2" customWidth="1"/>
    <col min="15618" max="15618" width="9.42578125" style="2" customWidth="1"/>
    <col min="15619" max="15870" width="12.5703125" style="2"/>
    <col min="15871" max="15871" width="49.7109375" style="2" customWidth="1"/>
    <col min="15872" max="15873" width="13.7109375" style="2" customWidth="1"/>
    <col min="15874" max="15874" width="9.42578125" style="2" customWidth="1"/>
    <col min="15875" max="16126" width="12.5703125" style="2"/>
    <col min="16127" max="16127" width="49.7109375" style="2" customWidth="1"/>
    <col min="16128" max="16129" width="13.7109375" style="2" customWidth="1"/>
    <col min="16130" max="16130" width="9.42578125" style="2" customWidth="1"/>
    <col min="16131" max="16384" width="12.5703125" style="2"/>
  </cols>
  <sheetData>
    <row r="1" spans="1:4">
      <c r="A1" s="1" t="s">
        <v>0</v>
      </c>
      <c r="B1" s="1"/>
      <c r="C1" s="1"/>
      <c r="D1" s="1"/>
    </row>
    <row r="2" spans="1:4">
      <c r="A2" s="1" t="s">
        <v>62</v>
      </c>
      <c r="B2" s="1"/>
      <c r="C2" s="1"/>
      <c r="D2" s="1"/>
    </row>
    <row r="3" spans="1:4">
      <c r="A3" s="1" t="s">
        <v>264</v>
      </c>
      <c r="B3" s="1"/>
      <c r="C3" s="1"/>
      <c r="D3" s="1"/>
    </row>
    <row r="4" spans="1:4">
      <c r="A4" s="1" t="s">
        <v>64</v>
      </c>
      <c r="B4" s="1"/>
      <c r="C4" s="1"/>
      <c r="D4" s="1"/>
    </row>
    <row r="5" spans="1:4" ht="13.5" thickBot="1">
      <c r="A5" s="3" t="s">
        <v>4</v>
      </c>
      <c r="B5" s="4">
        <v>27300</v>
      </c>
      <c r="C5" s="5" t="s">
        <v>5</v>
      </c>
    </row>
    <row r="6" spans="1:4">
      <c r="A6" s="6"/>
      <c r="B6" s="7" t="s">
        <v>6</v>
      </c>
      <c r="C6" s="8">
        <v>42430</v>
      </c>
      <c r="D6" s="9" t="s">
        <v>7</v>
      </c>
    </row>
    <row r="7" spans="1:4">
      <c r="A7" s="10" t="s">
        <v>8</v>
      </c>
      <c r="D7" s="11" t="s">
        <v>9</v>
      </c>
    </row>
    <row r="8" spans="1:4" ht="13.5" thickBot="1">
      <c r="A8" s="12"/>
      <c r="B8" s="13" t="s">
        <v>10</v>
      </c>
      <c r="C8" s="13" t="s">
        <v>11</v>
      </c>
      <c r="D8" s="13" t="s">
        <v>13</v>
      </c>
    </row>
    <row r="9" spans="1:4">
      <c r="A9" s="10" t="s">
        <v>14</v>
      </c>
      <c r="D9" s="14"/>
    </row>
    <row r="10" spans="1:4">
      <c r="A10" s="15" t="s">
        <v>15</v>
      </c>
      <c r="B10" s="16">
        <v>0</v>
      </c>
      <c r="C10" s="16">
        <v>0</v>
      </c>
      <c r="D10" s="17">
        <v>0</v>
      </c>
    </row>
    <row r="11" spans="1:4">
      <c r="A11" s="15" t="s">
        <v>16</v>
      </c>
      <c r="B11" s="18">
        <v>0</v>
      </c>
      <c r="C11" s="18">
        <v>0</v>
      </c>
      <c r="D11" s="17">
        <v>0</v>
      </c>
    </row>
    <row r="12" spans="1:4">
      <c r="A12" s="15" t="s">
        <v>17</v>
      </c>
      <c r="B12" s="16">
        <v>390</v>
      </c>
      <c r="C12" s="16">
        <v>14.28</v>
      </c>
      <c r="D12" s="17">
        <v>2.9376715727162668E-2</v>
      </c>
    </row>
    <row r="13" spans="1:4">
      <c r="A13" s="15" t="s">
        <v>18</v>
      </c>
      <c r="B13" s="16">
        <v>0</v>
      </c>
      <c r="C13" s="16">
        <v>0</v>
      </c>
      <c r="D13" s="17">
        <v>0</v>
      </c>
    </row>
    <row r="14" spans="1:4">
      <c r="A14" s="15" t="s">
        <v>19</v>
      </c>
      <c r="B14" s="16">
        <v>0</v>
      </c>
      <c r="C14" s="16">
        <v>0</v>
      </c>
      <c r="D14" s="17">
        <v>0</v>
      </c>
    </row>
    <row r="15" spans="1:4">
      <c r="A15" s="5" t="s">
        <v>20</v>
      </c>
      <c r="B15" s="16">
        <v>4550</v>
      </c>
      <c r="C15" s="16">
        <v>166.67000000000002</v>
      </c>
      <c r="D15" s="17">
        <v>0.34272835015023112</v>
      </c>
    </row>
    <row r="16" spans="1:4">
      <c r="A16" s="5" t="s">
        <v>21</v>
      </c>
      <c r="B16" s="16">
        <v>105.6</v>
      </c>
      <c r="C16" s="16">
        <v>3.88</v>
      </c>
      <c r="D16" s="17">
        <v>7.9543107199701989E-3</v>
      </c>
    </row>
    <row r="17" spans="1:4">
      <c r="A17" s="5" t="s">
        <v>22</v>
      </c>
      <c r="B17" s="16">
        <v>3000</v>
      </c>
      <c r="C17" s="16">
        <v>109.89</v>
      </c>
      <c r="D17" s="17">
        <v>0.22597473636278975</v>
      </c>
    </row>
    <row r="18" spans="1:4">
      <c r="A18" s="5" t="s">
        <v>23</v>
      </c>
      <c r="B18" s="16">
        <v>2486.6999999999998</v>
      </c>
      <c r="C18" s="16">
        <v>91.089999999999989</v>
      </c>
      <c r="D18" s="17">
        <v>0.18731045897111639</v>
      </c>
    </row>
    <row r="19" spans="1:4">
      <c r="A19" s="5" t="s">
        <v>24</v>
      </c>
      <c r="B19" s="16">
        <v>233.94</v>
      </c>
      <c r="C19" s="16">
        <v>8.5599999999999987</v>
      </c>
      <c r="D19" s="17">
        <v>1.7621509941570343E-2</v>
      </c>
    </row>
    <row r="20" spans="1:4">
      <c r="A20" s="5" t="s">
        <v>25</v>
      </c>
      <c r="B20" s="16">
        <v>331.6</v>
      </c>
      <c r="C20" s="16">
        <v>12.15</v>
      </c>
      <c r="D20" s="17">
        <v>2.4977740859300362E-2</v>
      </c>
    </row>
    <row r="21" spans="1:4">
      <c r="A21" s="5" t="s">
        <v>26</v>
      </c>
      <c r="B21" s="16">
        <v>287</v>
      </c>
      <c r="C21" s="16">
        <v>10.52</v>
      </c>
      <c r="D21" s="17">
        <v>2.1618249778706886E-2</v>
      </c>
    </row>
    <row r="22" spans="1:4">
      <c r="A22" s="19" t="s">
        <v>27</v>
      </c>
      <c r="B22" s="20">
        <v>11384.84</v>
      </c>
      <c r="C22" s="20">
        <v>417.03999999999996</v>
      </c>
      <c r="D22" s="21">
        <v>0.85756207251084771</v>
      </c>
    </row>
    <row r="23" spans="1:4">
      <c r="A23" s="22" t="s">
        <v>28</v>
      </c>
      <c r="B23" s="18"/>
      <c r="C23" s="18"/>
      <c r="D23" s="14"/>
    </row>
    <row r="24" spans="1:4">
      <c r="A24" s="15" t="s">
        <v>29</v>
      </c>
      <c r="B24" s="16">
        <v>0</v>
      </c>
      <c r="C24" s="16">
        <v>0</v>
      </c>
      <c r="D24" s="17">
        <v>0</v>
      </c>
    </row>
    <row r="25" spans="1:4">
      <c r="A25" s="15" t="s">
        <v>30</v>
      </c>
      <c r="B25" s="16">
        <v>0</v>
      </c>
      <c r="C25" s="16">
        <v>0</v>
      </c>
      <c r="D25" s="17">
        <v>0</v>
      </c>
    </row>
    <row r="26" spans="1:4">
      <c r="A26" s="15" t="s">
        <v>31</v>
      </c>
      <c r="B26" s="16">
        <v>0</v>
      </c>
      <c r="C26" s="16">
        <v>0</v>
      </c>
      <c r="D26" s="17">
        <v>0</v>
      </c>
    </row>
    <row r="27" spans="1:4">
      <c r="A27" s="15" t="s">
        <v>32</v>
      </c>
      <c r="B27" s="16">
        <v>0</v>
      </c>
      <c r="C27" s="16">
        <v>0</v>
      </c>
      <c r="D27" s="17">
        <v>0</v>
      </c>
    </row>
    <row r="28" spans="1:4">
      <c r="A28" s="15" t="s">
        <v>33</v>
      </c>
      <c r="B28" s="16">
        <v>628</v>
      </c>
      <c r="C28" s="16">
        <v>23</v>
      </c>
      <c r="D28" s="17">
        <v>4.7304044811943988E-2</v>
      </c>
    </row>
    <row r="29" spans="1:4">
      <c r="A29" s="15" t="s">
        <v>34</v>
      </c>
      <c r="B29" s="16">
        <v>0</v>
      </c>
      <c r="C29" s="16">
        <v>0</v>
      </c>
      <c r="D29" s="17">
        <v>0</v>
      </c>
    </row>
    <row r="30" spans="1:4">
      <c r="A30" s="15" t="s">
        <v>35</v>
      </c>
      <c r="B30" s="16">
        <v>0</v>
      </c>
      <c r="C30" s="16">
        <v>0</v>
      </c>
      <c r="D30" s="17">
        <v>0</v>
      </c>
    </row>
    <row r="31" spans="1:4">
      <c r="A31" s="15" t="s">
        <v>36</v>
      </c>
      <c r="B31" s="16">
        <v>0</v>
      </c>
      <c r="C31" s="16">
        <v>0</v>
      </c>
      <c r="D31" s="17">
        <v>0</v>
      </c>
    </row>
    <row r="32" spans="1:4">
      <c r="A32" s="23" t="s">
        <v>37</v>
      </c>
      <c r="B32" s="24">
        <v>628</v>
      </c>
      <c r="C32" s="24">
        <v>23</v>
      </c>
      <c r="D32" s="25">
        <v>4.7304044811943988E-2</v>
      </c>
    </row>
    <row r="33" spans="1:244">
      <c r="A33" s="10" t="s">
        <v>38</v>
      </c>
      <c r="B33" s="18"/>
      <c r="C33" s="18"/>
      <c r="D33" s="14"/>
    </row>
    <row r="34" spans="1:244">
      <c r="A34" s="15" t="s">
        <v>39</v>
      </c>
      <c r="B34" s="16">
        <v>959.78113410880155</v>
      </c>
      <c r="C34" s="16">
        <v>35.15</v>
      </c>
      <c r="D34" s="17">
        <v>7.2295429582071927E-2</v>
      </c>
    </row>
    <row r="35" spans="1:244">
      <c r="A35" s="5" t="s">
        <v>40</v>
      </c>
      <c r="B35" s="16">
        <v>959.78113410880155</v>
      </c>
      <c r="C35" s="16">
        <v>35.15</v>
      </c>
      <c r="D35" s="17">
        <v>7.2295429582071927E-2</v>
      </c>
    </row>
    <row r="36" spans="1:244" s="26" customFormat="1">
      <c r="A36" s="19" t="s">
        <v>41</v>
      </c>
      <c r="B36" s="20">
        <v>12972.621134108802</v>
      </c>
      <c r="C36" s="20">
        <v>475.18999999999994</v>
      </c>
      <c r="D36" s="21">
        <v>0.97716154690486356</v>
      </c>
    </row>
    <row r="37" spans="1:244">
      <c r="A37" s="10" t="s">
        <v>42</v>
      </c>
      <c r="B37" s="18"/>
      <c r="C37" s="18"/>
      <c r="D37" s="14"/>
    </row>
    <row r="38" spans="1:244">
      <c r="A38" s="5" t="s">
        <v>43</v>
      </c>
      <c r="B38" s="16">
        <v>204.14000000000001</v>
      </c>
      <c r="C38" s="16">
        <v>7.48</v>
      </c>
      <c r="D38" s="17">
        <v>1.5376827560366634E-2</v>
      </c>
    </row>
    <row r="39" spans="1:244">
      <c r="A39" s="5" t="s">
        <v>44</v>
      </c>
      <c r="B39" s="16">
        <v>1.6</v>
      </c>
      <c r="C39" s="16">
        <v>0.06</v>
      </c>
      <c r="D39" s="17">
        <v>1.2051985939348787E-4</v>
      </c>
    </row>
    <row r="40" spans="1:244">
      <c r="A40" s="15" t="s">
        <v>45</v>
      </c>
      <c r="B40" s="16">
        <v>0</v>
      </c>
      <c r="C40" s="16">
        <v>0</v>
      </c>
      <c r="D40" s="17">
        <v>0</v>
      </c>
    </row>
    <row r="41" spans="1:244">
      <c r="A41" s="23" t="s">
        <v>46</v>
      </c>
      <c r="B41" s="24">
        <v>205.74</v>
      </c>
      <c r="C41" s="24">
        <v>7.54</v>
      </c>
      <c r="D41" s="25">
        <v>1.5497347419760122E-2</v>
      </c>
      <c r="E41" s="5"/>
      <c r="H41" s="27"/>
      <c r="I41" s="5"/>
      <c r="L41" s="27"/>
      <c r="M41" s="5"/>
      <c r="P41" s="27"/>
      <c r="Q41" s="5"/>
      <c r="T41" s="27"/>
      <c r="U41" s="5"/>
      <c r="X41" s="27"/>
      <c r="Y41" s="5"/>
      <c r="AB41" s="27"/>
      <c r="AC41" s="5"/>
      <c r="AF41" s="27"/>
      <c r="AG41" s="5"/>
      <c r="AJ41" s="27"/>
      <c r="AK41" s="5"/>
      <c r="AN41" s="27"/>
      <c r="AO41" s="5"/>
      <c r="AR41" s="27"/>
      <c r="AS41" s="5"/>
      <c r="AV41" s="27"/>
      <c r="AW41" s="5"/>
      <c r="AZ41" s="27"/>
      <c r="BA41" s="5"/>
      <c r="BD41" s="27"/>
      <c r="BE41" s="5"/>
      <c r="BH41" s="27"/>
      <c r="BI41" s="5"/>
      <c r="BL41" s="27"/>
      <c r="BM41" s="5"/>
      <c r="BP41" s="27"/>
      <c r="BQ41" s="5"/>
      <c r="BT41" s="27"/>
      <c r="BU41" s="5"/>
      <c r="BX41" s="27"/>
      <c r="BY41" s="5"/>
      <c r="CB41" s="27"/>
      <c r="CC41" s="5"/>
      <c r="CF41" s="27"/>
      <c r="CG41" s="5"/>
      <c r="CJ41" s="27"/>
      <c r="CK41" s="5"/>
      <c r="CN41" s="27"/>
      <c r="CO41" s="5"/>
      <c r="CR41" s="27"/>
      <c r="CS41" s="5"/>
      <c r="CV41" s="27"/>
      <c r="CW41" s="5"/>
      <c r="CZ41" s="27"/>
      <c r="DA41" s="5"/>
      <c r="DD41" s="27"/>
      <c r="DE41" s="5"/>
      <c r="DH41" s="27"/>
      <c r="DI41" s="5"/>
      <c r="DL41" s="27"/>
      <c r="DM41" s="5"/>
      <c r="DP41" s="27"/>
      <c r="DQ41" s="5"/>
      <c r="DT41" s="27"/>
      <c r="DU41" s="5"/>
      <c r="DX41" s="27"/>
      <c r="DY41" s="5"/>
      <c r="EB41" s="27"/>
      <c r="EC41" s="5"/>
      <c r="EF41" s="27"/>
      <c r="EG41" s="5"/>
      <c r="EJ41" s="27"/>
      <c r="EK41" s="5"/>
      <c r="EN41" s="27"/>
      <c r="EO41" s="5"/>
      <c r="ER41" s="27"/>
      <c r="ES41" s="5"/>
      <c r="EV41" s="27"/>
      <c r="EW41" s="5"/>
      <c r="EZ41" s="27"/>
      <c r="FA41" s="5"/>
      <c r="FD41" s="27"/>
      <c r="FE41" s="5"/>
      <c r="FH41" s="27"/>
      <c r="FI41" s="5"/>
      <c r="FL41" s="27"/>
      <c r="FM41" s="5"/>
      <c r="FP41" s="27"/>
      <c r="FQ41" s="5"/>
      <c r="FT41" s="27"/>
      <c r="FU41" s="5"/>
      <c r="FX41" s="27"/>
      <c r="FY41" s="5"/>
      <c r="GB41" s="27"/>
      <c r="GC41" s="5"/>
      <c r="GF41" s="27"/>
      <c r="GG41" s="5"/>
      <c r="GJ41" s="27"/>
      <c r="GK41" s="5"/>
      <c r="GN41" s="27"/>
      <c r="GO41" s="5"/>
      <c r="GR41" s="27"/>
      <c r="GS41" s="5"/>
      <c r="GV41" s="27"/>
      <c r="GW41" s="5"/>
      <c r="GZ41" s="27"/>
      <c r="HA41" s="5"/>
      <c r="HD41" s="27"/>
      <c r="HE41" s="5"/>
      <c r="HH41" s="27"/>
      <c r="HI41" s="5"/>
      <c r="HL41" s="27"/>
      <c r="HM41" s="5"/>
      <c r="HP41" s="27"/>
      <c r="HQ41" s="5"/>
      <c r="HT41" s="27"/>
      <c r="HU41" s="5"/>
      <c r="HX41" s="27"/>
      <c r="HY41" s="5"/>
      <c r="IB41" s="27"/>
      <c r="IC41" s="5"/>
      <c r="IF41" s="27"/>
      <c r="IG41" s="5"/>
      <c r="IJ41" s="27"/>
    </row>
    <row r="42" spans="1:244">
      <c r="A42" s="10" t="s">
        <v>47</v>
      </c>
      <c r="B42" s="18"/>
      <c r="C42" s="18"/>
      <c r="D42" s="14"/>
    </row>
    <row r="43" spans="1:244">
      <c r="A43" s="15" t="s">
        <v>48</v>
      </c>
      <c r="B43" s="16">
        <v>0.31919999999999998</v>
      </c>
      <c r="C43" s="16">
        <v>0.01</v>
      </c>
      <c r="D43" s="17">
        <v>2.4043711949000828E-5</v>
      </c>
    </row>
    <row r="44" spans="1:244">
      <c r="A44" s="15" t="s">
        <v>49</v>
      </c>
      <c r="B44" s="16">
        <v>0</v>
      </c>
      <c r="C44" s="16">
        <v>0</v>
      </c>
      <c r="D44" s="17">
        <v>0</v>
      </c>
    </row>
    <row r="45" spans="1:244">
      <c r="A45" s="15" t="s">
        <v>50</v>
      </c>
      <c r="B45" s="16">
        <v>2.46</v>
      </c>
      <c r="C45" s="16">
        <v>0.09</v>
      </c>
      <c r="D45" s="17">
        <v>1.8529928381748759E-4</v>
      </c>
    </row>
    <row r="46" spans="1:244">
      <c r="A46" s="23" t="s">
        <v>51</v>
      </c>
      <c r="B46" s="24">
        <v>2.7791999999999999</v>
      </c>
      <c r="C46" s="24">
        <v>9.9999999999999992E-2</v>
      </c>
      <c r="D46" s="25">
        <v>2.0934299576648842E-4</v>
      </c>
      <c r="E46" s="5"/>
      <c r="H46" s="27"/>
      <c r="I46" s="5"/>
      <c r="L46" s="27"/>
      <c r="M46" s="5"/>
      <c r="P46" s="27"/>
      <c r="Q46" s="5"/>
      <c r="T46" s="27"/>
      <c r="U46" s="5"/>
      <c r="X46" s="27"/>
      <c r="Y46" s="5"/>
      <c r="AB46" s="27"/>
      <c r="AC46" s="5"/>
      <c r="AF46" s="27"/>
      <c r="AG46" s="5"/>
      <c r="AJ46" s="27"/>
      <c r="AK46" s="5"/>
      <c r="AN46" s="27"/>
      <c r="AO46" s="5"/>
      <c r="AR46" s="27"/>
      <c r="AS46" s="5"/>
      <c r="AV46" s="27"/>
      <c r="AW46" s="5"/>
      <c r="AZ46" s="27"/>
      <c r="BA46" s="5"/>
      <c r="BD46" s="27"/>
      <c r="BE46" s="5"/>
      <c r="BH46" s="27"/>
      <c r="BI46" s="5"/>
      <c r="BL46" s="27"/>
      <c r="BM46" s="5"/>
      <c r="BP46" s="27"/>
      <c r="BQ46" s="5"/>
      <c r="BT46" s="27"/>
      <c r="BU46" s="5"/>
      <c r="BX46" s="27"/>
      <c r="BY46" s="5"/>
      <c r="CB46" s="27"/>
      <c r="CC46" s="5"/>
      <c r="CF46" s="27"/>
      <c r="CG46" s="5"/>
      <c r="CJ46" s="27"/>
      <c r="CK46" s="5"/>
      <c r="CN46" s="27"/>
      <c r="CO46" s="5"/>
      <c r="CR46" s="27"/>
      <c r="CS46" s="5"/>
      <c r="CV46" s="27"/>
      <c r="CW46" s="5"/>
      <c r="CZ46" s="27"/>
      <c r="DA46" s="5"/>
      <c r="DD46" s="27"/>
      <c r="DE46" s="5"/>
      <c r="DH46" s="27"/>
      <c r="DI46" s="5"/>
      <c r="DL46" s="27"/>
      <c r="DM46" s="5"/>
      <c r="DP46" s="27"/>
      <c r="DQ46" s="5"/>
      <c r="DT46" s="27"/>
      <c r="DU46" s="5"/>
      <c r="DX46" s="27"/>
      <c r="DY46" s="5"/>
      <c r="EB46" s="27"/>
      <c r="EC46" s="5"/>
      <c r="EF46" s="27"/>
      <c r="EG46" s="5"/>
      <c r="EJ46" s="27"/>
      <c r="EK46" s="5"/>
      <c r="EN46" s="27"/>
      <c r="EO46" s="5"/>
      <c r="ER46" s="27"/>
      <c r="ES46" s="5"/>
      <c r="EV46" s="27"/>
      <c r="EW46" s="5"/>
      <c r="EZ46" s="27"/>
      <c r="FA46" s="5"/>
      <c r="FD46" s="27"/>
      <c r="FE46" s="5"/>
      <c r="FH46" s="27"/>
      <c r="FI46" s="5"/>
      <c r="FL46" s="27"/>
      <c r="FM46" s="5"/>
      <c r="FP46" s="27"/>
      <c r="FQ46" s="5"/>
      <c r="FT46" s="27"/>
      <c r="FU46" s="5"/>
      <c r="FX46" s="27"/>
      <c r="FY46" s="5"/>
      <c r="GB46" s="27"/>
      <c r="GC46" s="5"/>
      <c r="GF46" s="27"/>
      <c r="GG46" s="5"/>
      <c r="GJ46" s="27"/>
      <c r="GK46" s="5"/>
      <c r="GN46" s="27"/>
      <c r="GO46" s="5"/>
      <c r="GR46" s="27"/>
      <c r="GS46" s="5"/>
      <c r="GV46" s="27"/>
      <c r="GW46" s="5"/>
      <c r="GZ46" s="27"/>
      <c r="HA46" s="5"/>
      <c r="HD46" s="27"/>
      <c r="HE46" s="5"/>
      <c r="HH46" s="27"/>
      <c r="HI46" s="5"/>
      <c r="HL46" s="27"/>
      <c r="HM46" s="5"/>
      <c r="HP46" s="27"/>
      <c r="HQ46" s="5"/>
      <c r="HT46" s="27"/>
      <c r="HU46" s="5"/>
      <c r="HX46" s="27"/>
      <c r="HY46" s="5"/>
      <c r="IB46" s="27"/>
      <c r="IC46" s="5"/>
      <c r="IF46" s="27"/>
      <c r="IG46" s="5"/>
      <c r="IJ46" s="27"/>
    </row>
    <row r="47" spans="1:244">
      <c r="A47" s="28" t="s">
        <v>52</v>
      </c>
      <c r="B47" s="29">
        <v>208.51920000000001</v>
      </c>
      <c r="C47" s="29">
        <v>7.64</v>
      </c>
      <c r="D47" s="30">
        <v>1.5706690415526612E-2</v>
      </c>
      <c r="G47" s="5"/>
      <c r="K47" s="5"/>
      <c r="O47" s="5"/>
      <c r="S47" s="5"/>
      <c r="W47" s="5"/>
      <c r="AA47" s="5"/>
      <c r="AE47" s="5"/>
      <c r="AI47" s="5"/>
      <c r="AM47" s="5"/>
      <c r="AQ47" s="5"/>
      <c r="AU47" s="5"/>
      <c r="AY47" s="5"/>
      <c r="BC47" s="5"/>
      <c r="BG47" s="5"/>
      <c r="BK47" s="5"/>
      <c r="BO47" s="5"/>
      <c r="BS47" s="5"/>
      <c r="BW47" s="5"/>
      <c r="CA47" s="5"/>
      <c r="CE47" s="5"/>
      <c r="CI47" s="5"/>
      <c r="CM47" s="5"/>
      <c r="CQ47" s="5"/>
      <c r="CU47" s="5"/>
      <c r="CY47" s="5"/>
      <c r="DC47" s="5"/>
      <c r="DG47" s="5"/>
      <c r="DK47" s="5"/>
      <c r="DO47" s="5"/>
      <c r="DS47" s="5"/>
      <c r="DW47" s="5"/>
      <c r="EA47" s="5"/>
      <c r="EE47" s="5"/>
      <c r="EI47" s="5"/>
      <c r="EM47" s="5"/>
      <c r="EQ47" s="5"/>
      <c r="EU47" s="5"/>
      <c r="EY47" s="5"/>
      <c r="FC47" s="5"/>
      <c r="FG47" s="5"/>
      <c r="FK47" s="5"/>
      <c r="FO47" s="5"/>
      <c r="FS47" s="5"/>
      <c r="FW47" s="5"/>
      <c r="GA47" s="5"/>
      <c r="GE47" s="5"/>
      <c r="GI47" s="5"/>
      <c r="GM47" s="5"/>
      <c r="GQ47" s="5"/>
      <c r="GU47" s="5"/>
      <c r="GY47" s="5"/>
      <c r="HC47" s="5"/>
      <c r="HG47" s="5"/>
      <c r="HK47" s="5"/>
      <c r="HO47" s="5"/>
      <c r="HS47" s="5"/>
      <c r="HW47" s="5"/>
      <c r="IA47" s="5"/>
      <c r="IE47" s="5"/>
    </row>
    <row r="48" spans="1:244" s="26" customFormat="1">
      <c r="A48" s="19" t="s">
        <v>53</v>
      </c>
      <c r="B48" s="20">
        <v>13181.140334108803</v>
      </c>
      <c r="C48" s="20">
        <v>482.82999999999993</v>
      </c>
      <c r="D48" s="21">
        <v>0.9928682373203902</v>
      </c>
    </row>
    <row r="49" spans="1:244">
      <c r="A49" s="10" t="s">
        <v>85</v>
      </c>
      <c r="B49" s="18"/>
      <c r="C49" s="18"/>
      <c r="D49" s="14"/>
    </row>
    <row r="50" spans="1:244">
      <c r="A50" s="5" t="s">
        <v>84</v>
      </c>
      <c r="B50" s="16">
        <v>19.68</v>
      </c>
      <c r="C50" s="16">
        <v>0.72</v>
      </c>
      <c r="D50" s="17">
        <v>1.4823942705399008E-3</v>
      </c>
    </row>
    <row r="51" spans="1:244">
      <c r="A51" s="5" t="s">
        <v>83</v>
      </c>
      <c r="B51" s="16">
        <v>75</v>
      </c>
      <c r="C51" s="16">
        <v>2.75</v>
      </c>
      <c r="D51" s="17">
        <v>5.6493684090697435E-3</v>
      </c>
    </row>
    <row r="52" spans="1:244">
      <c r="A52" s="23" t="s">
        <v>82</v>
      </c>
      <c r="B52" s="24">
        <v>94.68</v>
      </c>
      <c r="C52" s="24">
        <v>3.4699999999999998</v>
      </c>
      <c r="D52" s="25">
        <v>7.1317626796096444E-3</v>
      </c>
      <c r="E52" s="5"/>
      <c r="H52" s="27"/>
      <c r="I52" s="5"/>
      <c r="L52" s="27"/>
      <c r="M52" s="5"/>
      <c r="P52" s="27"/>
      <c r="Q52" s="5"/>
      <c r="T52" s="27"/>
      <c r="U52" s="5"/>
      <c r="X52" s="27"/>
      <c r="Y52" s="5"/>
      <c r="AB52" s="27"/>
      <c r="AC52" s="5"/>
      <c r="AF52" s="27"/>
      <c r="AG52" s="5"/>
      <c r="AJ52" s="27"/>
      <c r="AK52" s="5"/>
      <c r="AN52" s="27"/>
      <c r="AO52" s="5"/>
      <c r="AR52" s="27"/>
      <c r="AS52" s="5"/>
      <c r="AV52" s="27"/>
      <c r="AW52" s="5"/>
      <c r="AZ52" s="27"/>
      <c r="BA52" s="5"/>
      <c r="BD52" s="27"/>
      <c r="BE52" s="5"/>
      <c r="BH52" s="27"/>
      <c r="BI52" s="5"/>
      <c r="BL52" s="27"/>
      <c r="BM52" s="5"/>
      <c r="BP52" s="27"/>
      <c r="BQ52" s="5"/>
      <c r="BT52" s="27"/>
      <c r="BU52" s="5"/>
      <c r="BX52" s="27"/>
      <c r="BY52" s="5"/>
      <c r="CB52" s="27"/>
      <c r="CC52" s="5"/>
      <c r="CF52" s="27"/>
      <c r="CG52" s="5"/>
      <c r="CJ52" s="27"/>
      <c r="CK52" s="5"/>
      <c r="CN52" s="27"/>
      <c r="CO52" s="5"/>
      <c r="CR52" s="27"/>
      <c r="CS52" s="5"/>
      <c r="CV52" s="27"/>
      <c r="CW52" s="5"/>
      <c r="CZ52" s="27"/>
      <c r="DA52" s="5"/>
      <c r="DD52" s="27"/>
      <c r="DE52" s="5"/>
      <c r="DH52" s="27"/>
      <c r="DI52" s="5"/>
      <c r="DL52" s="27"/>
      <c r="DM52" s="5"/>
      <c r="DP52" s="27"/>
      <c r="DQ52" s="5"/>
      <c r="DT52" s="27"/>
      <c r="DU52" s="5"/>
      <c r="DX52" s="27"/>
      <c r="DY52" s="5"/>
      <c r="EB52" s="27"/>
      <c r="EC52" s="5"/>
      <c r="EF52" s="27"/>
      <c r="EG52" s="5"/>
      <c r="EJ52" s="27"/>
      <c r="EK52" s="5"/>
      <c r="EN52" s="27"/>
      <c r="EO52" s="5"/>
      <c r="ER52" s="27"/>
      <c r="ES52" s="5"/>
      <c r="EV52" s="27"/>
      <c r="EW52" s="5"/>
      <c r="EZ52" s="27"/>
      <c r="FA52" s="5"/>
      <c r="FD52" s="27"/>
      <c r="FE52" s="5"/>
      <c r="FH52" s="27"/>
      <c r="FI52" s="5"/>
      <c r="FL52" s="27"/>
      <c r="FM52" s="5"/>
      <c r="FP52" s="27"/>
      <c r="FQ52" s="5"/>
      <c r="FT52" s="27"/>
      <c r="FU52" s="5"/>
      <c r="FX52" s="27"/>
      <c r="FY52" s="5"/>
      <c r="GB52" s="27"/>
      <c r="GC52" s="5"/>
      <c r="GF52" s="27"/>
      <c r="GG52" s="5"/>
      <c r="GJ52" s="27"/>
      <c r="GK52" s="5"/>
      <c r="GN52" s="27"/>
      <c r="GO52" s="5"/>
      <c r="GR52" s="27"/>
      <c r="GS52" s="5"/>
      <c r="GV52" s="27"/>
      <c r="GW52" s="5"/>
      <c r="GZ52" s="27"/>
      <c r="HA52" s="5"/>
      <c r="HD52" s="27"/>
      <c r="HE52" s="5"/>
      <c r="HH52" s="27"/>
      <c r="HI52" s="5"/>
      <c r="HL52" s="27"/>
      <c r="HM52" s="5"/>
      <c r="HP52" s="27"/>
      <c r="HQ52" s="5"/>
      <c r="HT52" s="27"/>
      <c r="HU52" s="5"/>
      <c r="HX52" s="27"/>
      <c r="HY52" s="5"/>
      <c r="IB52" s="27"/>
      <c r="IC52" s="5"/>
      <c r="IF52" s="27"/>
      <c r="IG52" s="5"/>
      <c r="IJ52" s="27"/>
    </row>
    <row r="53" spans="1:244" s="26" customFormat="1" ht="13.5" thickBot="1">
      <c r="A53" s="31" t="s">
        <v>81</v>
      </c>
      <c r="B53" s="32">
        <v>13275.820334108803</v>
      </c>
      <c r="C53" s="32">
        <v>486.29999999999995</v>
      </c>
      <c r="D53" s="33">
        <v>0.99999999999999989</v>
      </c>
    </row>
    <row r="54" spans="1:244">
      <c r="A54" s="45" t="str">
        <f>[21]Custeio!A85</f>
        <v>Elaboração: CONAB/DIPAI/SUINF/GECUP</v>
      </c>
      <c r="D54" s="7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9"/>
  <dimension ref="A1:IG55"/>
  <sheetViews>
    <sheetView showGridLines="0" zoomScaleNormal="100" workbookViewId="0"/>
  </sheetViews>
  <sheetFormatPr defaultColWidth="12.5703125" defaultRowHeight="12.75"/>
  <cols>
    <col min="1" max="1" width="49.7109375" style="2" customWidth="1"/>
    <col min="2" max="3" width="13.7109375" style="2" customWidth="1"/>
    <col min="4" max="4" width="9.42578125" style="2" customWidth="1"/>
    <col min="5" max="256" width="12.5703125" style="2"/>
    <col min="257" max="257" width="49.7109375" style="2" customWidth="1"/>
    <col min="258" max="259" width="13.7109375" style="2" customWidth="1"/>
    <col min="260" max="260" width="9.42578125" style="2" customWidth="1"/>
    <col min="261" max="512" width="12.5703125" style="2"/>
    <col min="513" max="513" width="49.7109375" style="2" customWidth="1"/>
    <col min="514" max="515" width="13.7109375" style="2" customWidth="1"/>
    <col min="516" max="516" width="9.42578125" style="2" customWidth="1"/>
    <col min="517" max="768" width="12.5703125" style="2"/>
    <col min="769" max="769" width="49.7109375" style="2" customWidth="1"/>
    <col min="770" max="771" width="13.7109375" style="2" customWidth="1"/>
    <col min="772" max="772" width="9.42578125" style="2" customWidth="1"/>
    <col min="773" max="1024" width="12.5703125" style="2"/>
    <col min="1025" max="1025" width="49.7109375" style="2" customWidth="1"/>
    <col min="1026" max="1027" width="13.7109375" style="2" customWidth="1"/>
    <col min="1028" max="1028" width="9.42578125" style="2" customWidth="1"/>
    <col min="1029" max="1280" width="12.5703125" style="2"/>
    <col min="1281" max="1281" width="49.7109375" style="2" customWidth="1"/>
    <col min="1282" max="1283" width="13.7109375" style="2" customWidth="1"/>
    <col min="1284" max="1284" width="9.42578125" style="2" customWidth="1"/>
    <col min="1285" max="1536" width="12.5703125" style="2"/>
    <col min="1537" max="1537" width="49.7109375" style="2" customWidth="1"/>
    <col min="1538" max="1539" width="13.7109375" style="2" customWidth="1"/>
    <col min="1540" max="1540" width="9.42578125" style="2" customWidth="1"/>
    <col min="1541" max="1792" width="12.5703125" style="2"/>
    <col min="1793" max="1793" width="49.7109375" style="2" customWidth="1"/>
    <col min="1794" max="1795" width="13.7109375" style="2" customWidth="1"/>
    <col min="1796" max="1796" width="9.42578125" style="2" customWidth="1"/>
    <col min="1797" max="2048" width="12.5703125" style="2"/>
    <col min="2049" max="2049" width="49.7109375" style="2" customWidth="1"/>
    <col min="2050" max="2051" width="13.7109375" style="2" customWidth="1"/>
    <col min="2052" max="2052" width="9.42578125" style="2" customWidth="1"/>
    <col min="2053" max="2304" width="12.5703125" style="2"/>
    <col min="2305" max="2305" width="49.7109375" style="2" customWidth="1"/>
    <col min="2306" max="2307" width="13.7109375" style="2" customWidth="1"/>
    <col min="2308" max="2308" width="9.42578125" style="2" customWidth="1"/>
    <col min="2309" max="2560" width="12.5703125" style="2"/>
    <col min="2561" max="2561" width="49.7109375" style="2" customWidth="1"/>
    <col min="2562" max="2563" width="13.7109375" style="2" customWidth="1"/>
    <col min="2564" max="2564" width="9.42578125" style="2" customWidth="1"/>
    <col min="2565" max="2816" width="12.5703125" style="2"/>
    <col min="2817" max="2817" width="49.7109375" style="2" customWidth="1"/>
    <col min="2818" max="2819" width="13.7109375" style="2" customWidth="1"/>
    <col min="2820" max="2820" width="9.42578125" style="2" customWidth="1"/>
    <col min="2821" max="3072" width="12.5703125" style="2"/>
    <col min="3073" max="3073" width="49.7109375" style="2" customWidth="1"/>
    <col min="3074" max="3075" width="13.7109375" style="2" customWidth="1"/>
    <col min="3076" max="3076" width="9.42578125" style="2" customWidth="1"/>
    <col min="3077" max="3328" width="12.5703125" style="2"/>
    <col min="3329" max="3329" width="49.7109375" style="2" customWidth="1"/>
    <col min="3330" max="3331" width="13.7109375" style="2" customWidth="1"/>
    <col min="3332" max="3332" width="9.42578125" style="2" customWidth="1"/>
    <col min="3333" max="3584" width="12.5703125" style="2"/>
    <col min="3585" max="3585" width="49.7109375" style="2" customWidth="1"/>
    <col min="3586" max="3587" width="13.7109375" style="2" customWidth="1"/>
    <col min="3588" max="3588" width="9.42578125" style="2" customWidth="1"/>
    <col min="3589" max="3840" width="12.5703125" style="2"/>
    <col min="3841" max="3841" width="49.7109375" style="2" customWidth="1"/>
    <col min="3842" max="3843" width="13.7109375" style="2" customWidth="1"/>
    <col min="3844" max="3844" width="9.42578125" style="2" customWidth="1"/>
    <col min="3845" max="4096" width="12.5703125" style="2"/>
    <col min="4097" max="4097" width="49.7109375" style="2" customWidth="1"/>
    <col min="4098" max="4099" width="13.7109375" style="2" customWidth="1"/>
    <col min="4100" max="4100" width="9.42578125" style="2" customWidth="1"/>
    <col min="4101" max="4352" width="12.5703125" style="2"/>
    <col min="4353" max="4353" width="49.7109375" style="2" customWidth="1"/>
    <col min="4354" max="4355" width="13.7109375" style="2" customWidth="1"/>
    <col min="4356" max="4356" width="9.42578125" style="2" customWidth="1"/>
    <col min="4357" max="4608" width="12.5703125" style="2"/>
    <col min="4609" max="4609" width="49.7109375" style="2" customWidth="1"/>
    <col min="4610" max="4611" width="13.7109375" style="2" customWidth="1"/>
    <col min="4612" max="4612" width="9.42578125" style="2" customWidth="1"/>
    <col min="4613" max="4864" width="12.5703125" style="2"/>
    <col min="4865" max="4865" width="49.7109375" style="2" customWidth="1"/>
    <col min="4866" max="4867" width="13.7109375" style="2" customWidth="1"/>
    <col min="4868" max="4868" width="9.42578125" style="2" customWidth="1"/>
    <col min="4869" max="5120" width="12.5703125" style="2"/>
    <col min="5121" max="5121" width="49.7109375" style="2" customWidth="1"/>
    <col min="5122" max="5123" width="13.7109375" style="2" customWidth="1"/>
    <col min="5124" max="5124" width="9.42578125" style="2" customWidth="1"/>
    <col min="5125" max="5376" width="12.5703125" style="2"/>
    <col min="5377" max="5377" width="49.7109375" style="2" customWidth="1"/>
    <col min="5378" max="5379" width="13.7109375" style="2" customWidth="1"/>
    <col min="5380" max="5380" width="9.42578125" style="2" customWidth="1"/>
    <col min="5381" max="5632" width="12.5703125" style="2"/>
    <col min="5633" max="5633" width="49.7109375" style="2" customWidth="1"/>
    <col min="5634" max="5635" width="13.7109375" style="2" customWidth="1"/>
    <col min="5636" max="5636" width="9.42578125" style="2" customWidth="1"/>
    <col min="5637" max="5888" width="12.5703125" style="2"/>
    <col min="5889" max="5889" width="49.7109375" style="2" customWidth="1"/>
    <col min="5890" max="5891" width="13.7109375" style="2" customWidth="1"/>
    <col min="5892" max="5892" width="9.42578125" style="2" customWidth="1"/>
    <col min="5893" max="6144" width="12.5703125" style="2"/>
    <col min="6145" max="6145" width="49.7109375" style="2" customWidth="1"/>
    <col min="6146" max="6147" width="13.7109375" style="2" customWidth="1"/>
    <col min="6148" max="6148" width="9.42578125" style="2" customWidth="1"/>
    <col min="6149" max="6400" width="12.5703125" style="2"/>
    <col min="6401" max="6401" width="49.7109375" style="2" customWidth="1"/>
    <col min="6402" max="6403" width="13.7109375" style="2" customWidth="1"/>
    <col min="6404" max="6404" width="9.42578125" style="2" customWidth="1"/>
    <col min="6405" max="6656" width="12.5703125" style="2"/>
    <col min="6657" max="6657" width="49.7109375" style="2" customWidth="1"/>
    <col min="6658" max="6659" width="13.7109375" style="2" customWidth="1"/>
    <col min="6660" max="6660" width="9.42578125" style="2" customWidth="1"/>
    <col min="6661" max="6912" width="12.5703125" style="2"/>
    <col min="6913" max="6913" width="49.7109375" style="2" customWidth="1"/>
    <col min="6914" max="6915" width="13.7109375" style="2" customWidth="1"/>
    <col min="6916" max="6916" width="9.42578125" style="2" customWidth="1"/>
    <col min="6917" max="7168" width="12.5703125" style="2"/>
    <col min="7169" max="7169" width="49.7109375" style="2" customWidth="1"/>
    <col min="7170" max="7171" width="13.7109375" style="2" customWidth="1"/>
    <col min="7172" max="7172" width="9.42578125" style="2" customWidth="1"/>
    <col min="7173" max="7424" width="12.5703125" style="2"/>
    <col min="7425" max="7425" width="49.7109375" style="2" customWidth="1"/>
    <col min="7426" max="7427" width="13.7109375" style="2" customWidth="1"/>
    <col min="7428" max="7428" width="9.42578125" style="2" customWidth="1"/>
    <col min="7429" max="7680" width="12.5703125" style="2"/>
    <col min="7681" max="7681" width="49.7109375" style="2" customWidth="1"/>
    <col min="7682" max="7683" width="13.7109375" style="2" customWidth="1"/>
    <col min="7684" max="7684" width="9.42578125" style="2" customWidth="1"/>
    <col min="7685" max="7936" width="12.5703125" style="2"/>
    <col min="7937" max="7937" width="49.7109375" style="2" customWidth="1"/>
    <col min="7938" max="7939" width="13.7109375" style="2" customWidth="1"/>
    <col min="7940" max="7940" width="9.42578125" style="2" customWidth="1"/>
    <col min="7941" max="8192" width="12.5703125" style="2"/>
    <col min="8193" max="8193" width="49.7109375" style="2" customWidth="1"/>
    <col min="8194" max="8195" width="13.7109375" style="2" customWidth="1"/>
    <col min="8196" max="8196" width="9.42578125" style="2" customWidth="1"/>
    <col min="8197" max="8448" width="12.5703125" style="2"/>
    <col min="8449" max="8449" width="49.7109375" style="2" customWidth="1"/>
    <col min="8450" max="8451" width="13.7109375" style="2" customWidth="1"/>
    <col min="8452" max="8452" width="9.42578125" style="2" customWidth="1"/>
    <col min="8453" max="8704" width="12.5703125" style="2"/>
    <col min="8705" max="8705" width="49.7109375" style="2" customWidth="1"/>
    <col min="8706" max="8707" width="13.7109375" style="2" customWidth="1"/>
    <col min="8708" max="8708" width="9.42578125" style="2" customWidth="1"/>
    <col min="8709" max="8960" width="12.5703125" style="2"/>
    <col min="8961" max="8961" width="49.7109375" style="2" customWidth="1"/>
    <col min="8962" max="8963" width="13.7109375" style="2" customWidth="1"/>
    <col min="8964" max="8964" width="9.42578125" style="2" customWidth="1"/>
    <col min="8965" max="9216" width="12.5703125" style="2"/>
    <col min="9217" max="9217" width="49.7109375" style="2" customWidth="1"/>
    <col min="9218" max="9219" width="13.7109375" style="2" customWidth="1"/>
    <col min="9220" max="9220" width="9.42578125" style="2" customWidth="1"/>
    <col min="9221" max="9472" width="12.5703125" style="2"/>
    <col min="9473" max="9473" width="49.7109375" style="2" customWidth="1"/>
    <col min="9474" max="9475" width="13.7109375" style="2" customWidth="1"/>
    <col min="9476" max="9476" width="9.42578125" style="2" customWidth="1"/>
    <col min="9477" max="9728" width="12.5703125" style="2"/>
    <col min="9729" max="9729" width="49.7109375" style="2" customWidth="1"/>
    <col min="9730" max="9731" width="13.7109375" style="2" customWidth="1"/>
    <col min="9732" max="9732" width="9.42578125" style="2" customWidth="1"/>
    <col min="9733" max="9984" width="12.5703125" style="2"/>
    <col min="9985" max="9985" width="49.7109375" style="2" customWidth="1"/>
    <col min="9986" max="9987" width="13.7109375" style="2" customWidth="1"/>
    <col min="9988" max="9988" width="9.42578125" style="2" customWidth="1"/>
    <col min="9989" max="10240" width="12.5703125" style="2"/>
    <col min="10241" max="10241" width="49.7109375" style="2" customWidth="1"/>
    <col min="10242" max="10243" width="13.7109375" style="2" customWidth="1"/>
    <col min="10244" max="10244" width="9.42578125" style="2" customWidth="1"/>
    <col min="10245" max="10496" width="12.5703125" style="2"/>
    <col min="10497" max="10497" width="49.7109375" style="2" customWidth="1"/>
    <col min="10498" max="10499" width="13.7109375" style="2" customWidth="1"/>
    <col min="10500" max="10500" width="9.42578125" style="2" customWidth="1"/>
    <col min="10501" max="10752" width="12.5703125" style="2"/>
    <col min="10753" max="10753" width="49.7109375" style="2" customWidth="1"/>
    <col min="10754" max="10755" width="13.7109375" style="2" customWidth="1"/>
    <col min="10756" max="10756" width="9.42578125" style="2" customWidth="1"/>
    <col min="10757" max="11008" width="12.5703125" style="2"/>
    <col min="11009" max="11009" width="49.7109375" style="2" customWidth="1"/>
    <col min="11010" max="11011" width="13.7109375" style="2" customWidth="1"/>
    <col min="11012" max="11012" width="9.42578125" style="2" customWidth="1"/>
    <col min="11013" max="11264" width="12.5703125" style="2"/>
    <col min="11265" max="11265" width="49.7109375" style="2" customWidth="1"/>
    <col min="11266" max="11267" width="13.7109375" style="2" customWidth="1"/>
    <col min="11268" max="11268" width="9.42578125" style="2" customWidth="1"/>
    <col min="11269" max="11520" width="12.5703125" style="2"/>
    <col min="11521" max="11521" width="49.7109375" style="2" customWidth="1"/>
    <col min="11522" max="11523" width="13.7109375" style="2" customWidth="1"/>
    <col min="11524" max="11524" width="9.42578125" style="2" customWidth="1"/>
    <col min="11525" max="11776" width="12.5703125" style="2"/>
    <col min="11777" max="11777" width="49.7109375" style="2" customWidth="1"/>
    <col min="11778" max="11779" width="13.7109375" style="2" customWidth="1"/>
    <col min="11780" max="11780" width="9.42578125" style="2" customWidth="1"/>
    <col min="11781" max="12032" width="12.5703125" style="2"/>
    <col min="12033" max="12033" width="49.7109375" style="2" customWidth="1"/>
    <col min="12034" max="12035" width="13.7109375" style="2" customWidth="1"/>
    <col min="12036" max="12036" width="9.42578125" style="2" customWidth="1"/>
    <col min="12037" max="12288" width="12.5703125" style="2"/>
    <col min="12289" max="12289" width="49.7109375" style="2" customWidth="1"/>
    <col min="12290" max="12291" width="13.7109375" style="2" customWidth="1"/>
    <col min="12292" max="12292" width="9.42578125" style="2" customWidth="1"/>
    <col min="12293" max="12544" width="12.5703125" style="2"/>
    <col min="12545" max="12545" width="49.7109375" style="2" customWidth="1"/>
    <col min="12546" max="12547" width="13.7109375" style="2" customWidth="1"/>
    <col min="12548" max="12548" width="9.42578125" style="2" customWidth="1"/>
    <col min="12549" max="12800" width="12.5703125" style="2"/>
    <col min="12801" max="12801" width="49.7109375" style="2" customWidth="1"/>
    <col min="12802" max="12803" width="13.7109375" style="2" customWidth="1"/>
    <col min="12804" max="12804" width="9.42578125" style="2" customWidth="1"/>
    <col min="12805" max="13056" width="12.5703125" style="2"/>
    <col min="13057" max="13057" width="49.7109375" style="2" customWidth="1"/>
    <col min="13058" max="13059" width="13.7109375" style="2" customWidth="1"/>
    <col min="13060" max="13060" width="9.42578125" style="2" customWidth="1"/>
    <col min="13061" max="13312" width="12.5703125" style="2"/>
    <col min="13313" max="13313" width="49.7109375" style="2" customWidth="1"/>
    <col min="13314" max="13315" width="13.7109375" style="2" customWidth="1"/>
    <col min="13316" max="13316" width="9.42578125" style="2" customWidth="1"/>
    <col min="13317" max="13568" width="12.5703125" style="2"/>
    <col min="13569" max="13569" width="49.7109375" style="2" customWidth="1"/>
    <col min="13570" max="13571" width="13.7109375" style="2" customWidth="1"/>
    <col min="13572" max="13572" width="9.42578125" style="2" customWidth="1"/>
    <col min="13573" max="13824" width="12.5703125" style="2"/>
    <col min="13825" max="13825" width="49.7109375" style="2" customWidth="1"/>
    <col min="13826" max="13827" width="13.7109375" style="2" customWidth="1"/>
    <col min="13828" max="13828" width="9.42578125" style="2" customWidth="1"/>
    <col min="13829" max="14080" width="12.5703125" style="2"/>
    <col min="14081" max="14081" width="49.7109375" style="2" customWidth="1"/>
    <col min="14082" max="14083" width="13.7109375" style="2" customWidth="1"/>
    <col min="14084" max="14084" width="9.42578125" style="2" customWidth="1"/>
    <col min="14085" max="14336" width="12.5703125" style="2"/>
    <col min="14337" max="14337" width="49.7109375" style="2" customWidth="1"/>
    <col min="14338" max="14339" width="13.7109375" style="2" customWidth="1"/>
    <col min="14340" max="14340" width="9.42578125" style="2" customWidth="1"/>
    <col min="14341" max="14592" width="12.5703125" style="2"/>
    <col min="14593" max="14593" width="49.7109375" style="2" customWidth="1"/>
    <col min="14594" max="14595" width="13.7109375" style="2" customWidth="1"/>
    <col min="14596" max="14596" width="9.42578125" style="2" customWidth="1"/>
    <col min="14597" max="14848" width="12.5703125" style="2"/>
    <col min="14849" max="14849" width="49.7109375" style="2" customWidth="1"/>
    <col min="14850" max="14851" width="13.7109375" style="2" customWidth="1"/>
    <col min="14852" max="14852" width="9.42578125" style="2" customWidth="1"/>
    <col min="14853" max="15104" width="12.5703125" style="2"/>
    <col min="15105" max="15105" width="49.7109375" style="2" customWidth="1"/>
    <col min="15106" max="15107" width="13.7109375" style="2" customWidth="1"/>
    <col min="15108" max="15108" width="9.42578125" style="2" customWidth="1"/>
    <col min="15109" max="15360" width="12.5703125" style="2"/>
    <col min="15361" max="15361" width="49.7109375" style="2" customWidth="1"/>
    <col min="15362" max="15363" width="13.7109375" style="2" customWidth="1"/>
    <col min="15364" max="15364" width="9.42578125" style="2" customWidth="1"/>
    <col min="15365" max="15616" width="12.5703125" style="2"/>
    <col min="15617" max="15617" width="49.7109375" style="2" customWidth="1"/>
    <col min="15618" max="15619" width="13.7109375" style="2" customWidth="1"/>
    <col min="15620" max="15620" width="9.42578125" style="2" customWidth="1"/>
    <col min="15621" max="15872" width="12.5703125" style="2"/>
    <col min="15873" max="15873" width="49.7109375" style="2" customWidth="1"/>
    <col min="15874" max="15875" width="13.7109375" style="2" customWidth="1"/>
    <col min="15876" max="15876" width="9.42578125" style="2" customWidth="1"/>
    <col min="15877" max="16128" width="12.5703125" style="2"/>
    <col min="16129" max="16129" width="49.7109375" style="2" customWidth="1"/>
    <col min="16130" max="16131" width="13.7109375" style="2" customWidth="1"/>
    <col min="16132" max="16132" width="9.42578125" style="2" customWidth="1"/>
    <col min="16133" max="16384" width="12.5703125" style="2"/>
  </cols>
  <sheetData>
    <row r="1" spans="1:4">
      <c r="A1" s="1" t="s">
        <v>0</v>
      </c>
      <c r="B1" s="1"/>
      <c r="C1" s="1"/>
      <c r="D1" s="1"/>
    </row>
    <row r="2" spans="1:4">
      <c r="A2" s="1" t="s">
        <v>62</v>
      </c>
      <c r="B2" s="1"/>
      <c r="C2" s="1"/>
      <c r="D2" s="1"/>
    </row>
    <row r="3" spans="1:4">
      <c r="A3" s="1" t="s">
        <v>63</v>
      </c>
      <c r="B3" s="1"/>
      <c r="C3" s="1"/>
      <c r="D3" s="1"/>
    </row>
    <row r="4" spans="1:4">
      <c r="A4" s="1" t="s">
        <v>64</v>
      </c>
      <c r="B4" s="1"/>
      <c r="C4" s="1"/>
      <c r="D4" s="1"/>
    </row>
    <row r="5" spans="1:4" ht="13.5" thickBot="1">
      <c r="A5" s="3" t="s">
        <v>4</v>
      </c>
      <c r="B5" s="4">
        <v>27300</v>
      </c>
      <c r="C5" s="5" t="s">
        <v>5</v>
      </c>
    </row>
    <row r="6" spans="1:4">
      <c r="A6" s="6"/>
      <c r="B6" s="7" t="s">
        <v>6</v>
      </c>
      <c r="C6" s="8">
        <v>42795</v>
      </c>
      <c r="D6" s="9" t="s">
        <v>7</v>
      </c>
    </row>
    <row r="7" spans="1:4">
      <c r="A7" s="10" t="s">
        <v>8</v>
      </c>
      <c r="D7" s="11" t="s">
        <v>9</v>
      </c>
    </row>
    <row r="8" spans="1:4" ht="13.5" thickBot="1">
      <c r="A8" s="12"/>
      <c r="B8" s="13" t="s">
        <v>10</v>
      </c>
      <c r="C8" s="13" t="s">
        <v>11</v>
      </c>
      <c r="D8" s="13" t="s">
        <v>13</v>
      </c>
    </row>
    <row r="9" spans="1:4">
      <c r="A9" s="10" t="s">
        <v>14</v>
      </c>
      <c r="D9" s="14"/>
    </row>
    <row r="10" spans="1:4">
      <c r="A10" s="15" t="s">
        <v>15</v>
      </c>
      <c r="B10" s="16">
        <v>0</v>
      </c>
      <c r="C10" s="16">
        <v>0</v>
      </c>
      <c r="D10" s="17">
        <v>0</v>
      </c>
    </row>
    <row r="11" spans="1:4">
      <c r="A11" s="15" t="s">
        <v>16</v>
      </c>
      <c r="B11" s="18">
        <v>0</v>
      </c>
      <c r="C11" s="18">
        <v>0</v>
      </c>
      <c r="D11" s="17">
        <v>0</v>
      </c>
    </row>
    <row r="12" spans="1:4">
      <c r="A12" s="15" t="s">
        <v>17</v>
      </c>
      <c r="B12" s="16">
        <v>420</v>
      </c>
      <c r="C12" s="16">
        <v>15.38</v>
      </c>
      <c r="D12" s="17">
        <v>3.0506346518777077E-2</v>
      </c>
    </row>
    <row r="13" spans="1:4">
      <c r="A13" s="15" t="s">
        <v>18</v>
      </c>
      <c r="B13" s="16">
        <v>0</v>
      </c>
      <c r="C13" s="16">
        <v>0</v>
      </c>
      <c r="D13" s="17">
        <v>0</v>
      </c>
    </row>
    <row r="14" spans="1:4">
      <c r="A14" s="15" t="s">
        <v>19</v>
      </c>
      <c r="B14" s="16">
        <v>0</v>
      </c>
      <c r="C14" s="16">
        <v>0</v>
      </c>
      <c r="D14" s="17">
        <v>0</v>
      </c>
    </row>
    <row r="15" spans="1:4">
      <c r="A15" s="5" t="s">
        <v>20</v>
      </c>
      <c r="B15" s="16">
        <v>5035</v>
      </c>
      <c r="C15" s="16">
        <v>184.42000000000002</v>
      </c>
      <c r="D15" s="17">
        <v>0.36571298743343472</v>
      </c>
    </row>
    <row r="16" spans="1:4">
      <c r="A16" s="5" t="s">
        <v>21</v>
      </c>
      <c r="B16" s="16">
        <v>112.44</v>
      </c>
      <c r="C16" s="16">
        <v>4.12</v>
      </c>
      <c r="D16" s="17">
        <v>8.1669847680268907E-3</v>
      </c>
    </row>
    <row r="17" spans="1:4">
      <c r="A17" s="5" t="s">
        <v>22</v>
      </c>
      <c r="B17" s="16">
        <v>3300</v>
      </c>
      <c r="C17" s="16">
        <v>120.88</v>
      </c>
      <c r="D17" s="17">
        <v>0.23969272264753416</v>
      </c>
    </row>
    <row r="18" spans="1:4">
      <c r="A18" s="5" t="s">
        <v>23</v>
      </c>
      <c r="B18" s="16">
        <v>1867.5</v>
      </c>
      <c r="C18" s="16">
        <v>68.41</v>
      </c>
      <c r="D18" s="17">
        <v>0.13564429077099094</v>
      </c>
    </row>
    <row r="19" spans="1:4">
      <c r="A19" s="5" t="s">
        <v>24</v>
      </c>
      <c r="B19" s="16">
        <v>266</v>
      </c>
      <c r="C19" s="16">
        <v>9.74</v>
      </c>
      <c r="D19" s="17">
        <v>1.9320686128558813E-2</v>
      </c>
    </row>
    <row r="20" spans="1:4">
      <c r="A20" s="5" t="s">
        <v>25</v>
      </c>
      <c r="B20" s="16">
        <v>345.78</v>
      </c>
      <c r="C20" s="16">
        <v>12.67</v>
      </c>
      <c r="D20" s="17">
        <v>2.5115439283958898E-2</v>
      </c>
    </row>
    <row r="21" spans="1:4">
      <c r="A21" s="5" t="s">
        <v>26</v>
      </c>
      <c r="B21" s="16">
        <v>525</v>
      </c>
      <c r="C21" s="16">
        <v>19.23</v>
      </c>
      <c r="D21" s="17">
        <v>3.8132933148471347E-2</v>
      </c>
    </row>
    <row r="22" spans="1:4">
      <c r="A22" s="19" t="s">
        <v>27</v>
      </c>
      <c r="B22" s="20">
        <v>11871.72</v>
      </c>
      <c r="C22" s="20">
        <v>434.85000000000008</v>
      </c>
      <c r="D22" s="21">
        <v>0.86229239069975283</v>
      </c>
    </row>
    <row r="23" spans="1:4">
      <c r="A23" s="22" t="s">
        <v>28</v>
      </c>
      <c r="B23" s="18">
        <v>0</v>
      </c>
      <c r="C23" s="18">
        <v>0</v>
      </c>
      <c r="D23" s="14"/>
    </row>
    <row r="24" spans="1:4">
      <c r="A24" s="15" t="s">
        <v>29</v>
      </c>
      <c r="B24" s="16">
        <v>0</v>
      </c>
      <c r="C24" s="16">
        <v>0</v>
      </c>
      <c r="D24" s="17">
        <v>0</v>
      </c>
    </row>
    <row r="25" spans="1:4">
      <c r="A25" s="15" t="s">
        <v>30</v>
      </c>
      <c r="B25" s="16">
        <v>0</v>
      </c>
      <c r="C25" s="16">
        <v>0</v>
      </c>
      <c r="D25" s="17">
        <v>0</v>
      </c>
    </row>
    <row r="26" spans="1:4">
      <c r="A26" s="15" t="s">
        <v>31</v>
      </c>
      <c r="B26" s="16">
        <v>0</v>
      </c>
      <c r="C26" s="16">
        <v>0</v>
      </c>
      <c r="D26" s="17">
        <v>0</v>
      </c>
    </row>
    <row r="27" spans="1:4">
      <c r="A27" s="15" t="s">
        <v>32</v>
      </c>
      <c r="B27" s="16">
        <v>0</v>
      </c>
      <c r="C27" s="16">
        <v>0</v>
      </c>
      <c r="D27" s="17">
        <v>0</v>
      </c>
    </row>
    <row r="28" spans="1:4">
      <c r="A28" s="15" t="s">
        <v>33</v>
      </c>
      <c r="B28" s="16">
        <v>565.20000000000005</v>
      </c>
      <c r="C28" s="16">
        <v>20.7</v>
      </c>
      <c r="D28" s="17">
        <v>4.1052826315268583E-2</v>
      </c>
    </row>
    <row r="29" spans="1:4">
      <c r="A29" s="15" t="s">
        <v>34</v>
      </c>
      <c r="B29" s="16">
        <v>0</v>
      </c>
      <c r="C29" s="16">
        <v>0</v>
      </c>
      <c r="D29" s="17">
        <v>0</v>
      </c>
    </row>
    <row r="30" spans="1:4">
      <c r="A30" s="15" t="s">
        <v>35</v>
      </c>
      <c r="B30" s="16">
        <v>0</v>
      </c>
      <c r="C30" s="16">
        <v>0</v>
      </c>
      <c r="D30" s="17">
        <v>0</v>
      </c>
    </row>
    <row r="31" spans="1:4">
      <c r="A31" s="15" t="s">
        <v>36</v>
      </c>
      <c r="B31" s="16">
        <v>0</v>
      </c>
      <c r="C31" s="16">
        <v>0</v>
      </c>
      <c r="D31" s="17">
        <v>0</v>
      </c>
    </row>
    <row r="32" spans="1:4">
      <c r="A32" s="23" t="s">
        <v>37</v>
      </c>
      <c r="B32" s="24">
        <v>565.20000000000005</v>
      </c>
      <c r="C32" s="24">
        <v>20.7</v>
      </c>
      <c r="D32" s="25">
        <v>4.1052826315268583E-2</v>
      </c>
    </row>
    <row r="33" spans="1:241">
      <c r="A33" s="10" t="s">
        <v>38</v>
      </c>
      <c r="B33" s="18">
        <v>0</v>
      </c>
      <c r="C33" s="18">
        <v>0</v>
      </c>
      <c r="D33" s="14"/>
    </row>
    <row r="34" spans="1:241">
      <c r="A34" s="15" t="s">
        <v>39</v>
      </c>
      <c r="B34" s="16">
        <v>1103.3877998927678</v>
      </c>
      <c r="C34" s="16">
        <v>40.419999999999995</v>
      </c>
      <c r="D34" s="17">
        <v>8.0143644209809128E-2</v>
      </c>
    </row>
    <row r="35" spans="1:241">
      <c r="A35" s="5" t="s">
        <v>40</v>
      </c>
      <c r="B35" s="16">
        <v>1103.3877998927678</v>
      </c>
      <c r="C35" s="16">
        <v>40.419999999999995</v>
      </c>
      <c r="D35" s="17">
        <v>8.0143644209809128E-2</v>
      </c>
    </row>
    <row r="36" spans="1:241" s="26" customFormat="1">
      <c r="A36" s="19" t="s">
        <v>41</v>
      </c>
      <c r="B36" s="20">
        <v>13540.307799892767</v>
      </c>
      <c r="C36" s="20">
        <v>495.97000000000008</v>
      </c>
      <c r="D36" s="21">
        <v>0.98348886122483048</v>
      </c>
    </row>
    <row r="37" spans="1:241">
      <c r="A37" s="10" t="s">
        <v>42</v>
      </c>
      <c r="B37" s="18">
        <v>0</v>
      </c>
      <c r="C37" s="18">
        <v>0</v>
      </c>
      <c r="D37" s="14"/>
    </row>
    <row r="38" spans="1:241">
      <c r="A38" s="5" t="s">
        <v>43</v>
      </c>
      <c r="B38" s="16">
        <v>222.48000000000002</v>
      </c>
      <c r="C38" s="16">
        <v>8.15</v>
      </c>
      <c r="D38" s="17">
        <v>1.6159647555946486E-2</v>
      </c>
    </row>
    <row r="39" spans="1:241">
      <c r="A39" s="5" t="s">
        <v>44</v>
      </c>
      <c r="B39" s="16">
        <v>2.0299999999999998</v>
      </c>
      <c r="C39" s="16">
        <v>7.0000000000000007E-2</v>
      </c>
      <c r="D39" s="17">
        <v>1.4744734150742251E-4</v>
      </c>
    </row>
    <row r="40" spans="1:241">
      <c r="A40" s="15" t="s">
        <v>45</v>
      </c>
      <c r="B40" s="16">
        <v>0</v>
      </c>
      <c r="C40" s="16">
        <v>0</v>
      </c>
      <c r="D40" s="17">
        <v>0</v>
      </c>
    </row>
    <row r="41" spans="1:241">
      <c r="A41" s="23" t="s">
        <v>46</v>
      </c>
      <c r="B41" s="24">
        <v>224.51000000000002</v>
      </c>
      <c r="C41" s="24">
        <v>8.2200000000000006</v>
      </c>
      <c r="D41" s="25">
        <v>1.6307094897453911E-2</v>
      </c>
      <c r="F41" s="27"/>
      <c r="I41" s="27"/>
      <c r="J41" s="5"/>
      <c r="M41" s="27"/>
      <c r="N41" s="5"/>
      <c r="Q41" s="27"/>
      <c r="R41" s="5"/>
      <c r="U41" s="27"/>
      <c r="V41" s="5"/>
      <c r="Y41" s="27"/>
      <c r="Z41" s="5"/>
      <c r="AC41" s="27"/>
      <c r="AD41" s="5"/>
      <c r="AG41" s="27"/>
      <c r="AH41" s="5"/>
      <c r="AK41" s="27"/>
      <c r="AL41" s="5"/>
      <c r="AO41" s="27"/>
      <c r="AP41" s="5"/>
      <c r="AS41" s="27"/>
      <c r="AT41" s="5"/>
      <c r="AW41" s="27"/>
      <c r="AX41" s="5"/>
      <c r="BA41" s="27"/>
      <c r="BB41" s="5"/>
      <c r="BE41" s="27"/>
      <c r="BF41" s="5"/>
      <c r="BI41" s="27"/>
      <c r="BJ41" s="5"/>
      <c r="BM41" s="27"/>
      <c r="BN41" s="5"/>
      <c r="BQ41" s="27"/>
      <c r="BR41" s="5"/>
      <c r="BU41" s="27"/>
      <c r="BV41" s="5"/>
      <c r="BY41" s="27"/>
      <c r="BZ41" s="5"/>
      <c r="CC41" s="27"/>
      <c r="CD41" s="5"/>
      <c r="CG41" s="27"/>
      <c r="CH41" s="5"/>
      <c r="CK41" s="27"/>
      <c r="CL41" s="5"/>
      <c r="CO41" s="27"/>
      <c r="CP41" s="5"/>
      <c r="CS41" s="27"/>
      <c r="CT41" s="5"/>
      <c r="CW41" s="27"/>
      <c r="CX41" s="5"/>
      <c r="DA41" s="27"/>
      <c r="DB41" s="5"/>
      <c r="DE41" s="27"/>
      <c r="DF41" s="5"/>
      <c r="DI41" s="27"/>
      <c r="DJ41" s="5"/>
      <c r="DM41" s="27"/>
      <c r="DN41" s="5"/>
      <c r="DQ41" s="27"/>
      <c r="DR41" s="5"/>
      <c r="DU41" s="27"/>
      <c r="DV41" s="5"/>
      <c r="DY41" s="27"/>
      <c r="DZ41" s="5"/>
      <c r="EC41" s="27"/>
      <c r="ED41" s="5"/>
      <c r="EG41" s="27"/>
      <c r="EH41" s="5"/>
      <c r="EK41" s="27"/>
      <c r="EL41" s="5"/>
      <c r="EO41" s="27"/>
      <c r="EP41" s="5"/>
      <c r="ES41" s="27"/>
      <c r="ET41" s="5"/>
      <c r="EW41" s="27"/>
      <c r="EX41" s="5"/>
      <c r="FA41" s="27"/>
      <c r="FB41" s="5"/>
      <c r="FE41" s="27"/>
      <c r="FF41" s="5"/>
      <c r="FI41" s="27"/>
      <c r="FJ41" s="5"/>
      <c r="FM41" s="27"/>
      <c r="FN41" s="5"/>
      <c r="FQ41" s="27"/>
      <c r="FR41" s="5"/>
      <c r="FU41" s="27"/>
      <c r="FV41" s="5"/>
      <c r="FY41" s="27"/>
      <c r="FZ41" s="5"/>
      <c r="GC41" s="27"/>
      <c r="GD41" s="5"/>
      <c r="GG41" s="27"/>
      <c r="GH41" s="5"/>
      <c r="GK41" s="27"/>
      <c r="GL41" s="5"/>
      <c r="GO41" s="27"/>
      <c r="GP41" s="5"/>
      <c r="GS41" s="27"/>
      <c r="GT41" s="5"/>
      <c r="GW41" s="27"/>
      <c r="GX41" s="5"/>
      <c r="HA41" s="27"/>
      <c r="HB41" s="5"/>
      <c r="HE41" s="27"/>
      <c r="HF41" s="5"/>
      <c r="HI41" s="27"/>
      <c r="HJ41" s="5"/>
      <c r="HM41" s="27"/>
      <c r="HN41" s="5"/>
      <c r="HQ41" s="27"/>
      <c r="HR41" s="5"/>
      <c r="HU41" s="27"/>
      <c r="HV41" s="5"/>
      <c r="HY41" s="27"/>
      <c r="HZ41" s="5"/>
      <c r="IC41" s="27"/>
      <c r="ID41" s="5"/>
      <c r="IG41" s="27"/>
    </row>
    <row r="42" spans="1:241">
      <c r="A42" s="10" t="s">
        <v>47</v>
      </c>
      <c r="B42" s="18">
        <v>0</v>
      </c>
      <c r="C42" s="18">
        <v>0</v>
      </c>
      <c r="D42" s="14"/>
    </row>
    <row r="43" spans="1:241">
      <c r="A43" s="15" t="s">
        <v>48</v>
      </c>
      <c r="B43" s="16">
        <v>0.3392</v>
      </c>
      <c r="C43" s="16">
        <v>0.01</v>
      </c>
      <c r="D43" s="17">
        <v>2.463750652183139E-5</v>
      </c>
    </row>
    <row r="44" spans="1:241">
      <c r="A44" s="15" t="s">
        <v>49</v>
      </c>
      <c r="B44" s="16">
        <v>0</v>
      </c>
      <c r="C44" s="16">
        <v>0</v>
      </c>
      <c r="D44" s="17">
        <v>0</v>
      </c>
    </row>
    <row r="45" spans="1:241">
      <c r="A45" s="15" t="s">
        <v>50</v>
      </c>
      <c r="B45" s="16">
        <v>2.4700000000000002</v>
      </c>
      <c r="C45" s="16">
        <v>0.09</v>
      </c>
      <c r="D45" s="17">
        <v>1.7940637119376044E-4</v>
      </c>
    </row>
    <row r="46" spans="1:241">
      <c r="A46" s="23" t="s">
        <v>51</v>
      </c>
      <c r="B46" s="24">
        <v>2.8092000000000001</v>
      </c>
      <c r="C46" s="24">
        <v>9.9999999999999992E-2</v>
      </c>
      <c r="D46" s="25">
        <v>2.0404387771559183E-4</v>
      </c>
      <c r="F46" s="27"/>
      <c r="I46" s="27"/>
      <c r="J46" s="5"/>
      <c r="M46" s="27"/>
      <c r="N46" s="5"/>
      <c r="Q46" s="27"/>
      <c r="R46" s="5"/>
      <c r="U46" s="27"/>
      <c r="V46" s="5"/>
      <c r="Y46" s="27"/>
      <c r="Z46" s="5"/>
      <c r="AC46" s="27"/>
      <c r="AD46" s="5"/>
      <c r="AG46" s="27"/>
      <c r="AH46" s="5"/>
      <c r="AK46" s="27"/>
      <c r="AL46" s="5"/>
      <c r="AO46" s="27"/>
      <c r="AP46" s="5"/>
      <c r="AS46" s="27"/>
      <c r="AT46" s="5"/>
      <c r="AW46" s="27"/>
      <c r="AX46" s="5"/>
      <c r="BA46" s="27"/>
      <c r="BB46" s="5"/>
      <c r="BE46" s="27"/>
      <c r="BF46" s="5"/>
      <c r="BI46" s="27"/>
      <c r="BJ46" s="5"/>
      <c r="BM46" s="27"/>
      <c r="BN46" s="5"/>
      <c r="BQ46" s="27"/>
      <c r="BR46" s="5"/>
      <c r="BU46" s="27"/>
      <c r="BV46" s="5"/>
      <c r="BY46" s="27"/>
      <c r="BZ46" s="5"/>
      <c r="CC46" s="27"/>
      <c r="CD46" s="5"/>
      <c r="CG46" s="27"/>
      <c r="CH46" s="5"/>
      <c r="CK46" s="27"/>
      <c r="CL46" s="5"/>
      <c r="CO46" s="27"/>
      <c r="CP46" s="5"/>
      <c r="CS46" s="27"/>
      <c r="CT46" s="5"/>
      <c r="CW46" s="27"/>
      <c r="CX46" s="5"/>
      <c r="DA46" s="27"/>
      <c r="DB46" s="5"/>
      <c r="DE46" s="27"/>
      <c r="DF46" s="5"/>
      <c r="DI46" s="27"/>
      <c r="DJ46" s="5"/>
      <c r="DM46" s="27"/>
      <c r="DN46" s="5"/>
      <c r="DQ46" s="27"/>
      <c r="DR46" s="5"/>
      <c r="DU46" s="27"/>
      <c r="DV46" s="5"/>
      <c r="DY46" s="27"/>
      <c r="DZ46" s="5"/>
      <c r="EC46" s="27"/>
      <c r="ED46" s="5"/>
      <c r="EG46" s="27"/>
      <c r="EH46" s="5"/>
      <c r="EK46" s="27"/>
      <c r="EL46" s="5"/>
      <c r="EO46" s="27"/>
      <c r="EP46" s="5"/>
      <c r="ES46" s="27"/>
      <c r="ET46" s="5"/>
      <c r="EW46" s="27"/>
      <c r="EX46" s="5"/>
      <c r="FA46" s="27"/>
      <c r="FB46" s="5"/>
      <c r="FE46" s="27"/>
      <c r="FF46" s="5"/>
      <c r="FI46" s="27"/>
      <c r="FJ46" s="5"/>
      <c r="FM46" s="27"/>
      <c r="FN46" s="5"/>
      <c r="FQ46" s="27"/>
      <c r="FR46" s="5"/>
      <c r="FU46" s="27"/>
      <c r="FV46" s="5"/>
      <c r="FY46" s="27"/>
      <c r="FZ46" s="5"/>
      <c r="GC46" s="27"/>
      <c r="GD46" s="5"/>
      <c r="GG46" s="27"/>
      <c r="GH46" s="5"/>
      <c r="GK46" s="27"/>
      <c r="GL46" s="5"/>
      <c r="GO46" s="27"/>
      <c r="GP46" s="5"/>
      <c r="GS46" s="27"/>
      <c r="GT46" s="5"/>
      <c r="GW46" s="27"/>
      <c r="GX46" s="5"/>
      <c r="HA46" s="27"/>
      <c r="HB46" s="5"/>
      <c r="HE46" s="27"/>
      <c r="HF46" s="5"/>
      <c r="HI46" s="27"/>
      <c r="HJ46" s="5"/>
      <c r="HM46" s="27"/>
      <c r="HN46" s="5"/>
      <c r="HQ46" s="27"/>
      <c r="HR46" s="5"/>
      <c r="HU46" s="27"/>
      <c r="HV46" s="5"/>
      <c r="HY46" s="27"/>
      <c r="HZ46" s="5"/>
      <c r="IC46" s="27"/>
      <c r="ID46" s="5"/>
      <c r="IG46" s="27"/>
    </row>
    <row r="47" spans="1:241">
      <c r="A47" s="28" t="s">
        <v>52</v>
      </c>
      <c r="B47" s="29">
        <v>227.31920000000002</v>
      </c>
      <c r="C47" s="29">
        <v>8.32</v>
      </c>
      <c r="D47" s="30">
        <v>1.6511138775169503E-2</v>
      </c>
      <c r="E47" s="5"/>
      <c r="H47" s="5"/>
      <c r="L47" s="5"/>
      <c r="P47" s="5"/>
      <c r="T47" s="5"/>
      <c r="X47" s="5"/>
      <c r="AB47" s="5"/>
      <c r="AF47" s="5"/>
      <c r="AJ47" s="5"/>
      <c r="AN47" s="5"/>
      <c r="AR47" s="5"/>
      <c r="AV47" s="5"/>
      <c r="AZ47" s="5"/>
      <c r="BD47" s="5"/>
      <c r="BH47" s="5"/>
      <c r="BL47" s="5"/>
      <c r="BP47" s="5"/>
      <c r="BT47" s="5"/>
      <c r="BX47" s="5"/>
      <c r="CB47" s="5"/>
      <c r="CF47" s="5"/>
      <c r="CJ47" s="5"/>
      <c r="CN47" s="5"/>
      <c r="CR47" s="5"/>
      <c r="CV47" s="5"/>
      <c r="CZ47" s="5"/>
      <c r="DD47" s="5"/>
      <c r="DH47" s="5"/>
      <c r="DL47" s="5"/>
      <c r="DP47" s="5"/>
      <c r="DT47" s="5"/>
      <c r="DX47" s="5"/>
      <c r="EB47" s="5"/>
      <c r="EF47" s="5"/>
      <c r="EJ47" s="5"/>
      <c r="EN47" s="5"/>
      <c r="ER47" s="5"/>
      <c r="EV47" s="5"/>
      <c r="EZ47" s="5"/>
      <c r="FD47" s="5"/>
      <c r="FH47" s="5"/>
      <c r="FL47" s="5"/>
      <c r="FP47" s="5"/>
      <c r="FT47" s="5"/>
      <c r="FX47" s="5"/>
      <c r="GB47" s="5"/>
      <c r="GF47" s="5"/>
      <c r="GJ47" s="5"/>
      <c r="GN47" s="5"/>
      <c r="GR47" s="5"/>
      <c r="GV47" s="5"/>
      <c r="GZ47" s="5"/>
      <c r="HD47" s="5"/>
      <c r="HH47" s="5"/>
      <c r="HL47" s="5"/>
      <c r="HP47" s="5"/>
      <c r="HT47" s="5"/>
      <c r="HX47" s="5"/>
      <c r="IB47" s="5"/>
    </row>
    <row r="48" spans="1:241" s="26" customFormat="1" ht="13.5" thickBot="1">
      <c r="A48" s="31" t="s">
        <v>53</v>
      </c>
      <c r="B48" s="32">
        <v>13767.626999892767</v>
      </c>
      <c r="C48" s="32">
        <v>504.29000000000008</v>
      </c>
      <c r="D48" s="33">
        <v>1</v>
      </c>
    </row>
    <row r="49" spans="1:241" ht="13.5" thickBot="1">
      <c r="A49" s="10"/>
      <c r="B49" s="34"/>
      <c r="C49" s="34"/>
      <c r="D49" s="35"/>
    </row>
    <row r="50" spans="1:241" ht="13.5" thickBot="1">
      <c r="A50" s="36" t="s">
        <v>54</v>
      </c>
      <c r="B50" s="37">
        <v>5493.22</v>
      </c>
      <c r="C50" s="37">
        <v>201.21</v>
      </c>
      <c r="D50" s="38">
        <v>1</v>
      </c>
    </row>
    <row r="51" spans="1:241">
      <c r="A51" s="39" t="s">
        <v>55</v>
      </c>
      <c r="B51" s="40">
        <v>112.44</v>
      </c>
      <c r="C51" s="40">
        <v>4.12</v>
      </c>
      <c r="D51" s="41">
        <v>2.0468868896567041E-2</v>
      </c>
    </row>
    <row r="52" spans="1:241">
      <c r="A52" s="23" t="s">
        <v>56</v>
      </c>
      <c r="B52" s="24">
        <v>345.78</v>
      </c>
      <c r="C52" s="24">
        <v>12.67</v>
      </c>
      <c r="D52" s="25">
        <v>6.2946687006892127E-2</v>
      </c>
      <c r="F52" s="27"/>
      <c r="I52" s="27"/>
      <c r="J52" s="5"/>
      <c r="M52" s="27"/>
      <c r="N52" s="5"/>
      <c r="Q52" s="27"/>
      <c r="R52" s="5"/>
      <c r="U52" s="27"/>
      <c r="V52" s="5"/>
      <c r="Y52" s="27"/>
      <c r="Z52" s="5"/>
      <c r="AC52" s="27"/>
      <c r="AD52" s="5"/>
      <c r="AG52" s="27"/>
      <c r="AH52" s="5"/>
      <c r="AK52" s="27"/>
      <c r="AL52" s="5"/>
      <c r="AO52" s="27"/>
      <c r="AP52" s="5"/>
      <c r="AS52" s="27"/>
      <c r="AT52" s="5"/>
      <c r="AW52" s="27"/>
      <c r="AX52" s="5"/>
      <c r="BA52" s="27"/>
      <c r="BB52" s="5"/>
      <c r="BE52" s="27"/>
      <c r="BF52" s="5"/>
      <c r="BI52" s="27"/>
      <c r="BJ52" s="5"/>
      <c r="BM52" s="27"/>
      <c r="BN52" s="5"/>
      <c r="BQ52" s="27"/>
      <c r="BR52" s="5"/>
      <c r="BU52" s="27"/>
      <c r="BV52" s="5"/>
      <c r="BY52" s="27"/>
      <c r="BZ52" s="5"/>
      <c r="CC52" s="27"/>
      <c r="CD52" s="5"/>
      <c r="CG52" s="27"/>
      <c r="CH52" s="5"/>
      <c r="CK52" s="27"/>
      <c r="CL52" s="5"/>
      <c r="CO52" s="27"/>
      <c r="CP52" s="5"/>
      <c r="CS52" s="27"/>
      <c r="CT52" s="5"/>
      <c r="CW52" s="27"/>
      <c r="CX52" s="5"/>
      <c r="DA52" s="27"/>
      <c r="DB52" s="5"/>
      <c r="DE52" s="27"/>
      <c r="DF52" s="5"/>
      <c r="DI52" s="27"/>
      <c r="DJ52" s="5"/>
      <c r="DM52" s="27"/>
      <c r="DN52" s="5"/>
      <c r="DQ52" s="27"/>
      <c r="DR52" s="5"/>
      <c r="DU52" s="27"/>
      <c r="DV52" s="5"/>
      <c r="DY52" s="27"/>
      <c r="DZ52" s="5"/>
      <c r="EC52" s="27"/>
      <c r="ED52" s="5"/>
      <c r="EG52" s="27"/>
      <c r="EH52" s="5"/>
      <c r="EK52" s="27"/>
      <c r="EL52" s="5"/>
      <c r="EO52" s="27"/>
      <c r="EP52" s="5"/>
      <c r="ES52" s="27"/>
      <c r="ET52" s="5"/>
      <c r="EW52" s="27"/>
      <c r="EX52" s="5"/>
      <c r="FA52" s="27"/>
      <c r="FB52" s="5"/>
      <c r="FE52" s="27"/>
      <c r="FF52" s="5"/>
      <c r="FI52" s="27"/>
      <c r="FJ52" s="5"/>
      <c r="FM52" s="27"/>
      <c r="FN52" s="5"/>
      <c r="FQ52" s="27"/>
      <c r="FR52" s="5"/>
      <c r="FU52" s="27"/>
      <c r="FV52" s="5"/>
      <c r="FY52" s="27"/>
      <c r="FZ52" s="5"/>
      <c r="GC52" s="27"/>
      <c r="GD52" s="5"/>
      <c r="GG52" s="27"/>
      <c r="GH52" s="5"/>
      <c r="GK52" s="27"/>
      <c r="GL52" s="5"/>
      <c r="GO52" s="27"/>
      <c r="GP52" s="5"/>
      <c r="GS52" s="27"/>
      <c r="GT52" s="5"/>
      <c r="GW52" s="27"/>
      <c r="GX52" s="5"/>
      <c r="HA52" s="27"/>
      <c r="HB52" s="5"/>
      <c r="HE52" s="27"/>
      <c r="HF52" s="5"/>
      <c r="HI52" s="27"/>
      <c r="HJ52" s="5"/>
      <c r="HM52" s="27"/>
      <c r="HN52" s="5"/>
      <c r="HQ52" s="27"/>
      <c r="HR52" s="5"/>
      <c r="HU52" s="27"/>
      <c r="HV52" s="5"/>
      <c r="HY52" s="27"/>
      <c r="HZ52" s="5"/>
      <c r="IC52" s="27"/>
      <c r="ID52" s="5"/>
      <c r="IG52" s="27"/>
    </row>
    <row r="53" spans="1:241" s="26" customFormat="1">
      <c r="A53" s="23" t="s">
        <v>57</v>
      </c>
      <c r="B53" s="24">
        <v>5035</v>
      </c>
      <c r="C53" s="24">
        <v>184.42000000000002</v>
      </c>
      <c r="D53" s="25">
        <v>0.91658444409654083</v>
      </c>
    </row>
    <row r="54" spans="1:241" ht="13.5" thickBot="1">
      <c r="A54" s="42" t="s">
        <v>18</v>
      </c>
      <c r="B54" s="43">
        <v>0</v>
      </c>
      <c r="C54" s="43">
        <v>0</v>
      </c>
      <c r="D54" s="44">
        <v>0</v>
      </c>
    </row>
    <row r="55" spans="1:241">
      <c r="A55" s="45" t="s">
        <v>58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/>
  <dimension ref="A1:IJ54"/>
  <sheetViews>
    <sheetView showGridLines="0" zoomScaleNormal="100" workbookViewId="0"/>
  </sheetViews>
  <sheetFormatPr defaultColWidth="12.5703125" defaultRowHeight="12.75"/>
  <cols>
    <col min="1" max="1" width="49.7109375" style="2" customWidth="1"/>
    <col min="2" max="3" width="13.7109375" style="2" customWidth="1"/>
    <col min="4" max="4" width="9.42578125" style="2" customWidth="1"/>
    <col min="5" max="16384" width="12.5703125" style="2"/>
  </cols>
  <sheetData>
    <row r="1" spans="1:4">
      <c r="A1" s="1" t="s">
        <v>0</v>
      </c>
      <c r="B1" s="1"/>
      <c r="C1" s="1"/>
      <c r="D1" s="1"/>
    </row>
    <row r="2" spans="1:4">
      <c r="A2" s="1" t="s">
        <v>62</v>
      </c>
      <c r="B2" s="1"/>
      <c r="C2" s="1"/>
      <c r="D2" s="1"/>
    </row>
    <row r="3" spans="1:4">
      <c r="A3" s="1" t="s">
        <v>86</v>
      </c>
      <c r="B3" s="1"/>
      <c r="C3" s="1"/>
      <c r="D3" s="1"/>
    </row>
    <row r="4" spans="1:4">
      <c r="A4" s="1" t="s">
        <v>64</v>
      </c>
      <c r="B4" s="1"/>
      <c r="C4" s="1"/>
      <c r="D4" s="1"/>
    </row>
    <row r="5" spans="1:4" ht="13.5" thickBot="1">
      <c r="A5" s="3" t="s">
        <v>4</v>
      </c>
      <c r="B5" s="4">
        <v>27300</v>
      </c>
      <c r="C5" s="5" t="s">
        <v>5</v>
      </c>
    </row>
    <row r="6" spans="1:4">
      <c r="A6" s="6"/>
      <c r="B6" s="7" t="s">
        <v>6</v>
      </c>
      <c r="C6" s="8">
        <v>43160</v>
      </c>
      <c r="D6" s="9" t="s">
        <v>7</v>
      </c>
    </row>
    <row r="7" spans="1:4">
      <c r="A7" s="10" t="s">
        <v>8</v>
      </c>
      <c r="D7" s="11" t="s">
        <v>9</v>
      </c>
    </row>
    <row r="8" spans="1:4" ht="13.5" thickBot="1">
      <c r="A8" s="12"/>
      <c r="B8" s="13" t="s">
        <v>10</v>
      </c>
      <c r="C8" s="13" t="s">
        <v>11</v>
      </c>
      <c r="D8" s="13" t="s">
        <v>13</v>
      </c>
    </row>
    <row r="9" spans="1:4">
      <c r="A9" s="10" t="s">
        <v>14</v>
      </c>
      <c r="D9" s="14"/>
    </row>
    <row r="10" spans="1:4">
      <c r="A10" s="15" t="s">
        <v>15</v>
      </c>
      <c r="B10" s="16">
        <v>0</v>
      </c>
      <c r="C10" s="16">
        <v>0</v>
      </c>
      <c r="D10" s="17">
        <v>0</v>
      </c>
    </row>
    <row r="11" spans="1:4">
      <c r="A11" s="15" t="s">
        <v>16</v>
      </c>
      <c r="B11" s="18">
        <v>0</v>
      </c>
      <c r="C11" s="18">
        <v>0</v>
      </c>
      <c r="D11" s="17">
        <v>0</v>
      </c>
    </row>
    <row r="12" spans="1:4">
      <c r="A12" s="15" t="s">
        <v>17</v>
      </c>
      <c r="B12" s="16">
        <v>450</v>
      </c>
      <c r="C12" s="16">
        <v>16.48</v>
      </c>
      <c r="D12" s="17">
        <v>3.2329067994952575E-2</v>
      </c>
    </row>
    <row r="13" spans="1:4">
      <c r="A13" s="15" t="s">
        <v>18</v>
      </c>
      <c r="B13" s="16">
        <v>0</v>
      </c>
      <c r="C13" s="16">
        <v>0</v>
      </c>
      <c r="D13" s="17">
        <v>0</v>
      </c>
    </row>
    <row r="14" spans="1:4">
      <c r="A14" s="15" t="s">
        <v>19</v>
      </c>
      <c r="B14" s="16">
        <v>0</v>
      </c>
      <c r="C14" s="16">
        <v>0</v>
      </c>
      <c r="D14" s="17">
        <v>0</v>
      </c>
    </row>
    <row r="15" spans="1:4">
      <c r="A15" s="5" t="s">
        <v>20</v>
      </c>
      <c r="B15" s="16">
        <v>5620</v>
      </c>
      <c r="C15" s="16">
        <v>205.84999999999997</v>
      </c>
      <c r="D15" s="17">
        <v>0.40375413807029659</v>
      </c>
    </row>
    <row r="16" spans="1:4">
      <c r="A16" s="5" t="s">
        <v>21</v>
      </c>
      <c r="B16" s="16">
        <v>114.48</v>
      </c>
      <c r="C16" s="16">
        <v>4.2</v>
      </c>
      <c r="D16" s="17">
        <v>8.2245148979159348E-3</v>
      </c>
    </row>
    <row r="17" spans="1:4">
      <c r="A17" s="5" t="s">
        <v>22</v>
      </c>
      <c r="B17" s="16">
        <v>3600</v>
      </c>
      <c r="C17" s="16">
        <v>131.87</v>
      </c>
      <c r="D17" s="17">
        <v>0.2586325439596206</v>
      </c>
    </row>
    <row r="18" spans="1:4">
      <c r="A18" s="5" t="s">
        <v>23</v>
      </c>
      <c r="B18" s="16">
        <v>1597.5</v>
      </c>
      <c r="C18" s="16">
        <v>58.51</v>
      </c>
      <c r="D18" s="17">
        <v>0.11476819138208164</v>
      </c>
    </row>
    <row r="19" spans="1:4">
      <c r="A19" s="5" t="s">
        <v>24</v>
      </c>
      <c r="B19" s="16">
        <v>287</v>
      </c>
      <c r="C19" s="16">
        <v>10.51</v>
      </c>
      <c r="D19" s="17">
        <v>2.0618761143447531E-2</v>
      </c>
    </row>
    <row r="20" spans="1:4">
      <c r="A20" s="5" t="s">
        <v>25</v>
      </c>
      <c r="B20" s="16">
        <v>366.76</v>
      </c>
      <c r="C20" s="16">
        <v>13.43</v>
      </c>
      <c r="D20" s="17">
        <v>2.6348908839619566E-2</v>
      </c>
    </row>
    <row r="21" spans="1:4">
      <c r="A21" s="5" t="s">
        <v>26</v>
      </c>
      <c r="B21" s="16">
        <v>556.5</v>
      </c>
      <c r="C21" s="16">
        <v>20.380000000000003</v>
      </c>
      <c r="D21" s="17">
        <v>3.9980280753758014E-2</v>
      </c>
    </row>
    <row r="22" spans="1:4">
      <c r="A22" s="19" t="s">
        <v>27</v>
      </c>
      <c r="B22" s="20">
        <v>12592.24</v>
      </c>
      <c r="C22" s="20">
        <v>461.22999999999996</v>
      </c>
      <c r="D22" s="21">
        <v>0.90465640704169237</v>
      </c>
    </row>
    <row r="23" spans="1:4">
      <c r="A23" s="22" t="s">
        <v>28</v>
      </c>
      <c r="B23" s="18"/>
      <c r="C23" s="18"/>
      <c r="D23" s="14"/>
    </row>
    <row r="24" spans="1:4">
      <c r="A24" s="15" t="s">
        <v>29</v>
      </c>
      <c r="B24" s="16">
        <v>0</v>
      </c>
      <c r="C24" s="16">
        <v>0</v>
      </c>
      <c r="D24" s="17">
        <v>0</v>
      </c>
    </row>
    <row r="25" spans="1:4">
      <c r="A25" s="15" t="s">
        <v>30</v>
      </c>
      <c r="B25" s="16">
        <v>0</v>
      </c>
      <c r="C25" s="16">
        <v>0</v>
      </c>
      <c r="D25" s="17">
        <v>0</v>
      </c>
    </row>
    <row r="26" spans="1:4">
      <c r="A26" s="15" t="s">
        <v>31</v>
      </c>
      <c r="B26" s="16">
        <v>0</v>
      </c>
      <c r="C26" s="16">
        <v>0</v>
      </c>
      <c r="D26" s="17">
        <v>0</v>
      </c>
    </row>
    <row r="27" spans="1:4">
      <c r="A27" s="15" t="s">
        <v>32</v>
      </c>
      <c r="B27" s="16">
        <v>0</v>
      </c>
      <c r="C27" s="16">
        <v>0</v>
      </c>
      <c r="D27" s="17">
        <v>0</v>
      </c>
    </row>
    <row r="28" spans="1:4">
      <c r="A28" s="15" t="s">
        <v>33</v>
      </c>
      <c r="B28" s="16">
        <v>410</v>
      </c>
      <c r="C28" s="16">
        <v>15.02</v>
      </c>
      <c r="D28" s="17">
        <v>2.9455373062067899E-2</v>
      </c>
    </row>
    <row r="29" spans="1:4">
      <c r="A29" s="15" t="s">
        <v>34</v>
      </c>
      <c r="B29" s="16">
        <v>0</v>
      </c>
      <c r="C29" s="16">
        <v>0</v>
      </c>
      <c r="D29" s="17">
        <v>0</v>
      </c>
    </row>
    <row r="30" spans="1:4">
      <c r="A30" s="15" t="s">
        <v>35</v>
      </c>
      <c r="B30" s="16">
        <v>0</v>
      </c>
      <c r="C30" s="16">
        <v>0</v>
      </c>
      <c r="D30" s="17">
        <v>0</v>
      </c>
    </row>
    <row r="31" spans="1:4">
      <c r="A31" s="15" t="s">
        <v>36</v>
      </c>
      <c r="B31" s="16">
        <v>0</v>
      </c>
      <c r="C31" s="16">
        <v>0</v>
      </c>
      <c r="D31" s="17">
        <v>0</v>
      </c>
    </row>
    <row r="32" spans="1:4">
      <c r="A32" s="23" t="s">
        <v>37</v>
      </c>
      <c r="B32" s="24">
        <v>410</v>
      </c>
      <c r="C32" s="24">
        <v>15.02</v>
      </c>
      <c r="D32" s="25">
        <v>2.9455373062067899E-2</v>
      </c>
    </row>
    <row r="33" spans="1:244">
      <c r="A33" s="10" t="s">
        <v>38</v>
      </c>
      <c r="B33" s="18"/>
      <c r="C33" s="18"/>
      <c r="D33" s="14"/>
    </row>
    <row r="34" spans="1:244">
      <c r="A34" s="15" t="s">
        <v>39</v>
      </c>
      <c r="B34" s="16">
        <v>582.4827831619325</v>
      </c>
      <c r="C34" s="16">
        <v>21.34</v>
      </c>
      <c r="D34" s="17">
        <v>4.184694556162518E-2</v>
      </c>
    </row>
    <row r="35" spans="1:244">
      <c r="A35" s="5" t="s">
        <v>40</v>
      </c>
      <c r="B35" s="16">
        <v>582.4827831619325</v>
      </c>
      <c r="C35" s="16">
        <v>21.34</v>
      </c>
      <c r="D35" s="17">
        <v>4.184694556162518E-2</v>
      </c>
    </row>
    <row r="36" spans="1:244" s="26" customFormat="1">
      <c r="A36" s="19" t="s">
        <v>41</v>
      </c>
      <c r="B36" s="20">
        <v>13584.722783161933</v>
      </c>
      <c r="C36" s="20">
        <v>497.58999999999992</v>
      </c>
      <c r="D36" s="21">
        <v>0.97595872566538544</v>
      </c>
    </row>
    <row r="37" spans="1:244">
      <c r="A37" s="10" t="s">
        <v>42</v>
      </c>
      <c r="B37" s="18"/>
      <c r="C37" s="18"/>
      <c r="D37" s="14"/>
    </row>
    <row r="38" spans="1:244">
      <c r="A38" s="5" t="s">
        <v>43</v>
      </c>
      <c r="B38" s="16">
        <v>247.49</v>
      </c>
      <c r="C38" s="16">
        <v>9.07</v>
      </c>
      <c r="D38" s="17">
        <v>1.7780268973490693E-2</v>
      </c>
    </row>
    <row r="39" spans="1:244">
      <c r="A39" s="5" t="s">
        <v>44</v>
      </c>
      <c r="B39" s="16">
        <v>2.0299999999999998</v>
      </c>
      <c r="C39" s="16">
        <v>7.0000000000000007E-2</v>
      </c>
      <c r="D39" s="17">
        <v>1.4584001784389715E-4</v>
      </c>
    </row>
    <row r="40" spans="1:244">
      <c r="A40" s="15" t="s">
        <v>45</v>
      </c>
      <c r="B40" s="16">
        <v>0</v>
      </c>
      <c r="C40" s="16">
        <v>0</v>
      </c>
      <c r="D40" s="17">
        <v>0</v>
      </c>
    </row>
    <row r="41" spans="1:244">
      <c r="A41" s="23" t="s">
        <v>46</v>
      </c>
      <c r="B41" s="24">
        <v>249.52</v>
      </c>
      <c r="C41" s="24">
        <v>9.14</v>
      </c>
      <c r="D41" s="25">
        <v>1.792610899133459E-2</v>
      </c>
      <c r="E41" s="5"/>
      <c r="H41" s="27"/>
      <c r="I41" s="5"/>
      <c r="L41" s="27"/>
      <c r="M41" s="5"/>
      <c r="P41" s="27"/>
      <c r="Q41" s="5"/>
      <c r="T41" s="27"/>
      <c r="U41" s="5"/>
      <c r="X41" s="27"/>
      <c r="Y41" s="5"/>
      <c r="AB41" s="27"/>
      <c r="AC41" s="5"/>
      <c r="AF41" s="27"/>
      <c r="AG41" s="5"/>
      <c r="AJ41" s="27"/>
      <c r="AK41" s="5"/>
      <c r="AN41" s="27"/>
      <c r="AO41" s="5"/>
      <c r="AR41" s="27"/>
      <c r="AS41" s="5"/>
      <c r="AV41" s="27"/>
      <c r="AW41" s="5"/>
      <c r="AZ41" s="27"/>
      <c r="BA41" s="5"/>
      <c r="BD41" s="27"/>
      <c r="BE41" s="5"/>
      <c r="BH41" s="27"/>
      <c r="BI41" s="5"/>
      <c r="BL41" s="27"/>
      <c r="BM41" s="5"/>
      <c r="BP41" s="27"/>
      <c r="BQ41" s="5"/>
      <c r="BT41" s="27"/>
      <c r="BU41" s="5"/>
      <c r="BX41" s="27"/>
      <c r="BY41" s="5"/>
      <c r="CB41" s="27"/>
      <c r="CC41" s="5"/>
      <c r="CF41" s="27"/>
      <c r="CG41" s="5"/>
      <c r="CJ41" s="27"/>
      <c r="CK41" s="5"/>
      <c r="CN41" s="27"/>
      <c r="CO41" s="5"/>
      <c r="CR41" s="27"/>
      <c r="CS41" s="5"/>
      <c r="CV41" s="27"/>
      <c r="CW41" s="5"/>
      <c r="CZ41" s="27"/>
      <c r="DA41" s="5"/>
      <c r="DD41" s="27"/>
      <c r="DE41" s="5"/>
      <c r="DH41" s="27"/>
      <c r="DI41" s="5"/>
      <c r="DL41" s="27"/>
      <c r="DM41" s="5"/>
      <c r="DP41" s="27"/>
      <c r="DQ41" s="5"/>
      <c r="DT41" s="27"/>
      <c r="DU41" s="5"/>
      <c r="DX41" s="27"/>
      <c r="DY41" s="5"/>
      <c r="EB41" s="27"/>
      <c r="EC41" s="5"/>
      <c r="EF41" s="27"/>
      <c r="EG41" s="5"/>
      <c r="EJ41" s="27"/>
      <c r="EK41" s="5"/>
      <c r="EN41" s="27"/>
      <c r="EO41" s="5"/>
      <c r="ER41" s="27"/>
      <c r="ES41" s="5"/>
      <c r="EV41" s="27"/>
      <c r="EW41" s="5"/>
      <c r="EZ41" s="27"/>
      <c r="FA41" s="5"/>
      <c r="FD41" s="27"/>
      <c r="FE41" s="5"/>
      <c r="FH41" s="27"/>
      <c r="FI41" s="5"/>
      <c r="FL41" s="27"/>
      <c r="FM41" s="5"/>
      <c r="FP41" s="27"/>
      <c r="FQ41" s="5"/>
      <c r="FT41" s="27"/>
      <c r="FU41" s="5"/>
      <c r="FX41" s="27"/>
      <c r="FY41" s="5"/>
      <c r="GB41" s="27"/>
      <c r="GC41" s="5"/>
      <c r="GF41" s="27"/>
      <c r="GG41" s="5"/>
      <c r="GJ41" s="27"/>
      <c r="GK41" s="5"/>
      <c r="GN41" s="27"/>
      <c r="GO41" s="5"/>
      <c r="GR41" s="27"/>
      <c r="GS41" s="5"/>
      <c r="GV41" s="27"/>
      <c r="GW41" s="5"/>
      <c r="GZ41" s="27"/>
      <c r="HA41" s="5"/>
      <c r="HD41" s="27"/>
      <c r="HE41" s="5"/>
      <c r="HH41" s="27"/>
      <c r="HI41" s="5"/>
      <c r="HL41" s="27"/>
      <c r="HM41" s="5"/>
      <c r="HP41" s="27"/>
      <c r="HQ41" s="5"/>
      <c r="HT41" s="27"/>
      <c r="HU41" s="5"/>
      <c r="HX41" s="27"/>
      <c r="HY41" s="5"/>
      <c r="IB41" s="27"/>
      <c r="IC41" s="5"/>
      <c r="IF41" s="27"/>
      <c r="IG41" s="5"/>
      <c r="IJ41" s="27"/>
    </row>
    <row r="42" spans="1:244">
      <c r="A42" s="10" t="s">
        <v>47</v>
      </c>
      <c r="B42" s="18"/>
      <c r="C42" s="18"/>
      <c r="D42" s="14"/>
    </row>
    <row r="43" spans="1:244">
      <c r="A43" s="15" t="s">
        <v>48</v>
      </c>
      <c r="B43" s="16">
        <v>0.3392</v>
      </c>
      <c r="C43" s="16">
        <v>0.01</v>
      </c>
      <c r="D43" s="17">
        <v>2.4368933030862028E-5</v>
      </c>
    </row>
    <row r="44" spans="1:244">
      <c r="A44" s="15" t="s">
        <v>49</v>
      </c>
      <c r="B44" s="16">
        <v>0</v>
      </c>
      <c r="C44" s="16">
        <v>0</v>
      </c>
      <c r="D44" s="17">
        <v>0</v>
      </c>
    </row>
    <row r="45" spans="1:244">
      <c r="A45" s="15" t="s">
        <v>50</v>
      </c>
      <c r="B45" s="16">
        <v>2.4700000000000002</v>
      </c>
      <c r="C45" s="16">
        <v>0.09</v>
      </c>
      <c r="D45" s="17">
        <v>1.7745066210562857E-4</v>
      </c>
    </row>
    <row r="46" spans="1:244">
      <c r="A46" s="23" t="s">
        <v>51</v>
      </c>
      <c r="B46" s="24">
        <v>2.8092000000000001</v>
      </c>
      <c r="C46" s="24">
        <v>9.9999999999999992E-2</v>
      </c>
      <c r="D46" s="25">
        <v>2.018195951364906E-4</v>
      </c>
      <c r="E46" s="5"/>
      <c r="H46" s="27"/>
      <c r="I46" s="5"/>
      <c r="L46" s="27"/>
      <c r="M46" s="5"/>
      <c r="P46" s="27"/>
      <c r="Q46" s="5"/>
      <c r="T46" s="27"/>
      <c r="U46" s="5"/>
      <c r="X46" s="27"/>
      <c r="Y46" s="5"/>
      <c r="AB46" s="27"/>
      <c r="AC46" s="5"/>
      <c r="AF46" s="27"/>
      <c r="AG46" s="5"/>
      <c r="AJ46" s="27"/>
      <c r="AK46" s="5"/>
      <c r="AN46" s="27"/>
      <c r="AO46" s="5"/>
      <c r="AR46" s="27"/>
      <c r="AS46" s="5"/>
      <c r="AV46" s="27"/>
      <c r="AW46" s="5"/>
      <c r="AZ46" s="27"/>
      <c r="BA46" s="5"/>
      <c r="BD46" s="27"/>
      <c r="BE46" s="5"/>
      <c r="BH46" s="27"/>
      <c r="BI46" s="5"/>
      <c r="BL46" s="27"/>
      <c r="BM46" s="5"/>
      <c r="BP46" s="27"/>
      <c r="BQ46" s="5"/>
      <c r="BT46" s="27"/>
      <c r="BU46" s="5"/>
      <c r="BX46" s="27"/>
      <c r="BY46" s="5"/>
      <c r="CB46" s="27"/>
      <c r="CC46" s="5"/>
      <c r="CF46" s="27"/>
      <c r="CG46" s="5"/>
      <c r="CJ46" s="27"/>
      <c r="CK46" s="5"/>
      <c r="CN46" s="27"/>
      <c r="CO46" s="5"/>
      <c r="CR46" s="27"/>
      <c r="CS46" s="5"/>
      <c r="CV46" s="27"/>
      <c r="CW46" s="5"/>
      <c r="CZ46" s="27"/>
      <c r="DA46" s="5"/>
      <c r="DD46" s="27"/>
      <c r="DE46" s="5"/>
      <c r="DH46" s="27"/>
      <c r="DI46" s="5"/>
      <c r="DL46" s="27"/>
      <c r="DM46" s="5"/>
      <c r="DP46" s="27"/>
      <c r="DQ46" s="5"/>
      <c r="DT46" s="27"/>
      <c r="DU46" s="5"/>
      <c r="DX46" s="27"/>
      <c r="DY46" s="5"/>
      <c r="EB46" s="27"/>
      <c r="EC46" s="5"/>
      <c r="EF46" s="27"/>
      <c r="EG46" s="5"/>
      <c r="EJ46" s="27"/>
      <c r="EK46" s="5"/>
      <c r="EN46" s="27"/>
      <c r="EO46" s="5"/>
      <c r="ER46" s="27"/>
      <c r="ES46" s="5"/>
      <c r="EV46" s="27"/>
      <c r="EW46" s="5"/>
      <c r="EZ46" s="27"/>
      <c r="FA46" s="5"/>
      <c r="FD46" s="27"/>
      <c r="FE46" s="5"/>
      <c r="FH46" s="27"/>
      <c r="FI46" s="5"/>
      <c r="FL46" s="27"/>
      <c r="FM46" s="5"/>
      <c r="FP46" s="27"/>
      <c r="FQ46" s="5"/>
      <c r="FT46" s="27"/>
      <c r="FU46" s="5"/>
      <c r="FX46" s="27"/>
      <c r="FY46" s="5"/>
      <c r="GB46" s="27"/>
      <c r="GC46" s="5"/>
      <c r="GF46" s="27"/>
      <c r="GG46" s="5"/>
      <c r="GJ46" s="27"/>
      <c r="GK46" s="5"/>
      <c r="GN46" s="27"/>
      <c r="GO46" s="5"/>
      <c r="GR46" s="27"/>
      <c r="GS46" s="5"/>
      <c r="GV46" s="27"/>
      <c r="GW46" s="5"/>
      <c r="GZ46" s="27"/>
      <c r="HA46" s="5"/>
      <c r="HD46" s="27"/>
      <c r="HE46" s="5"/>
      <c r="HH46" s="27"/>
      <c r="HI46" s="5"/>
      <c r="HL46" s="27"/>
      <c r="HM46" s="5"/>
      <c r="HP46" s="27"/>
      <c r="HQ46" s="5"/>
      <c r="HT46" s="27"/>
      <c r="HU46" s="5"/>
      <c r="HX46" s="27"/>
      <c r="HY46" s="5"/>
      <c r="IB46" s="27"/>
      <c r="IC46" s="5"/>
      <c r="IF46" s="27"/>
      <c r="IG46" s="5"/>
      <c r="IJ46" s="27"/>
    </row>
    <row r="47" spans="1:244">
      <c r="A47" s="28" t="s">
        <v>52</v>
      </c>
      <c r="B47" s="29">
        <v>252.32920000000001</v>
      </c>
      <c r="C47" s="29">
        <v>9.24</v>
      </c>
      <c r="D47" s="30">
        <v>1.8127928586471082E-2</v>
      </c>
      <c r="G47" s="5"/>
      <c r="K47" s="5"/>
      <c r="O47" s="5"/>
      <c r="S47" s="5"/>
      <c r="W47" s="5"/>
      <c r="AA47" s="5"/>
      <c r="AE47" s="5"/>
      <c r="AI47" s="5"/>
      <c r="AM47" s="5"/>
      <c r="AQ47" s="5"/>
      <c r="AU47" s="5"/>
      <c r="AY47" s="5"/>
      <c r="BC47" s="5"/>
      <c r="BG47" s="5"/>
      <c r="BK47" s="5"/>
      <c r="BO47" s="5"/>
      <c r="BS47" s="5"/>
      <c r="BW47" s="5"/>
      <c r="CA47" s="5"/>
      <c r="CE47" s="5"/>
      <c r="CI47" s="5"/>
      <c r="CM47" s="5"/>
      <c r="CQ47" s="5"/>
      <c r="CU47" s="5"/>
      <c r="CY47" s="5"/>
      <c r="DC47" s="5"/>
      <c r="DG47" s="5"/>
      <c r="DK47" s="5"/>
      <c r="DO47" s="5"/>
      <c r="DS47" s="5"/>
      <c r="DW47" s="5"/>
      <c r="EA47" s="5"/>
      <c r="EE47" s="5"/>
      <c r="EI47" s="5"/>
      <c r="EM47" s="5"/>
      <c r="EQ47" s="5"/>
      <c r="EU47" s="5"/>
      <c r="EY47" s="5"/>
      <c r="FC47" s="5"/>
      <c r="FG47" s="5"/>
      <c r="FK47" s="5"/>
      <c r="FO47" s="5"/>
      <c r="FS47" s="5"/>
      <c r="FW47" s="5"/>
      <c r="GA47" s="5"/>
      <c r="GE47" s="5"/>
      <c r="GI47" s="5"/>
      <c r="GM47" s="5"/>
      <c r="GQ47" s="5"/>
      <c r="GU47" s="5"/>
      <c r="GY47" s="5"/>
      <c r="HC47" s="5"/>
      <c r="HG47" s="5"/>
      <c r="HK47" s="5"/>
      <c r="HO47" s="5"/>
      <c r="HS47" s="5"/>
      <c r="HW47" s="5"/>
      <c r="IA47" s="5"/>
      <c r="IE47" s="5"/>
    </row>
    <row r="48" spans="1:244" s="26" customFormat="1">
      <c r="A48" s="19" t="s">
        <v>53</v>
      </c>
      <c r="B48" s="20">
        <v>13837.051983161933</v>
      </c>
      <c r="C48" s="20">
        <v>506.82999999999993</v>
      </c>
      <c r="D48" s="21">
        <v>0.99408665425185649</v>
      </c>
    </row>
    <row r="49" spans="1:244">
      <c r="A49" s="10" t="s">
        <v>85</v>
      </c>
      <c r="B49" s="18"/>
      <c r="C49" s="18"/>
      <c r="D49" s="14"/>
    </row>
    <row r="50" spans="1:244">
      <c r="A50" s="5" t="s">
        <v>84</v>
      </c>
      <c r="B50" s="16">
        <v>14.81</v>
      </c>
      <c r="C50" s="16">
        <v>0.54</v>
      </c>
      <c r="D50" s="17">
        <v>1.0639855489005502E-3</v>
      </c>
    </row>
    <row r="51" spans="1:244">
      <c r="A51" s="5" t="s">
        <v>83</v>
      </c>
      <c r="B51" s="16">
        <v>67.5</v>
      </c>
      <c r="C51" s="16">
        <v>2.4700000000000002</v>
      </c>
      <c r="D51" s="17">
        <v>4.8493601992428857E-3</v>
      </c>
    </row>
    <row r="52" spans="1:244">
      <c r="A52" s="23" t="s">
        <v>82</v>
      </c>
      <c r="B52" s="24">
        <v>82.31</v>
      </c>
      <c r="C52" s="24">
        <v>3.0100000000000002</v>
      </c>
      <c r="D52" s="25">
        <v>5.9133457481434356E-3</v>
      </c>
      <c r="E52" s="5"/>
      <c r="H52" s="27"/>
      <c r="I52" s="5"/>
      <c r="L52" s="27"/>
      <c r="M52" s="5"/>
      <c r="P52" s="27"/>
      <c r="Q52" s="5"/>
      <c r="T52" s="27"/>
      <c r="U52" s="5"/>
      <c r="X52" s="27"/>
      <c r="Y52" s="5"/>
      <c r="AB52" s="27"/>
      <c r="AC52" s="5"/>
      <c r="AF52" s="27"/>
      <c r="AG52" s="5"/>
      <c r="AJ52" s="27"/>
      <c r="AK52" s="5"/>
      <c r="AN52" s="27"/>
      <c r="AO52" s="5"/>
      <c r="AR52" s="27"/>
      <c r="AS52" s="5"/>
      <c r="AV52" s="27"/>
      <c r="AW52" s="5"/>
      <c r="AZ52" s="27"/>
      <c r="BA52" s="5"/>
      <c r="BD52" s="27"/>
      <c r="BE52" s="5"/>
      <c r="BH52" s="27"/>
      <c r="BI52" s="5"/>
      <c r="BL52" s="27"/>
      <c r="BM52" s="5"/>
      <c r="BP52" s="27"/>
      <c r="BQ52" s="5"/>
      <c r="BT52" s="27"/>
      <c r="BU52" s="5"/>
      <c r="BX52" s="27"/>
      <c r="BY52" s="5"/>
      <c r="CB52" s="27"/>
      <c r="CC52" s="5"/>
      <c r="CF52" s="27"/>
      <c r="CG52" s="5"/>
      <c r="CJ52" s="27"/>
      <c r="CK52" s="5"/>
      <c r="CN52" s="27"/>
      <c r="CO52" s="5"/>
      <c r="CR52" s="27"/>
      <c r="CS52" s="5"/>
      <c r="CV52" s="27"/>
      <c r="CW52" s="5"/>
      <c r="CZ52" s="27"/>
      <c r="DA52" s="5"/>
      <c r="DD52" s="27"/>
      <c r="DE52" s="5"/>
      <c r="DH52" s="27"/>
      <c r="DI52" s="5"/>
      <c r="DL52" s="27"/>
      <c r="DM52" s="5"/>
      <c r="DP52" s="27"/>
      <c r="DQ52" s="5"/>
      <c r="DT52" s="27"/>
      <c r="DU52" s="5"/>
      <c r="DX52" s="27"/>
      <c r="DY52" s="5"/>
      <c r="EB52" s="27"/>
      <c r="EC52" s="5"/>
      <c r="EF52" s="27"/>
      <c r="EG52" s="5"/>
      <c r="EJ52" s="27"/>
      <c r="EK52" s="5"/>
      <c r="EN52" s="27"/>
      <c r="EO52" s="5"/>
      <c r="ER52" s="27"/>
      <c r="ES52" s="5"/>
      <c r="EV52" s="27"/>
      <c r="EW52" s="5"/>
      <c r="EZ52" s="27"/>
      <c r="FA52" s="5"/>
      <c r="FD52" s="27"/>
      <c r="FE52" s="5"/>
      <c r="FH52" s="27"/>
      <c r="FI52" s="5"/>
      <c r="FL52" s="27"/>
      <c r="FM52" s="5"/>
      <c r="FP52" s="27"/>
      <c r="FQ52" s="5"/>
      <c r="FT52" s="27"/>
      <c r="FU52" s="5"/>
      <c r="FX52" s="27"/>
      <c r="FY52" s="5"/>
      <c r="GB52" s="27"/>
      <c r="GC52" s="5"/>
      <c r="GF52" s="27"/>
      <c r="GG52" s="5"/>
      <c r="GJ52" s="27"/>
      <c r="GK52" s="5"/>
      <c r="GN52" s="27"/>
      <c r="GO52" s="5"/>
      <c r="GR52" s="27"/>
      <c r="GS52" s="5"/>
      <c r="GV52" s="27"/>
      <c r="GW52" s="5"/>
      <c r="GZ52" s="27"/>
      <c r="HA52" s="5"/>
      <c r="HD52" s="27"/>
      <c r="HE52" s="5"/>
      <c r="HH52" s="27"/>
      <c r="HI52" s="5"/>
      <c r="HL52" s="27"/>
      <c r="HM52" s="5"/>
      <c r="HP52" s="27"/>
      <c r="HQ52" s="5"/>
      <c r="HT52" s="27"/>
      <c r="HU52" s="5"/>
      <c r="HX52" s="27"/>
      <c r="HY52" s="5"/>
      <c r="IB52" s="27"/>
      <c r="IC52" s="5"/>
      <c r="IF52" s="27"/>
      <c r="IG52" s="5"/>
      <c r="IJ52" s="27"/>
    </row>
    <row r="53" spans="1:244" s="26" customFormat="1" ht="13.5" thickBot="1">
      <c r="A53" s="31" t="s">
        <v>81</v>
      </c>
      <c r="B53" s="32">
        <v>13919.361983161933</v>
      </c>
      <c r="C53" s="32">
        <v>509.83999999999992</v>
      </c>
      <c r="D53" s="33">
        <v>0.99999999999999989</v>
      </c>
    </row>
    <row r="54" spans="1:244">
      <c r="A54" s="45" t="s">
        <v>58</v>
      </c>
      <c r="D54" s="7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A1:P74"/>
  <sheetViews>
    <sheetView showGridLines="0" zoomScaleNormal="100" workbookViewId="0"/>
  </sheetViews>
  <sheetFormatPr defaultColWidth="9.140625" defaultRowHeight="12.75"/>
  <cols>
    <col min="1" max="1" width="5" style="78" customWidth="1"/>
    <col min="2" max="2" width="17.5703125" style="78" customWidth="1"/>
    <col min="3" max="3" width="0.5703125" style="78" customWidth="1"/>
    <col min="4" max="4" width="3.7109375" style="78" customWidth="1"/>
    <col min="5" max="5" width="17.42578125" style="78" customWidth="1"/>
    <col min="6" max="7" width="1" style="78" customWidth="1"/>
    <col min="8" max="8" width="8.42578125" style="78" customWidth="1"/>
    <col min="9" max="9" width="10.140625" style="78" customWidth="1"/>
    <col min="10" max="10" width="9.28515625" style="78" customWidth="1"/>
    <col min="11" max="11" width="1.7109375" style="78" customWidth="1"/>
    <col min="12" max="12" width="3.85546875" style="78" customWidth="1"/>
    <col min="13" max="13" width="15.28515625" style="78" customWidth="1"/>
    <col min="14" max="14" width="5" style="78" customWidth="1"/>
    <col min="15" max="15" width="4.85546875" style="78" customWidth="1"/>
    <col min="16" max="16" width="32.140625" style="78" customWidth="1"/>
    <col min="17" max="256" width="9.140625" style="78"/>
    <col min="257" max="257" width="5" style="78" customWidth="1"/>
    <col min="258" max="258" width="17.5703125" style="78" customWidth="1"/>
    <col min="259" max="259" width="0.5703125" style="78" customWidth="1"/>
    <col min="260" max="260" width="3.7109375" style="78" customWidth="1"/>
    <col min="261" max="261" width="17.42578125" style="78" customWidth="1"/>
    <col min="262" max="263" width="1" style="78" customWidth="1"/>
    <col min="264" max="264" width="8.42578125" style="78" customWidth="1"/>
    <col min="265" max="265" width="10.140625" style="78" customWidth="1"/>
    <col min="266" max="266" width="9.28515625" style="78" customWidth="1"/>
    <col min="267" max="267" width="1.7109375" style="78" customWidth="1"/>
    <col min="268" max="268" width="3.85546875" style="78" customWidth="1"/>
    <col min="269" max="269" width="15.28515625" style="78" customWidth="1"/>
    <col min="270" max="270" width="5" style="78" customWidth="1"/>
    <col min="271" max="271" width="4.85546875" style="78" customWidth="1"/>
    <col min="272" max="272" width="32.140625" style="78" customWidth="1"/>
    <col min="273" max="512" width="9.140625" style="78"/>
    <col min="513" max="513" width="5" style="78" customWidth="1"/>
    <col min="514" max="514" width="17.5703125" style="78" customWidth="1"/>
    <col min="515" max="515" width="0.5703125" style="78" customWidth="1"/>
    <col min="516" max="516" width="3.7109375" style="78" customWidth="1"/>
    <col min="517" max="517" width="17.42578125" style="78" customWidth="1"/>
    <col min="518" max="519" width="1" style="78" customWidth="1"/>
    <col min="520" max="520" width="8.42578125" style="78" customWidth="1"/>
    <col min="521" max="521" width="10.140625" style="78" customWidth="1"/>
    <col min="522" max="522" width="9.28515625" style="78" customWidth="1"/>
    <col min="523" max="523" width="1.7109375" style="78" customWidth="1"/>
    <col min="524" max="524" width="3.85546875" style="78" customWidth="1"/>
    <col min="525" max="525" width="15.28515625" style="78" customWidth="1"/>
    <col min="526" max="526" width="5" style="78" customWidth="1"/>
    <col min="527" max="527" width="4.85546875" style="78" customWidth="1"/>
    <col min="528" max="528" width="32.140625" style="78" customWidth="1"/>
    <col min="529" max="768" width="9.140625" style="78"/>
    <col min="769" max="769" width="5" style="78" customWidth="1"/>
    <col min="770" max="770" width="17.5703125" style="78" customWidth="1"/>
    <col min="771" max="771" width="0.5703125" style="78" customWidth="1"/>
    <col min="772" max="772" width="3.7109375" style="78" customWidth="1"/>
    <col min="773" max="773" width="17.42578125" style="78" customWidth="1"/>
    <col min="774" max="775" width="1" style="78" customWidth="1"/>
    <col min="776" max="776" width="8.42578125" style="78" customWidth="1"/>
    <col min="777" max="777" width="10.140625" style="78" customWidth="1"/>
    <col min="778" max="778" width="9.28515625" style="78" customWidth="1"/>
    <col min="779" max="779" width="1.7109375" style="78" customWidth="1"/>
    <col min="780" max="780" width="3.85546875" style="78" customWidth="1"/>
    <col min="781" max="781" width="15.28515625" style="78" customWidth="1"/>
    <col min="782" max="782" width="5" style="78" customWidth="1"/>
    <col min="783" max="783" width="4.85546875" style="78" customWidth="1"/>
    <col min="784" max="784" width="32.140625" style="78" customWidth="1"/>
    <col min="785" max="1024" width="9.140625" style="78"/>
    <col min="1025" max="1025" width="5" style="78" customWidth="1"/>
    <col min="1026" max="1026" width="17.5703125" style="78" customWidth="1"/>
    <col min="1027" max="1027" width="0.5703125" style="78" customWidth="1"/>
    <col min="1028" max="1028" width="3.7109375" style="78" customWidth="1"/>
    <col min="1029" max="1029" width="17.42578125" style="78" customWidth="1"/>
    <col min="1030" max="1031" width="1" style="78" customWidth="1"/>
    <col min="1032" max="1032" width="8.42578125" style="78" customWidth="1"/>
    <col min="1033" max="1033" width="10.140625" style="78" customWidth="1"/>
    <col min="1034" max="1034" width="9.28515625" style="78" customWidth="1"/>
    <col min="1035" max="1035" width="1.7109375" style="78" customWidth="1"/>
    <col min="1036" max="1036" width="3.85546875" style="78" customWidth="1"/>
    <col min="1037" max="1037" width="15.28515625" style="78" customWidth="1"/>
    <col min="1038" max="1038" width="5" style="78" customWidth="1"/>
    <col min="1039" max="1039" width="4.85546875" style="78" customWidth="1"/>
    <col min="1040" max="1040" width="32.140625" style="78" customWidth="1"/>
    <col min="1041" max="1280" width="9.140625" style="78"/>
    <col min="1281" max="1281" width="5" style="78" customWidth="1"/>
    <col min="1282" max="1282" width="17.5703125" style="78" customWidth="1"/>
    <col min="1283" max="1283" width="0.5703125" style="78" customWidth="1"/>
    <col min="1284" max="1284" width="3.7109375" style="78" customWidth="1"/>
    <col min="1285" max="1285" width="17.42578125" style="78" customWidth="1"/>
    <col min="1286" max="1287" width="1" style="78" customWidth="1"/>
    <col min="1288" max="1288" width="8.42578125" style="78" customWidth="1"/>
    <col min="1289" max="1289" width="10.140625" style="78" customWidth="1"/>
    <col min="1290" max="1290" width="9.28515625" style="78" customWidth="1"/>
    <col min="1291" max="1291" width="1.7109375" style="78" customWidth="1"/>
    <col min="1292" max="1292" width="3.85546875" style="78" customWidth="1"/>
    <col min="1293" max="1293" width="15.28515625" style="78" customWidth="1"/>
    <col min="1294" max="1294" width="5" style="78" customWidth="1"/>
    <col min="1295" max="1295" width="4.85546875" style="78" customWidth="1"/>
    <col min="1296" max="1296" width="32.140625" style="78" customWidth="1"/>
    <col min="1297" max="1536" width="9.140625" style="78"/>
    <col min="1537" max="1537" width="5" style="78" customWidth="1"/>
    <col min="1538" max="1538" width="17.5703125" style="78" customWidth="1"/>
    <col min="1539" max="1539" width="0.5703125" style="78" customWidth="1"/>
    <col min="1540" max="1540" width="3.7109375" style="78" customWidth="1"/>
    <col min="1541" max="1541" width="17.42578125" style="78" customWidth="1"/>
    <col min="1542" max="1543" width="1" style="78" customWidth="1"/>
    <col min="1544" max="1544" width="8.42578125" style="78" customWidth="1"/>
    <col min="1545" max="1545" width="10.140625" style="78" customWidth="1"/>
    <col min="1546" max="1546" width="9.28515625" style="78" customWidth="1"/>
    <col min="1547" max="1547" width="1.7109375" style="78" customWidth="1"/>
    <col min="1548" max="1548" width="3.85546875" style="78" customWidth="1"/>
    <col min="1549" max="1549" width="15.28515625" style="78" customWidth="1"/>
    <col min="1550" max="1550" width="5" style="78" customWidth="1"/>
    <col min="1551" max="1551" width="4.85546875" style="78" customWidth="1"/>
    <col min="1552" max="1552" width="32.140625" style="78" customWidth="1"/>
    <col min="1553" max="1792" width="9.140625" style="78"/>
    <col min="1793" max="1793" width="5" style="78" customWidth="1"/>
    <col min="1794" max="1794" width="17.5703125" style="78" customWidth="1"/>
    <col min="1795" max="1795" width="0.5703125" style="78" customWidth="1"/>
    <col min="1796" max="1796" width="3.7109375" style="78" customWidth="1"/>
    <col min="1797" max="1797" width="17.42578125" style="78" customWidth="1"/>
    <col min="1798" max="1799" width="1" style="78" customWidth="1"/>
    <col min="1800" max="1800" width="8.42578125" style="78" customWidth="1"/>
    <col min="1801" max="1801" width="10.140625" style="78" customWidth="1"/>
    <col min="1802" max="1802" width="9.28515625" style="78" customWidth="1"/>
    <col min="1803" max="1803" width="1.7109375" style="78" customWidth="1"/>
    <col min="1804" max="1804" width="3.85546875" style="78" customWidth="1"/>
    <col min="1805" max="1805" width="15.28515625" style="78" customWidth="1"/>
    <col min="1806" max="1806" width="5" style="78" customWidth="1"/>
    <col min="1807" max="1807" width="4.85546875" style="78" customWidth="1"/>
    <col min="1808" max="1808" width="32.140625" style="78" customWidth="1"/>
    <col min="1809" max="2048" width="9.140625" style="78"/>
    <col min="2049" max="2049" width="5" style="78" customWidth="1"/>
    <col min="2050" max="2050" width="17.5703125" style="78" customWidth="1"/>
    <col min="2051" max="2051" width="0.5703125" style="78" customWidth="1"/>
    <col min="2052" max="2052" width="3.7109375" style="78" customWidth="1"/>
    <col min="2053" max="2053" width="17.42578125" style="78" customWidth="1"/>
    <col min="2054" max="2055" width="1" style="78" customWidth="1"/>
    <col min="2056" max="2056" width="8.42578125" style="78" customWidth="1"/>
    <col min="2057" max="2057" width="10.140625" style="78" customWidth="1"/>
    <col min="2058" max="2058" width="9.28515625" style="78" customWidth="1"/>
    <col min="2059" max="2059" width="1.7109375" style="78" customWidth="1"/>
    <col min="2060" max="2060" width="3.85546875" style="78" customWidth="1"/>
    <col min="2061" max="2061" width="15.28515625" style="78" customWidth="1"/>
    <col min="2062" max="2062" width="5" style="78" customWidth="1"/>
    <col min="2063" max="2063" width="4.85546875" style="78" customWidth="1"/>
    <col min="2064" max="2064" width="32.140625" style="78" customWidth="1"/>
    <col min="2065" max="2304" width="9.140625" style="78"/>
    <col min="2305" max="2305" width="5" style="78" customWidth="1"/>
    <col min="2306" max="2306" width="17.5703125" style="78" customWidth="1"/>
    <col min="2307" max="2307" width="0.5703125" style="78" customWidth="1"/>
    <col min="2308" max="2308" width="3.7109375" style="78" customWidth="1"/>
    <col min="2309" max="2309" width="17.42578125" style="78" customWidth="1"/>
    <col min="2310" max="2311" width="1" style="78" customWidth="1"/>
    <col min="2312" max="2312" width="8.42578125" style="78" customWidth="1"/>
    <col min="2313" max="2313" width="10.140625" style="78" customWidth="1"/>
    <col min="2314" max="2314" width="9.28515625" style="78" customWidth="1"/>
    <col min="2315" max="2315" width="1.7109375" style="78" customWidth="1"/>
    <col min="2316" max="2316" width="3.85546875" style="78" customWidth="1"/>
    <col min="2317" max="2317" width="15.28515625" style="78" customWidth="1"/>
    <col min="2318" max="2318" width="5" style="78" customWidth="1"/>
    <col min="2319" max="2319" width="4.85546875" style="78" customWidth="1"/>
    <col min="2320" max="2320" width="32.140625" style="78" customWidth="1"/>
    <col min="2321" max="2560" width="9.140625" style="78"/>
    <col min="2561" max="2561" width="5" style="78" customWidth="1"/>
    <col min="2562" max="2562" width="17.5703125" style="78" customWidth="1"/>
    <col min="2563" max="2563" width="0.5703125" style="78" customWidth="1"/>
    <col min="2564" max="2564" width="3.7109375" style="78" customWidth="1"/>
    <col min="2565" max="2565" width="17.42578125" style="78" customWidth="1"/>
    <col min="2566" max="2567" width="1" style="78" customWidth="1"/>
    <col min="2568" max="2568" width="8.42578125" style="78" customWidth="1"/>
    <col min="2569" max="2569" width="10.140625" style="78" customWidth="1"/>
    <col min="2570" max="2570" width="9.28515625" style="78" customWidth="1"/>
    <col min="2571" max="2571" width="1.7109375" style="78" customWidth="1"/>
    <col min="2572" max="2572" width="3.85546875" style="78" customWidth="1"/>
    <col min="2573" max="2573" width="15.28515625" style="78" customWidth="1"/>
    <col min="2574" max="2574" width="5" style="78" customWidth="1"/>
    <col min="2575" max="2575" width="4.85546875" style="78" customWidth="1"/>
    <col min="2576" max="2576" width="32.140625" style="78" customWidth="1"/>
    <col min="2577" max="2816" width="9.140625" style="78"/>
    <col min="2817" max="2817" width="5" style="78" customWidth="1"/>
    <col min="2818" max="2818" width="17.5703125" style="78" customWidth="1"/>
    <col min="2819" max="2819" width="0.5703125" style="78" customWidth="1"/>
    <col min="2820" max="2820" width="3.7109375" style="78" customWidth="1"/>
    <col min="2821" max="2821" width="17.42578125" style="78" customWidth="1"/>
    <col min="2822" max="2823" width="1" style="78" customWidth="1"/>
    <col min="2824" max="2824" width="8.42578125" style="78" customWidth="1"/>
    <col min="2825" max="2825" width="10.140625" style="78" customWidth="1"/>
    <col min="2826" max="2826" width="9.28515625" style="78" customWidth="1"/>
    <col min="2827" max="2827" width="1.7109375" style="78" customWidth="1"/>
    <col min="2828" max="2828" width="3.85546875" style="78" customWidth="1"/>
    <col min="2829" max="2829" width="15.28515625" style="78" customWidth="1"/>
    <col min="2830" max="2830" width="5" style="78" customWidth="1"/>
    <col min="2831" max="2831" width="4.85546875" style="78" customWidth="1"/>
    <col min="2832" max="2832" width="32.140625" style="78" customWidth="1"/>
    <col min="2833" max="3072" width="9.140625" style="78"/>
    <col min="3073" max="3073" width="5" style="78" customWidth="1"/>
    <col min="3074" max="3074" width="17.5703125" style="78" customWidth="1"/>
    <col min="3075" max="3075" width="0.5703125" style="78" customWidth="1"/>
    <col min="3076" max="3076" width="3.7109375" style="78" customWidth="1"/>
    <col min="3077" max="3077" width="17.42578125" style="78" customWidth="1"/>
    <col min="3078" max="3079" width="1" style="78" customWidth="1"/>
    <col min="3080" max="3080" width="8.42578125" style="78" customWidth="1"/>
    <col min="3081" max="3081" width="10.140625" style="78" customWidth="1"/>
    <col min="3082" max="3082" width="9.28515625" style="78" customWidth="1"/>
    <col min="3083" max="3083" width="1.7109375" style="78" customWidth="1"/>
    <col min="3084" max="3084" width="3.85546875" style="78" customWidth="1"/>
    <col min="3085" max="3085" width="15.28515625" style="78" customWidth="1"/>
    <col min="3086" max="3086" width="5" style="78" customWidth="1"/>
    <col min="3087" max="3087" width="4.85546875" style="78" customWidth="1"/>
    <col min="3088" max="3088" width="32.140625" style="78" customWidth="1"/>
    <col min="3089" max="3328" width="9.140625" style="78"/>
    <col min="3329" max="3329" width="5" style="78" customWidth="1"/>
    <col min="3330" max="3330" width="17.5703125" style="78" customWidth="1"/>
    <col min="3331" max="3331" width="0.5703125" style="78" customWidth="1"/>
    <col min="3332" max="3332" width="3.7109375" style="78" customWidth="1"/>
    <col min="3333" max="3333" width="17.42578125" style="78" customWidth="1"/>
    <col min="3334" max="3335" width="1" style="78" customWidth="1"/>
    <col min="3336" max="3336" width="8.42578125" style="78" customWidth="1"/>
    <col min="3337" max="3337" width="10.140625" style="78" customWidth="1"/>
    <col min="3338" max="3338" width="9.28515625" style="78" customWidth="1"/>
    <col min="3339" max="3339" width="1.7109375" style="78" customWidth="1"/>
    <col min="3340" max="3340" width="3.85546875" style="78" customWidth="1"/>
    <col min="3341" max="3341" width="15.28515625" style="78" customWidth="1"/>
    <col min="3342" max="3342" width="5" style="78" customWidth="1"/>
    <col min="3343" max="3343" width="4.85546875" style="78" customWidth="1"/>
    <col min="3344" max="3344" width="32.140625" style="78" customWidth="1"/>
    <col min="3345" max="3584" width="9.140625" style="78"/>
    <col min="3585" max="3585" width="5" style="78" customWidth="1"/>
    <col min="3586" max="3586" width="17.5703125" style="78" customWidth="1"/>
    <col min="3587" max="3587" width="0.5703125" style="78" customWidth="1"/>
    <col min="3588" max="3588" width="3.7109375" style="78" customWidth="1"/>
    <col min="3589" max="3589" width="17.42578125" style="78" customWidth="1"/>
    <col min="3590" max="3591" width="1" style="78" customWidth="1"/>
    <col min="3592" max="3592" width="8.42578125" style="78" customWidth="1"/>
    <col min="3593" max="3593" width="10.140625" style="78" customWidth="1"/>
    <col min="3594" max="3594" width="9.28515625" style="78" customWidth="1"/>
    <col min="3595" max="3595" width="1.7109375" style="78" customWidth="1"/>
    <col min="3596" max="3596" width="3.85546875" style="78" customWidth="1"/>
    <col min="3597" max="3597" width="15.28515625" style="78" customWidth="1"/>
    <col min="3598" max="3598" width="5" style="78" customWidth="1"/>
    <col min="3599" max="3599" width="4.85546875" style="78" customWidth="1"/>
    <col min="3600" max="3600" width="32.140625" style="78" customWidth="1"/>
    <col min="3601" max="3840" width="9.140625" style="78"/>
    <col min="3841" max="3841" width="5" style="78" customWidth="1"/>
    <col min="3842" max="3842" width="17.5703125" style="78" customWidth="1"/>
    <col min="3843" max="3843" width="0.5703125" style="78" customWidth="1"/>
    <col min="3844" max="3844" width="3.7109375" style="78" customWidth="1"/>
    <col min="3845" max="3845" width="17.42578125" style="78" customWidth="1"/>
    <col min="3846" max="3847" width="1" style="78" customWidth="1"/>
    <col min="3848" max="3848" width="8.42578125" style="78" customWidth="1"/>
    <col min="3849" max="3849" width="10.140625" style="78" customWidth="1"/>
    <col min="3850" max="3850" width="9.28515625" style="78" customWidth="1"/>
    <col min="3851" max="3851" width="1.7109375" style="78" customWidth="1"/>
    <col min="3852" max="3852" width="3.85546875" style="78" customWidth="1"/>
    <col min="3853" max="3853" width="15.28515625" style="78" customWidth="1"/>
    <col min="3854" max="3854" width="5" style="78" customWidth="1"/>
    <col min="3855" max="3855" width="4.85546875" style="78" customWidth="1"/>
    <col min="3856" max="3856" width="32.140625" style="78" customWidth="1"/>
    <col min="3857" max="4096" width="9.140625" style="78"/>
    <col min="4097" max="4097" width="5" style="78" customWidth="1"/>
    <col min="4098" max="4098" width="17.5703125" style="78" customWidth="1"/>
    <col min="4099" max="4099" width="0.5703125" style="78" customWidth="1"/>
    <col min="4100" max="4100" width="3.7109375" style="78" customWidth="1"/>
    <col min="4101" max="4101" width="17.42578125" style="78" customWidth="1"/>
    <col min="4102" max="4103" width="1" style="78" customWidth="1"/>
    <col min="4104" max="4104" width="8.42578125" style="78" customWidth="1"/>
    <col min="4105" max="4105" width="10.140625" style="78" customWidth="1"/>
    <col min="4106" max="4106" width="9.28515625" style="78" customWidth="1"/>
    <col min="4107" max="4107" width="1.7109375" style="78" customWidth="1"/>
    <col min="4108" max="4108" width="3.85546875" style="78" customWidth="1"/>
    <col min="4109" max="4109" width="15.28515625" style="78" customWidth="1"/>
    <col min="4110" max="4110" width="5" style="78" customWidth="1"/>
    <col min="4111" max="4111" width="4.85546875" style="78" customWidth="1"/>
    <col min="4112" max="4112" width="32.140625" style="78" customWidth="1"/>
    <col min="4113" max="4352" width="9.140625" style="78"/>
    <col min="4353" max="4353" width="5" style="78" customWidth="1"/>
    <col min="4354" max="4354" width="17.5703125" style="78" customWidth="1"/>
    <col min="4355" max="4355" width="0.5703125" style="78" customWidth="1"/>
    <col min="4356" max="4356" width="3.7109375" style="78" customWidth="1"/>
    <col min="4357" max="4357" width="17.42578125" style="78" customWidth="1"/>
    <col min="4358" max="4359" width="1" style="78" customWidth="1"/>
    <col min="4360" max="4360" width="8.42578125" style="78" customWidth="1"/>
    <col min="4361" max="4361" width="10.140625" style="78" customWidth="1"/>
    <col min="4362" max="4362" width="9.28515625" style="78" customWidth="1"/>
    <col min="4363" max="4363" width="1.7109375" style="78" customWidth="1"/>
    <col min="4364" max="4364" width="3.85546875" style="78" customWidth="1"/>
    <col min="4365" max="4365" width="15.28515625" style="78" customWidth="1"/>
    <col min="4366" max="4366" width="5" style="78" customWidth="1"/>
    <col min="4367" max="4367" width="4.85546875" style="78" customWidth="1"/>
    <col min="4368" max="4368" width="32.140625" style="78" customWidth="1"/>
    <col min="4369" max="4608" width="9.140625" style="78"/>
    <col min="4609" max="4609" width="5" style="78" customWidth="1"/>
    <col min="4610" max="4610" width="17.5703125" style="78" customWidth="1"/>
    <col min="4611" max="4611" width="0.5703125" style="78" customWidth="1"/>
    <col min="4612" max="4612" width="3.7109375" style="78" customWidth="1"/>
    <col min="4613" max="4613" width="17.42578125" style="78" customWidth="1"/>
    <col min="4614" max="4615" width="1" style="78" customWidth="1"/>
    <col min="4616" max="4616" width="8.42578125" style="78" customWidth="1"/>
    <col min="4617" max="4617" width="10.140625" style="78" customWidth="1"/>
    <col min="4618" max="4618" width="9.28515625" style="78" customWidth="1"/>
    <col min="4619" max="4619" width="1.7109375" style="78" customWidth="1"/>
    <col min="4620" max="4620" width="3.85546875" style="78" customWidth="1"/>
    <col min="4621" max="4621" width="15.28515625" style="78" customWidth="1"/>
    <col min="4622" max="4622" width="5" style="78" customWidth="1"/>
    <col min="4623" max="4623" width="4.85546875" style="78" customWidth="1"/>
    <col min="4624" max="4624" width="32.140625" style="78" customWidth="1"/>
    <col min="4625" max="4864" width="9.140625" style="78"/>
    <col min="4865" max="4865" width="5" style="78" customWidth="1"/>
    <col min="4866" max="4866" width="17.5703125" style="78" customWidth="1"/>
    <col min="4867" max="4867" width="0.5703125" style="78" customWidth="1"/>
    <col min="4868" max="4868" width="3.7109375" style="78" customWidth="1"/>
    <col min="4869" max="4869" width="17.42578125" style="78" customWidth="1"/>
    <col min="4870" max="4871" width="1" style="78" customWidth="1"/>
    <col min="4872" max="4872" width="8.42578125" style="78" customWidth="1"/>
    <col min="4873" max="4873" width="10.140625" style="78" customWidth="1"/>
    <col min="4874" max="4874" width="9.28515625" style="78" customWidth="1"/>
    <col min="4875" max="4875" width="1.7109375" style="78" customWidth="1"/>
    <col min="4876" max="4876" width="3.85546875" style="78" customWidth="1"/>
    <col min="4877" max="4877" width="15.28515625" style="78" customWidth="1"/>
    <col min="4878" max="4878" width="5" style="78" customWidth="1"/>
    <col min="4879" max="4879" width="4.85546875" style="78" customWidth="1"/>
    <col min="4880" max="4880" width="32.140625" style="78" customWidth="1"/>
    <col min="4881" max="5120" width="9.140625" style="78"/>
    <col min="5121" max="5121" width="5" style="78" customWidth="1"/>
    <col min="5122" max="5122" width="17.5703125" style="78" customWidth="1"/>
    <col min="5123" max="5123" width="0.5703125" style="78" customWidth="1"/>
    <col min="5124" max="5124" width="3.7109375" style="78" customWidth="1"/>
    <col min="5125" max="5125" width="17.42578125" style="78" customWidth="1"/>
    <col min="5126" max="5127" width="1" style="78" customWidth="1"/>
    <col min="5128" max="5128" width="8.42578125" style="78" customWidth="1"/>
    <col min="5129" max="5129" width="10.140625" style="78" customWidth="1"/>
    <col min="5130" max="5130" width="9.28515625" style="78" customWidth="1"/>
    <col min="5131" max="5131" width="1.7109375" style="78" customWidth="1"/>
    <col min="5132" max="5132" width="3.85546875" style="78" customWidth="1"/>
    <col min="5133" max="5133" width="15.28515625" style="78" customWidth="1"/>
    <col min="5134" max="5134" width="5" style="78" customWidth="1"/>
    <col min="5135" max="5135" width="4.85546875" style="78" customWidth="1"/>
    <col min="5136" max="5136" width="32.140625" style="78" customWidth="1"/>
    <col min="5137" max="5376" width="9.140625" style="78"/>
    <col min="5377" max="5377" width="5" style="78" customWidth="1"/>
    <col min="5378" max="5378" width="17.5703125" style="78" customWidth="1"/>
    <col min="5379" max="5379" width="0.5703125" style="78" customWidth="1"/>
    <col min="5380" max="5380" width="3.7109375" style="78" customWidth="1"/>
    <col min="5381" max="5381" width="17.42578125" style="78" customWidth="1"/>
    <col min="5382" max="5383" width="1" style="78" customWidth="1"/>
    <col min="5384" max="5384" width="8.42578125" style="78" customWidth="1"/>
    <col min="5385" max="5385" width="10.140625" style="78" customWidth="1"/>
    <col min="5386" max="5386" width="9.28515625" style="78" customWidth="1"/>
    <col min="5387" max="5387" width="1.7109375" style="78" customWidth="1"/>
    <col min="5388" max="5388" width="3.85546875" style="78" customWidth="1"/>
    <col min="5389" max="5389" width="15.28515625" style="78" customWidth="1"/>
    <col min="5390" max="5390" width="5" style="78" customWidth="1"/>
    <col min="5391" max="5391" width="4.85546875" style="78" customWidth="1"/>
    <col min="5392" max="5392" width="32.140625" style="78" customWidth="1"/>
    <col min="5393" max="5632" width="9.140625" style="78"/>
    <col min="5633" max="5633" width="5" style="78" customWidth="1"/>
    <col min="5634" max="5634" width="17.5703125" style="78" customWidth="1"/>
    <col min="5635" max="5635" width="0.5703125" style="78" customWidth="1"/>
    <col min="5636" max="5636" width="3.7109375" style="78" customWidth="1"/>
    <col min="5637" max="5637" width="17.42578125" style="78" customWidth="1"/>
    <col min="5638" max="5639" width="1" style="78" customWidth="1"/>
    <col min="5640" max="5640" width="8.42578125" style="78" customWidth="1"/>
    <col min="5641" max="5641" width="10.140625" style="78" customWidth="1"/>
    <col min="5642" max="5642" width="9.28515625" style="78" customWidth="1"/>
    <col min="5643" max="5643" width="1.7109375" style="78" customWidth="1"/>
    <col min="5644" max="5644" width="3.85546875" style="78" customWidth="1"/>
    <col min="5645" max="5645" width="15.28515625" style="78" customWidth="1"/>
    <col min="5646" max="5646" width="5" style="78" customWidth="1"/>
    <col min="5647" max="5647" width="4.85546875" style="78" customWidth="1"/>
    <col min="5648" max="5648" width="32.140625" style="78" customWidth="1"/>
    <col min="5649" max="5888" width="9.140625" style="78"/>
    <col min="5889" max="5889" width="5" style="78" customWidth="1"/>
    <col min="5890" max="5890" width="17.5703125" style="78" customWidth="1"/>
    <col min="5891" max="5891" width="0.5703125" style="78" customWidth="1"/>
    <col min="5892" max="5892" width="3.7109375" style="78" customWidth="1"/>
    <col min="5893" max="5893" width="17.42578125" style="78" customWidth="1"/>
    <col min="5894" max="5895" width="1" style="78" customWidth="1"/>
    <col min="5896" max="5896" width="8.42578125" style="78" customWidth="1"/>
    <col min="5897" max="5897" width="10.140625" style="78" customWidth="1"/>
    <col min="5898" max="5898" width="9.28515625" style="78" customWidth="1"/>
    <col min="5899" max="5899" width="1.7109375" style="78" customWidth="1"/>
    <col min="5900" max="5900" width="3.85546875" style="78" customWidth="1"/>
    <col min="5901" max="5901" width="15.28515625" style="78" customWidth="1"/>
    <col min="5902" max="5902" width="5" style="78" customWidth="1"/>
    <col min="5903" max="5903" width="4.85546875" style="78" customWidth="1"/>
    <col min="5904" max="5904" width="32.140625" style="78" customWidth="1"/>
    <col min="5905" max="6144" width="9.140625" style="78"/>
    <col min="6145" max="6145" width="5" style="78" customWidth="1"/>
    <col min="6146" max="6146" width="17.5703125" style="78" customWidth="1"/>
    <col min="6147" max="6147" width="0.5703125" style="78" customWidth="1"/>
    <col min="6148" max="6148" width="3.7109375" style="78" customWidth="1"/>
    <col min="6149" max="6149" width="17.42578125" style="78" customWidth="1"/>
    <col min="6150" max="6151" width="1" style="78" customWidth="1"/>
    <col min="6152" max="6152" width="8.42578125" style="78" customWidth="1"/>
    <col min="6153" max="6153" width="10.140625" style="78" customWidth="1"/>
    <col min="6154" max="6154" width="9.28515625" style="78" customWidth="1"/>
    <col min="6155" max="6155" width="1.7109375" style="78" customWidth="1"/>
    <col min="6156" max="6156" width="3.85546875" style="78" customWidth="1"/>
    <col min="6157" max="6157" width="15.28515625" style="78" customWidth="1"/>
    <col min="6158" max="6158" width="5" style="78" customWidth="1"/>
    <col min="6159" max="6159" width="4.85546875" style="78" customWidth="1"/>
    <col min="6160" max="6160" width="32.140625" style="78" customWidth="1"/>
    <col min="6161" max="6400" width="9.140625" style="78"/>
    <col min="6401" max="6401" width="5" style="78" customWidth="1"/>
    <col min="6402" max="6402" width="17.5703125" style="78" customWidth="1"/>
    <col min="6403" max="6403" width="0.5703125" style="78" customWidth="1"/>
    <col min="6404" max="6404" width="3.7109375" style="78" customWidth="1"/>
    <col min="6405" max="6405" width="17.42578125" style="78" customWidth="1"/>
    <col min="6406" max="6407" width="1" style="78" customWidth="1"/>
    <col min="6408" max="6408" width="8.42578125" style="78" customWidth="1"/>
    <col min="6409" max="6409" width="10.140625" style="78" customWidth="1"/>
    <col min="6410" max="6410" width="9.28515625" style="78" customWidth="1"/>
    <col min="6411" max="6411" width="1.7109375" style="78" customWidth="1"/>
    <col min="6412" max="6412" width="3.85546875" style="78" customWidth="1"/>
    <col min="6413" max="6413" width="15.28515625" style="78" customWidth="1"/>
    <col min="6414" max="6414" width="5" style="78" customWidth="1"/>
    <col min="6415" max="6415" width="4.85546875" style="78" customWidth="1"/>
    <col min="6416" max="6416" width="32.140625" style="78" customWidth="1"/>
    <col min="6417" max="6656" width="9.140625" style="78"/>
    <col min="6657" max="6657" width="5" style="78" customWidth="1"/>
    <col min="6658" max="6658" width="17.5703125" style="78" customWidth="1"/>
    <col min="6659" max="6659" width="0.5703125" style="78" customWidth="1"/>
    <col min="6660" max="6660" width="3.7109375" style="78" customWidth="1"/>
    <col min="6661" max="6661" width="17.42578125" style="78" customWidth="1"/>
    <col min="6662" max="6663" width="1" style="78" customWidth="1"/>
    <col min="6664" max="6664" width="8.42578125" style="78" customWidth="1"/>
    <col min="6665" max="6665" width="10.140625" style="78" customWidth="1"/>
    <col min="6666" max="6666" width="9.28515625" style="78" customWidth="1"/>
    <col min="6667" max="6667" width="1.7109375" style="78" customWidth="1"/>
    <col min="6668" max="6668" width="3.85546875" style="78" customWidth="1"/>
    <col min="6669" max="6669" width="15.28515625" style="78" customWidth="1"/>
    <col min="6670" max="6670" width="5" style="78" customWidth="1"/>
    <col min="6671" max="6671" width="4.85546875" style="78" customWidth="1"/>
    <col min="6672" max="6672" width="32.140625" style="78" customWidth="1"/>
    <col min="6673" max="6912" width="9.140625" style="78"/>
    <col min="6913" max="6913" width="5" style="78" customWidth="1"/>
    <col min="6914" max="6914" width="17.5703125" style="78" customWidth="1"/>
    <col min="6915" max="6915" width="0.5703125" style="78" customWidth="1"/>
    <col min="6916" max="6916" width="3.7109375" style="78" customWidth="1"/>
    <col min="6917" max="6917" width="17.42578125" style="78" customWidth="1"/>
    <col min="6918" max="6919" width="1" style="78" customWidth="1"/>
    <col min="6920" max="6920" width="8.42578125" style="78" customWidth="1"/>
    <col min="6921" max="6921" width="10.140625" style="78" customWidth="1"/>
    <col min="6922" max="6922" width="9.28515625" style="78" customWidth="1"/>
    <col min="6923" max="6923" width="1.7109375" style="78" customWidth="1"/>
    <col min="6924" max="6924" width="3.85546875" style="78" customWidth="1"/>
    <col min="6925" max="6925" width="15.28515625" style="78" customWidth="1"/>
    <col min="6926" max="6926" width="5" style="78" customWidth="1"/>
    <col min="6927" max="6927" width="4.85546875" style="78" customWidth="1"/>
    <col min="6928" max="6928" width="32.140625" style="78" customWidth="1"/>
    <col min="6929" max="7168" width="9.140625" style="78"/>
    <col min="7169" max="7169" width="5" style="78" customWidth="1"/>
    <col min="7170" max="7170" width="17.5703125" style="78" customWidth="1"/>
    <col min="7171" max="7171" width="0.5703125" style="78" customWidth="1"/>
    <col min="7172" max="7172" width="3.7109375" style="78" customWidth="1"/>
    <col min="7173" max="7173" width="17.42578125" style="78" customWidth="1"/>
    <col min="7174" max="7175" width="1" style="78" customWidth="1"/>
    <col min="7176" max="7176" width="8.42578125" style="78" customWidth="1"/>
    <col min="7177" max="7177" width="10.140625" style="78" customWidth="1"/>
    <col min="7178" max="7178" width="9.28515625" style="78" customWidth="1"/>
    <col min="7179" max="7179" width="1.7109375" style="78" customWidth="1"/>
    <col min="7180" max="7180" width="3.85546875" style="78" customWidth="1"/>
    <col min="7181" max="7181" width="15.28515625" style="78" customWidth="1"/>
    <col min="7182" max="7182" width="5" style="78" customWidth="1"/>
    <col min="7183" max="7183" width="4.85546875" style="78" customWidth="1"/>
    <col min="7184" max="7184" width="32.140625" style="78" customWidth="1"/>
    <col min="7185" max="7424" width="9.140625" style="78"/>
    <col min="7425" max="7425" width="5" style="78" customWidth="1"/>
    <col min="7426" max="7426" width="17.5703125" style="78" customWidth="1"/>
    <col min="7427" max="7427" width="0.5703125" style="78" customWidth="1"/>
    <col min="7428" max="7428" width="3.7109375" style="78" customWidth="1"/>
    <col min="7429" max="7429" width="17.42578125" style="78" customWidth="1"/>
    <col min="7430" max="7431" width="1" style="78" customWidth="1"/>
    <col min="7432" max="7432" width="8.42578125" style="78" customWidth="1"/>
    <col min="7433" max="7433" width="10.140625" style="78" customWidth="1"/>
    <col min="7434" max="7434" width="9.28515625" style="78" customWidth="1"/>
    <col min="7435" max="7435" width="1.7109375" style="78" customWidth="1"/>
    <col min="7436" max="7436" width="3.85546875" style="78" customWidth="1"/>
    <col min="7437" max="7437" width="15.28515625" style="78" customWidth="1"/>
    <col min="7438" max="7438" width="5" style="78" customWidth="1"/>
    <col min="7439" max="7439" width="4.85546875" style="78" customWidth="1"/>
    <col min="7440" max="7440" width="32.140625" style="78" customWidth="1"/>
    <col min="7441" max="7680" width="9.140625" style="78"/>
    <col min="7681" max="7681" width="5" style="78" customWidth="1"/>
    <col min="7682" max="7682" width="17.5703125" style="78" customWidth="1"/>
    <col min="7683" max="7683" width="0.5703125" style="78" customWidth="1"/>
    <col min="7684" max="7684" width="3.7109375" style="78" customWidth="1"/>
    <col min="7685" max="7685" width="17.42578125" style="78" customWidth="1"/>
    <col min="7686" max="7687" width="1" style="78" customWidth="1"/>
    <col min="7688" max="7688" width="8.42578125" style="78" customWidth="1"/>
    <col min="7689" max="7689" width="10.140625" style="78" customWidth="1"/>
    <col min="7690" max="7690" width="9.28515625" style="78" customWidth="1"/>
    <col min="7691" max="7691" width="1.7109375" style="78" customWidth="1"/>
    <col min="7692" max="7692" width="3.85546875" style="78" customWidth="1"/>
    <col min="7693" max="7693" width="15.28515625" style="78" customWidth="1"/>
    <col min="7694" max="7694" width="5" style="78" customWidth="1"/>
    <col min="7695" max="7695" width="4.85546875" style="78" customWidth="1"/>
    <col min="7696" max="7696" width="32.140625" style="78" customWidth="1"/>
    <col min="7697" max="7936" width="9.140625" style="78"/>
    <col min="7937" max="7937" width="5" style="78" customWidth="1"/>
    <col min="7938" max="7938" width="17.5703125" style="78" customWidth="1"/>
    <col min="7939" max="7939" width="0.5703125" style="78" customWidth="1"/>
    <col min="7940" max="7940" width="3.7109375" style="78" customWidth="1"/>
    <col min="7941" max="7941" width="17.42578125" style="78" customWidth="1"/>
    <col min="7942" max="7943" width="1" style="78" customWidth="1"/>
    <col min="7944" max="7944" width="8.42578125" style="78" customWidth="1"/>
    <col min="7945" max="7945" width="10.140625" style="78" customWidth="1"/>
    <col min="7946" max="7946" width="9.28515625" style="78" customWidth="1"/>
    <col min="7947" max="7947" width="1.7109375" style="78" customWidth="1"/>
    <col min="7948" max="7948" width="3.85546875" style="78" customWidth="1"/>
    <col min="7949" max="7949" width="15.28515625" style="78" customWidth="1"/>
    <col min="7950" max="7950" width="5" style="78" customWidth="1"/>
    <col min="7951" max="7951" width="4.85546875" style="78" customWidth="1"/>
    <col min="7952" max="7952" width="32.140625" style="78" customWidth="1"/>
    <col min="7953" max="8192" width="9.140625" style="78"/>
    <col min="8193" max="8193" width="5" style="78" customWidth="1"/>
    <col min="8194" max="8194" width="17.5703125" style="78" customWidth="1"/>
    <col min="8195" max="8195" width="0.5703125" style="78" customWidth="1"/>
    <col min="8196" max="8196" width="3.7109375" style="78" customWidth="1"/>
    <col min="8197" max="8197" width="17.42578125" style="78" customWidth="1"/>
    <col min="8198" max="8199" width="1" style="78" customWidth="1"/>
    <col min="8200" max="8200" width="8.42578125" style="78" customWidth="1"/>
    <col min="8201" max="8201" width="10.140625" style="78" customWidth="1"/>
    <col min="8202" max="8202" width="9.28515625" style="78" customWidth="1"/>
    <col min="8203" max="8203" width="1.7109375" style="78" customWidth="1"/>
    <col min="8204" max="8204" width="3.85546875" style="78" customWidth="1"/>
    <col min="8205" max="8205" width="15.28515625" style="78" customWidth="1"/>
    <col min="8206" max="8206" width="5" style="78" customWidth="1"/>
    <col min="8207" max="8207" width="4.85546875" style="78" customWidth="1"/>
    <col min="8208" max="8208" width="32.140625" style="78" customWidth="1"/>
    <col min="8209" max="8448" width="9.140625" style="78"/>
    <col min="8449" max="8449" width="5" style="78" customWidth="1"/>
    <col min="8450" max="8450" width="17.5703125" style="78" customWidth="1"/>
    <col min="8451" max="8451" width="0.5703125" style="78" customWidth="1"/>
    <col min="8452" max="8452" width="3.7109375" style="78" customWidth="1"/>
    <col min="8453" max="8453" width="17.42578125" style="78" customWidth="1"/>
    <col min="8454" max="8455" width="1" style="78" customWidth="1"/>
    <col min="8456" max="8456" width="8.42578125" style="78" customWidth="1"/>
    <col min="8457" max="8457" width="10.140625" style="78" customWidth="1"/>
    <col min="8458" max="8458" width="9.28515625" style="78" customWidth="1"/>
    <col min="8459" max="8459" width="1.7109375" style="78" customWidth="1"/>
    <col min="8460" max="8460" width="3.85546875" style="78" customWidth="1"/>
    <col min="8461" max="8461" width="15.28515625" style="78" customWidth="1"/>
    <col min="8462" max="8462" width="5" style="78" customWidth="1"/>
    <col min="8463" max="8463" width="4.85546875" style="78" customWidth="1"/>
    <col min="8464" max="8464" width="32.140625" style="78" customWidth="1"/>
    <col min="8465" max="8704" width="9.140625" style="78"/>
    <col min="8705" max="8705" width="5" style="78" customWidth="1"/>
    <col min="8706" max="8706" width="17.5703125" style="78" customWidth="1"/>
    <col min="8707" max="8707" width="0.5703125" style="78" customWidth="1"/>
    <col min="8708" max="8708" width="3.7109375" style="78" customWidth="1"/>
    <col min="8709" max="8709" width="17.42578125" style="78" customWidth="1"/>
    <col min="8710" max="8711" width="1" style="78" customWidth="1"/>
    <col min="8712" max="8712" width="8.42578125" style="78" customWidth="1"/>
    <col min="8713" max="8713" width="10.140625" style="78" customWidth="1"/>
    <col min="8714" max="8714" width="9.28515625" style="78" customWidth="1"/>
    <col min="8715" max="8715" width="1.7109375" style="78" customWidth="1"/>
    <col min="8716" max="8716" width="3.85546875" style="78" customWidth="1"/>
    <col min="8717" max="8717" width="15.28515625" style="78" customWidth="1"/>
    <col min="8718" max="8718" width="5" style="78" customWidth="1"/>
    <col min="8719" max="8719" width="4.85546875" style="78" customWidth="1"/>
    <col min="8720" max="8720" width="32.140625" style="78" customWidth="1"/>
    <col min="8721" max="8960" width="9.140625" style="78"/>
    <col min="8961" max="8961" width="5" style="78" customWidth="1"/>
    <col min="8962" max="8962" width="17.5703125" style="78" customWidth="1"/>
    <col min="8963" max="8963" width="0.5703125" style="78" customWidth="1"/>
    <col min="8964" max="8964" width="3.7109375" style="78" customWidth="1"/>
    <col min="8965" max="8965" width="17.42578125" style="78" customWidth="1"/>
    <col min="8966" max="8967" width="1" style="78" customWidth="1"/>
    <col min="8968" max="8968" width="8.42578125" style="78" customWidth="1"/>
    <col min="8969" max="8969" width="10.140625" style="78" customWidth="1"/>
    <col min="8970" max="8970" width="9.28515625" style="78" customWidth="1"/>
    <col min="8971" max="8971" width="1.7109375" style="78" customWidth="1"/>
    <col min="8972" max="8972" width="3.85546875" style="78" customWidth="1"/>
    <col min="8973" max="8973" width="15.28515625" style="78" customWidth="1"/>
    <col min="8974" max="8974" width="5" style="78" customWidth="1"/>
    <col min="8975" max="8975" width="4.85546875" style="78" customWidth="1"/>
    <col min="8976" max="8976" width="32.140625" style="78" customWidth="1"/>
    <col min="8977" max="9216" width="9.140625" style="78"/>
    <col min="9217" max="9217" width="5" style="78" customWidth="1"/>
    <col min="9218" max="9218" width="17.5703125" style="78" customWidth="1"/>
    <col min="9219" max="9219" width="0.5703125" style="78" customWidth="1"/>
    <col min="9220" max="9220" width="3.7109375" style="78" customWidth="1"/>
    <col min="9221" max="9221" width="17.42578125" style="78" customWidth="1"/>
    <col min="9222" max="9223" width="1" style="78" customWidth="1"/>
    <col min="9224" max="9224" width="8.42578125" style="78" customWidth="1"/>
    <col min="9225" max="9225" width="10.140625" style="78" customWidth="1"/>
    <col min="9226" max="9226" width="9.28515625" style="78" customWidth="1"/>
    <col min="9227" max="9227" width="1.7109375" style="78" customWidth="1"/>
    <col min="9228" max="9228" width="3.85546875" style="78" customWidth="1"/>
    <col min="9229" max="9229" width="15.28515625" style="78" customWidth="1"/>
    <col min="9230" max="9230" width="5" style="78" customWidth="1"/>
    <col min="9231" max="9231" width="4.85546875" style="78" customWidth="1"/>
    <col min="9232" max="9232" width="32.140625" style="78" customWidth="1"/>
    <col min="9233" max="9472" width="9.140625" style="78"/>
    <col min="9473" max="9473" width="5" style="78" customWidth="1"/>
    <col min="9474" max="9474" width="17.5703125" style="78" customWidth="1"/>
    <col min="9475" max="9475" width="0.5703125" style="78" customWidth="1"/>
    <col min="9476" max="9476" width="3.7109375" style="78" customWidth="1"/>
    <col min="9477" max="9477" width="17.42578125" style="78" customWidth="1"/>
    <col min="9478" max="9479" width="1" style="78" customWidth="1"/>
    <col min="9480" max="9480" width="8.42578125" style="78" customWidth="1"/>
    <col min="9481" max="9481" width="10.140625" style="78" customWidth="1"/>
    <col min="9482" max="9482" width="9.28515625" style="78" customWidth="1"/>
    <col min="9483" max="9483" width="1.7109375" style="78" customWidth="1"/>
    <col min="9484" max="9484" width="3.85546875" style="78" customWidth="1"/>
    <col min="9485" max="9485" width="15.28515625" style="78" customWidth="1"/>
    <col min="9486" max="9486" width="5" style="78" customWidth="1"/>
    <col min="9487" max="9487" width="4.85546875" style="78" customWidth="1"/>
    <col min="9488" max="9488" width="32.140625" style="78" customWidth="1"/>
    <col min="9489" max="9728" width="9.140625" style="78"/>
    <col min="9729" max="9729" width="5" style="78" customWidth="1"/>
    <col min="9730" max="9730" width="17.5703125" style="78" customWidth="1"/>
    <col min="9731" max="9731" width="0.5703125" style="78" customWidth="1"/>
    <col min="9732" max="9732" width="3.7109375" style="78" customWidth="1"/>
    <col min="9733" max="9733" width="17.42578125" style="78" customWidth="1"/>
    <col min="9734" max="9735" width="1" style="78" customWidth="1"/>
    <col min="9736" max="9736" width="8.42578125" style="78" customWidth="1"/>
    <col min="9737" max="9737" width="10.140625" style="78" customWidth="1"/>
    <col min="9738" max="9738" width="9.28515625" style="78" customWidth="1"/>
    <col min="9739" max="9739" width="1.7109375" style="78" customWidth="1"/>
    <col min="9740" max="9740" width="3.85546875" style="78" customWidth="1"/>
    <col min="9741" max="9741" width="15.28515625" style="78" customWidth="1"/>
    <col min="9742" max="9742" width="5" style="78" customWidth="1"/>
    <col min="9743" max="9743" width="4.85546875" style="78" customWidth="1"/>
    <col min="9744" max="9744" width="32.140625" style="78" customWidth="1"/>
    <col min="9745" max="9984" width="9.140625" style="78"/>
    <col min="9985" max="9985" width="5" style="78" customWidth="1"/>
    <col min="9986" max="9986" width="17.5703125" style="78" customWidth="1"/>
    <col min="9987" max="9987" width="0.5703125" style="78" customWidth="1"/>
    <col min="9988" max="9988" width="3.7109375" style="78" customWidth="1"/>
    <col min="9989" max="9989" width="17.42578125" style="78" customWidth="1"/>
    <col min="9990" max="9991" width="1" style="78" customWidth="1"/>
    <col min="9992" max="9992" width="8.42578125" style="78" customWidth="1"/>
    <col min="9993" max="9993" width="10.140625" style="78" customWidth="1"/>
    <col min="9994" max="9994" width="9.28515625" style="78" customWidth="1"/>
    <col min="9995" max="9995" width="1.7109375" style="78" customWidth="1"/>
    <col min="9996" max="9996" width="3.85546875" style="78" customWidth="1"/>
    <col min="9997" max="9997" width="15.28515625" style="78" customWidth="1"/>
    <col min="9998" max="9998" width="5" style="78" customWidth="1"/>
    <col min="9999" max="9999" width="4.85546875" style="78" customWidth="1"/>
    <col min="10000" max="10000" width="32.140625" style="78" customWidth="1"/>
    <col min="10001" max="10240" width="9.140625" style="78"/>
    <col min="10241" max="10241" width="5" style="78" customWidth="1"/>
    <col min="10242" max="10242" width="17.5703125" style="78" customWidth="1"/>
    <col min="10243" max="10243" width="0.5703125" style="78" customWidth="1"/>
    <col min="10244" max="10244" width="3.7109375" style="78" customWidth="1"/>
    <col min="10245" max="10245" width="17.42578125" style="78" customWidth="1"/>
    <col min="10246" max="10247" width="1" style="78" customWidth="1"/>
    <col min="10248" max="10248" width="8.42578125" style="78" customWidth="1"/>
    <col min="10249" max="10249" width="10.140625" style="78" customWidth="1"/>
    <col min="10250" max="10250" width="9.28515625" style="78" customWidth="1"/>
    <col min="10251" max="10251" width="1.7109375" style="78" customWidth="1"/>
    <col min="10252" max="10252" width="3.85546875" style="78" customWidth="1"/>
    <col min="10253" max="10253" width="15.28515625" style="78" customWidth="1"/>
    <col min="10254" max="10254" width="5" style="78" customWidth="1"/>
    <col min="10255" max="10255" width="4.85546875" style="78" customWidth="1"/>
    <col min="10256" max="10256" width="32.140625" style="78" customWidth="1"/>
    <col min="10257" max="10496" width="9.140625" style="78"/>
    <col min="10497" max="10497" width="5" style="78" customWidth="1"/>
    <col min="10498" max="10498" width="17.5703125" style="78" customWidth="1"/>
    <col min="10499" max="10499" width="0.5703125" style="78" customWidth="1"/>
    <col min="10500" max="10500" width="3.7109375" style="78" customWidth="1"/>
    <col min="10501" max="10501" width="17.42578125" style="78" customWidth="1"/>
    <col min="10502" max="10503" width="1" style="78" customWidth="1"/>
    <col min="10504" max="10504" width="8.42578125" style="78" customWidth="1"/>
    <col min="10505" max="10505" width="10.140625" style="78" customWidth="1"/>
    <col min="10506" max="10506" width="9.28515625" style="78" customWidth="1"/>
    <col min="10507" max="10507" width="1.7109375" style="78" customWidth="1"/>
    <col min="10508" max="10508" width="3.85546875" style="78" customWidth="1"/>
    <col min="10509" max="10509" width="15.28515625" style="78" customWidth="1"/>
    <col min="10510" max="10510" width="5" style="78" customWidth="1"/>
    <col min="10511" max="10511" width="4.85546875" style="78" customWidth="1"/>
    <col min="10512" max="10512" width="32.140625" style="78" customWidth="1"/>
    <col min="10513" max="10752" width="9.140625" style="78"/>
    <col min="10753" max="10753" width="5" style="78" customWidth="1"/>
    <col min="10754" max="10754" width="17.5703125" style="78" customWidth="1"/>
    <col min="10755" max="10755" width="0.5703125" style="78" customWidth="1"/>
    <col min="10756" max="10756" width="3.7109375" style="78" customWidth="1"/>
    <col min="10757" max="10757" width="17.42578125" style="78" customWidth="1"/>
    <col min="10758" max="10759" width="1" style="78" customWidth="1"/>
    <col min="10760" max="10760" width="8.42578125" style="78" customWidth="1"/>
    <col min="10761" max="10761" width="10.140625" style="78" customWidth="1"/>
    <col min="10762" max="10762" width="9.28515625" style="78" customWidth="1"/>
    <col min="10763" max="10763" width="1.7109375" style="78" customWidth="1"/>
    <col min="10764" max="10764" width="3.85546875" style="78" customWidth="1"/>
    <col min="10765" max="10765" width="15.28515625" style="78" customWidth="1"/>
    <col min="10766" max="10766" width="5" style="78" customWidth="1"/>
    <col min="10767" max="10767" width="4.85546875" style="78" customWidth="1"/>
    <col min="10768" max="10768" width="32.140625" style="78" customWidth="1"/>
    <col min="10769" max="11008" width="9.140625" style="78"/>
    <col min="11009" max="11009" width="5" style="78" customWidth="1"/>
    <col min="11010" max="11010" width="17.5703125" style="78" customWidth="1"/>
    <col min="11011" max="11011" width="0.5703125" style="78" customWidth="1"/>
    <col min="11012" max="11012" width="3.7109375" style="78" customWidth="1"/>
    <col min="11013" max="11013" width="17.42578125" style="78" customWidth="1"/>
    <col min="11014" max="11015" width="1" style="78" customWidth="1"/>
    <col min="11016" max="11016" width="8.42578125" style="78" customWidth="1"/>
    <col min="11017" max="11017" width="10.140625" style="78" customWidth="1"/>
    <col min="11018" max="11018" width="9.28515625" style="78" customWidth="1"/>
    <col min="11019" max="11019" width="1.7109375" style="78" customWidth="1"/>
    <col min="11020" max="11020" width="3.85546875" style="78" customWidth="1"/>
    <col min="11021" max="11021" width="15.28515625" style="78" customWidth="1"/>
    <col min="11022" max="11022" width="5" style="78" customWidth="1"/>
    <col min="11023" max="11023" width="4.85546875" style="78" customWidth="1"/>
    <col min="11024" max="11024" width="32.140625" style="78" customWidth="1"/>
    <col min="11025" max="11264" width="9.140625" style="78"/>
    <col min="11265" max="11265" width="5" style="78" customWidth="1"/>
    <col min="11266" max="11266" width="17.5703125" style="78" customWidth="1"/>
    <col min="11267" max="11267" width="0.5703125" style="78" customWidth="1"/>
    <col min="11268" max="11268" width="3.7109375" style="78" customWidth="1"/>
    <col min="11269" max="11269" width="17.42578125" style="78" customWidth="1"/>
    <col min="11270" max="11271" width="1" style="78" customWidth="1"/>
    <col min="11272" max="11272" width="8.42578125" style="78" customWidth="1"/>
    <col min="11273" max="11273" width="10.140625" style="78" customWidth="1"/>
    <col min="11274" max="11274" width="9.28515625" style="78" customWidth="1"/>
    <col min="11275" max="11275" width="1.7109375" style="78" customWidth="1"/>
    <col min="11276" max="11276" width="3.85546875" style="78" customWidth="1"/>
    <col min="11277" max="11277" width="15.28515625" style="78" customWidth="1"/>
    <col min="11278" max="11278" width="5" style="78" customWidth="1"/>
    <col min="11279" max="11279" width="4.85546875" style="78" customWidth="1"/>
    <col min="11280" max="11280" width="32.140625" style="78" customWidth="1"/>
    <col min="11281" max="11520" width="9.140625" style="78"/>
    <col min="11521" max="11521" width="5" style="78" customWidth="1"/>
    <col min="11522" max="11522" width="17.5703125" style="78" customWidth="1"/>
    <col min="11523" max="11523" width="0.5703125" style="78" customWidth="1"/>
    <col min="11524" max="11524" width="3.7109375" style="78" customWidth="1"/>
    <col min="11525" max="11525" width="17.42578125" style="78" customWidth="1"/>
    <col min="11526" max="11527" width="1" style="78" customWidth="1"/>
    <col min="11528" max="11528" width="8.42578125" style="78" customWidth="1"/>
    <col min="11529" max="11529" width="10.140625" style="78" customWidth="1"/>
    <col min="11530" max="11530" width="9.28515625" style="78" customWidth="1"/>
    <col min="11531" max="11531" width="1.7109375" style="78" customWidth="1"/>
    <col min="11532" max="11532" width="3.85546875" style="78" customWidth="1"/>
    <col min="11533" max="11533" width="15.28515625" style="78" customWidth="1"/>
    <col min="11534" max="11534" width="5" style="78" customWidth="1"/>
    <col min="11535" max="11535" width="4.85546875" style="78" customWidth="1"/>
    <col min="11536" max="11536" width="32.140625" style="78" customWidth="1"/>
    <col min="11537" max="11776" width="9.140625" style="78"/>
    <col min="11777" max="11777" width="5" style="78" customWidth="1"/>
    <col min="11778" max="11778" width="17.5703125" style="78" customWidth="1"/>
    <col min="11779" max="11779" width="0.5703125" style="78" customWidth="1"/>
    <col min="11780" max="11780" width="3.7109375" style="78" customWidth="1"/>
    <col min="11781" max="11781" width="17.42578125" style="78" customWidth="1"/>
    <col min="11782" max="11783" width="1" style="78" customWidth="1"/>
    <col min="11784" max="11784" width="8.42578125" style="78" customWidth="1"/>
    <col min="11785" max="11785" width="10.140625" style="78" customWidth="1"/>
    <col min="11786" max="11786" width="9.28515625" style="78" customWidth="1"/>
    <col min="11787" max="11787" width="1.7109375" style="78" customWidth="1"/>
    <col min="11788" max="11788" width="3.85546875" style="78" customWidth="1"/>
    <col min="11789" max="11789" width="15.28515625" style="78" customWidth="1"/>
    <col min="11790" max="11790" width="5" style="78" customWidth="1"/>
    <col min="11791" max="11791" width="4.85546875" style="78" customWidth="1"/>
    <col min="11792" max="11792" width="32.140625" style="78" customWidth="1"/>
    <col min="11793" max="12032" width="9.140625" style="78"/>
    <col min="12033" max="12033" width="5" style="78" customWidth="1"/>
    <col min="12034" max="12034" width="17.5703125" style="78" customWidth="1"/>
    <col min="12035" max="12035" width="0.5703125" style="78" customWidth="1"/>
    <col min="12036" max="12036" width="3.7109375" style="78" customWidth="1"/>
    <col min="12037" max="12037" width="17.42578125" style="78" customWidth="1"/>
    <col min="12038" max="12039" width="1" style="78" customWidth="1"/>
    <col min="12040" max="12040" width="8.42578125" style="78" customWidth="1"/>
    <col min="12041" max="12041" width="10.140625" style="78" customWidth="1"/>
    <col min="12042" max="12042" width="9.28515625" style="78" customWidth="1"/>
    <col min="12043" max="12043" width="1.7109375" style="78" customWidth="1"/>
    <col min="12044" max="12044" width="3.85546875" style="78" customWidth="1"/>
    <col min="12045" max="12045" width="15.28515625" style="78" customWidth="1"/>
    <col min="12046" max="12046" width="5" style="78" customWidth="1"/>
    <col min="12047" max="12047" width="4.85546875" style="78" customWidth="1"/>
    <col min="12048" max="12048" width="32.140625" style="78" customWidth="1"/>
    <col min="12049" max="12288" width="9.140625" style="78"/>
    <col min="12289" max="12289" width="5" style="78" customWidth="1"/>
    <col min="12290" max="12290" width="17.5703125" style="78" customWidth="1"/>
    <col min="12291" max="12291" width="0.5703125" style="78" customWidth="1"/>
    <col min="12292" max="12292" width="3.7109375" style="78" customWidth="1"/>
    <col min="12293" max="12293" width="17.42578125" style="78" customWidth="1"/>
    <col min="12294" max="12295" width="1" style="78" customWidth="1"/>
    <col min="12296" max="12296" width="8.42578125" style="78" customWidth="1"/>
    <col min="12297" max="12297" width="10.140625" style="78" customWidth="1"/>
    <col min="12298" max="12298" width="9.28515625" style="78" customWidth="1"/>
    <col min="12299" max="12299" width="1.7109375" style="78" customWidth="1"/>
    <col min="12300" max="12300" width="3.85546875" style="78" customWidth="1"/>
    <col min="12301" max="12301" width="15.28515625" style="78" customWidth="1"/>
    <col min="12302" max="12302" width="5" style="78" customWidth="1"/>
    <col min="12303" max="12303" width="4.85546875" style="78" customWidth="1"/>
    <col min="12304" max="12304" width="32.140625" style="78" customWidth="1"/>
    <col min="12305" max="12544" width="9.140625" style="78"/>
    <col min="12545" max="12545" width="5" style="78" customWidth="1"/>
    <col min="12546" max="12546" width="17.5703125" style="78" customWidth="1"/>
    <col min="12547" max="12547" width="0.5703125" style="78" customWidth="1"/>
    <col min="12548" max="12548" width="3.7109375" style="78" customWidth="1"/>
    <col min="12549" max="12549" width="17.42578125" style="78" customWidth="1"/>
    <col min="12550" max="12551" width="1" style="78" customWidth="1"/>
    <col min="12552" max="12552" width="8.42578125" style="78" customWidth="1"/>
    <col min="12553" max="12553" width="10.140625" style="78" customWidth="1"/>
    <col min="12554" max="12554" width="9.28515625" style="78" customWidth="1"/>
    <col min="12555" max="12555" width="1.7109375" style="78" customWidth="1"/>
    <col min="12556" max="12556" width="3.85546875" style="78" customWidth="1"/>
    <col min="12557" max="12557" width="15.28515625" style="78" customWidth="1"/>
    <col min="12558" max="12558" width="5" style="78" customWidth="1"/>
    <col min="12559" max="12559" width="4.85546875" style="78" customWidth="1"/>
    <col min="12560" max="12560" width="32.140625" style="78" customWidth="1"/>
    <col min="12561" max="12800" width="9.140625" style="78"/>
    <col min="12801" max="12801" width="5" style="78" customWidth="1"/>
    <col min="12802" max="12802" width="17.5703125" style="78" customWidth="1"/>
    <col min="12803" max="12803" width="0.5703125" style="78" customWidth="1"/>
    <col min="12804" max="12804" width="3.7109375" style="78" customWidth="1"/>
    <col min="12805" max="12805" width="17.42578125" style="78" customWidth="1"/>
    <col min="12806" max="12807" width="1" style="78" customWidth="1"/>
    <col min="12808" max="12808" width="8.42578125" style="78" customWidth="1"/>
    <col min="12809" max="12809" width="10.140625" style="78" customWidth="1"/>
    <col min="12810" max="12810" width="9.28515625" style="78" customWidth="1"/>
    <col min="12811" max="12811" width="1.7109375" style="78" customWidth="1"/>
    <col min="12812" max="12812" width="3.85546875" style="78" customWidth="1"/>
    <col min="12813" max="12813" width="15.28515625" style="78" customWidth="1"/>
    <col min="12814" max="12814" width="5" style="78" customWidth="1"/>
    <col min="12815" max="12815" width="4.85546875" style="78" customWidth="1"/>
    <col min="12816" max="12816" width="32.140625" style="78" customWidth="1"/>
    <col min="12817" max="13056" width="9.140625" style="78"/>
    <col min="13057" max="13057" width="5" style="78" customWidth="1"/>
    <col min="13058" max="13058" width="17.5703125" style="78" customWidth="1"/>
    <col min="13059" max="13059" width="0.5703125" style="78" customWidth="1"/>
    <col min="13060" max="13060" width="3.7109375" style="78" customWidth="1"/>
    <col min="13061" max="13061" width="17.42578125" style="78" customWidth="1"/>
    <col min="13062" max="13063" width="1" style="78" customWidth="1"/>
    <col min="13064" max="13064" width="8.42578125" style="78" customWidth="1"/>
    <col min="13065" max="13065" width="10.140625" style="78" customWidth="1"/>
    <col min="13066" max="13066" width="9.28515625" style="78" customWidth="1"/>
    <col min="13067" max="13067" width="1.7109375" style="78" customWidth="1"/>
    <col min="13068" max="13068" width="3.85546875" style="78" customWidth="1"/>
    <col min="13069" max="13069" width="15.28515625" style="78" customWidth="1"/>
    <col min="13070" max="13070" width="5" style="78" customWidth="1"/>
    <col min="13071" max="13071" width="4.85546875" style="78" customWidth="1"/>
    <col min="13072" max="13072" width="32.140625" style="78" customWidth="1"/>
    <col min="13073" max="13312" width="9.140625" style="78"/>
    <col min="13313" max="13313" width="5" style="78" customWidth="1"/>
    <col min="13314" max="13314" width="17.5703125" style="78" customWidth="1"/>
    <col min="13315" max="13315" width="0.5703125" style="78" customWidth="1"/>
    <col min="13316" max="13316" width="3.7109375" style="78" customWidth="1"/>
    <col min="13317" max="13317" width="17.42578125" style="78" customWidth="1"/>
    <col min="13318" max="13319" width="1" style="78" customWidth="1"/>
    <col min="13320" max="13320" width="8.42578125" style="78" customWidth="1"/>
    <col min="13321" max="13321" width="10.140625" style="78" customWidth="1"/>
    <col min="13322" max="13322" width="9.28515625" style="78" customWidth="1"/>
    <col min="13323" max="13323" width="1.7109375" style="78" customWidth="1"/>
    <col min="13324" max="13324" width="3.85546875" style="78" customWidth="1"/>
    <col min="13325" max="13325" width="15.28515625" style="78" customWidth="1"/>
    <col min="13326" max="13326" width="5" style="78" customWidth="1"/>
    <col min="13327" max="13327" width="4.85546875" style="78" customWidth="1"/>
    <col min="13328" max="13328" width="32.140625" style="78" customWidth="1"/>
    <col min="13329" max="13568" width="9.140625" style="78"/>
    <col min="13569" max="13569" width="5" style="78" customWidth="1"/>
    <col min="13570" max="13570" width="17.5703125" style="78" customWidth="1"/>
    <col min="13571" max="13571" width="0.5703125" style="78" customWidth="1"/>
    <col min="13572" max="13572" width="3.7109375" style="78" customWidth="1"/>
    <col min="13573" max="13573" width="17.42578125" style="78" customWidth="1"/>
    <col min="13574" max="13575" width="1" style="78" customWidth="1"/>
    <col min="13576" max="13576" width="8.42578125" style="78" customWidth="1"/>
    <col min="13577" max="13577" width="10.140625" style="78" customWidth="1"/>
    <col min="13578" max="13578" width="9.28515625" style="78" customWidth="1"/>
    <col min="13579" max="13579" width="1.7109375" style="78" customWidth="1"/>
    <col min="13580" max="13580" width="3.85546875" style="78" customWidth="1"/>
    <col min="13581" max="13581" width="15.28515625" style="78" customWidth="1"/>
    <col min="13582" max="13582" width="5" style="78" customWidth="1"/>
    <col min="13583" max="13583" width="4.85546875" style="78" customWidth="1"/>
    <col min="13584" max="13584" width="32.140625" style="78" customWidth="1"/>
    <col min="13585" max="13824" width="9.140625" style="78"/>
    <col min="13825" max="13825" width="5" style="78" customWidth="1"/>
    <col min="13826" max="13826" width="17.5703125" style="78" customWidth="1"/>
    <col min="13827" max="13827" width="0.5703125" style="78" customWidth="1"/>
    <col min="13828" max="13828" width="3.7109375" style="78" customWidth="1"/>
    <col min="13829" max="13829" width="17.42578125" style="78" customWidth="1"/>
    <col min="13830" max="13831" width="1" style="78" customWidth="1"/>
    <col min="13832" max="13832" width="8.42578125" style="78" customWidth="1"/>
    <col min="13833" max="13833" width="10.140625" style="78" customWidth="1"/>
    <col min="13834" max="13834" width="9.28515625" style="78" customWidth="1"/>
    <col min="13835" max="13835" width="1.7109375" style="78" customWidth="1"/>
    <col min="13836" max="13836" width="3.85546875" style="78" customWidth="1"/>
    <col min="13837" max="13837" width="15.28515625" style="78" customWidth="1"/>
    <col min="13838" max="13838" width="5" style="78" customWidth="1"/>
    <col min="13839" max="13839" width="4.85546875" style="78" customWidth="1"/>
    <col min="13840" max="13840" width="32.140625" style="78" customWidth="1"/>
    <col min="13841" max="14080" width="9.140625" style="78"/>
    <col min="14081" max="14081" width="5" style="78" customWidth="1"/>
    <col min="14082" max="14082" width="17.5703125" style="78" customWidth="1"/>
    <col min="14083" max="14083" width="0.5703125" style="78" customWidth="1"/>
    <col min="14084" max="14084" width="3.7109375" style="78" customWidth="1"/>
    <col min="14085" max="14085" width="17.42578125" style="78" customWidth="1"/>
    <col min="14086" max="14087" width="1" style="78" customWidth="1"/>
    <col min="14088" max="14088" width="8.42578125" style="78" customWidth="1"/>
    <col min="14089" max="14089" width="10.140625" style="78" customWidth="1"/>
    <col min="14090" max="14090" width="9.28515625" style="78" customWidth="1"/>
    <col min="14091" max="14091" width="1.7109375" style="78" customWidth="1"/>
    <col min="14092" max="14092" width="3.85546875" style="78" customWidth="1"/>
    <col min="14093" max="14093" width="15.28515625" style="78" customWidth="1"/>
    <col min="14094" max="14094" width="5" style="78" customWidth="1"/>
    <col min="14095" max="14095" width="4.85546875" style="78" customWidth="1"/>
    <col min="14096" max="14096" width="32.140625" style="78" customWidth="1"/>
    <col min="14097" max="14336" width="9.140625" style="78"/>
    <col min="14337" max="14337" width="5" style="78" customWidth="1"/>
    <col min="14338" max="14338" width="17.5703125" style="78" customWidth="1"/>
    <col min="14339" max="14339" width="0.5703125" style="78" customWidth="1"/>
    <col min="14340" max="14340" width="3.7109375" style="78" customWidth="1"/>
    <col min="14341" max="14341" width="17.42578125" style="78" customWidth="1"/>
    <col min="14342" max="14343" width="1" style="78" customWidth="1"/>
    <col min="14344" max="14344" width="8.42578125" style="78" customWidth="1"/>
    <col min="14345" max="14345" width="10.140625" style="78" customWidth="1"/>
    <col min="14346" max="14346" width="9.28515625" style="78" customWidth="1"/>
    <col min="14347" max="14347" width="1.7109375" style="78" customWidth="1"/>
    <col min="14348" max="14348" width="3.85546875" style="78" customWidth="1"/>
    <col min="14349" max="14349" width="15.28515625" style="78" customWidth="1"/>
    <col min="14350" max="14350" width="5" style="78" customWidth="1"/>
    <col min="14351" max="14351" width="4.85546875" style="78" customWidth="1"/>
    <col min="14352" max="14352" width="32.140625" style="78" customWidth="1"/>
    <col min="14353" max="14592" width="9.140625" style="78"/>
    <col min="14593" max="14593" width="5" style="78" customWidth="1"/>
    <col min="14594" max="14594" width="17.5703125" style="78" customWidth="1"/>
    <col min="14595" max="14595" width="0.5703125" style="78" customWidth="1"/>
    <col min="14596" max="14596" width="3.7109375" style="78" customWidth="1"/>
    <col min="14597" max="14597" width="17.42578125" style="78" customWidth="1"/>
    <col min="14598" max="14599" width="1" style="78" customWidth="1"/>
    <col min="14600" max="14600" width="8.42578125" style="78" customWidth="1"/>
    <col min="14601" max="14601" width="10.140625" style="78" customWidth="1"/>
    <col min="14602" max="14602" width="9.28515625" style="78" customWidth="1"/>
    <col min="14603" max="14603" width="1.7109375" style="78" customWidth="1"/>
    <col min="14604" max="14604" width="3.85546875" style="78" customWidth="1"/>
    <col min="14605" max="14605" width="15.28515625" style="78" customWidth="1"/>
    <col min="14606" max="14606" width="5" style="78" customWidth="1"/>
    <col min="14607" max="14607" width="4.85546875" style="78" customWidth="1"/>
    <col min="14608" max="14608" width="32.140625" style="78" customWidth="1"/>
    <col min="14609" max="14848" width="9.140625" style="78"/>
    <col min="14849" max="14849" width="5" style="78" customWidth="1"/>
    <col min="14850" max="14850" width="17.5703125" style="78" customWidth="1"/>
    <col min="14851" max="14851" width="0.5703125" style="78" customWidth="1"/>
    <col min="14852" max="14852" width="3.7109375" style="78" customWidth="1"/>
    <col min="14853" max="14853" width="17.42578125" style="78" customWidth="1"/>
    <col min="14854" max="14855" width="1" style="78" customWidth="1"/>
    <col min="14856" max="14856" width="8.42578125" style="78" customWidth="1"/>
    <col min="14857" max="14857" width="10.140625" style="78" customWidth="1"/>
    <col min="14858" max="14858" width="9.28515625" style="78" customWidth="1"/>
    <col min="14859" max="14859" width="1.7109375" style="78" customWidth="1"/>
    <col min="14860" max="14860" width="3.85546875" style="78" customWidth="1"/>
    <col min="14861" max="14861" width="15.28515625" style="78" customWidth="1"/>
    <col min="14862" max="14862" width="5" style="78" customWidth="1"/>
    <col min="14863" max="14863" width="4.85546875" style="78" customWidth="1"/>
    <col min="14864" max="14864" width="32.140625" style="78" customWidth="1"/>
    <col min="14865" max="15104" width="9.140625" style="78"/>
    <col min="15105" max="15105" width="5" style="78" customWidth="1"/>
    <col min="15106" max="15106" width="17.5703125" style="78" customWidth="1"/>
    <col min="15107" max="15107" width="0.5703125" style="78" customWidth="1"/>
    <col min="15108" max="15108" width="3.7109375" style="78" customWidth="1"/>
    <col min="15109" max="15109" width="17.42578125" style="78" customWidth="1"/>
    <col min="15110" max="15111" width="1" style="78" customWidth="1"/>
    <col min="15112" max="15112" width="8.42578125" style="78" customWidth="1"/>
    <col min="15113" max="15113" width="10.140625" style="78" customWidth="1"/>
    <col min="15114" max="15114" width="9.28515625" style="78" customWidth="1"/>
    <col min="15115" max="15115" width="1.7109375" style="78" customWidth="1"/>
    <col min="15116" max="15116" width="3.85546875" style="78" customWidth="1"/>
    <col min="15117" max="15117" width="15.28515625" style="78" customWidth="1"/>
    <col min="15118" max="15118" width="5" style="78" customWidth="1"/>
    <col min="15119" max="15119" width="4.85546875" style="78" customWidth="1"/>
    <col min="15120" max="15120" width="32.140625" style="78" customWidth="1"/>
    <col min="15121" max="15360" width="9.140625" style="78"/>
    <col min="15361" max="15361" width="5" style="78" customWidth="1"/>
    <col min="15362" max="15362" width="17.5703125" style="78" customWidth="1"/>
    <col min="15363" max="15363" width="0.5703125" style="78" customWidth="1"/>
    <col min="15364" max="15364" width="3.7109375" style="78" customWidth="1"/>
    <col min="15365" max="15365" width="17.42578125" style="78" customWidth="1"/>
    <col min="15366" max="15367" width="1" style="78" customWidth="1"/>
    <col min="15368" max="15368" width="8.42578125" style="78" customWidth="1"/>
    <col min="15369" max="15369" width="10.140625" style="78" customWidth="1"/>
    <col min="15370" max="15370" width="9.28515625" style="78" customWidth="1"/>
    <col min="15371" max="15371" width="1.7109375" style="78" customWidth="1"/>
    <col min="15372" max="15372" width="3.85546875" style="78" customWidth="1"/>
    <col min="15373" max="15373" width="15.28515625" style="78" customWidth="1"/>
    <col min="15374" max="15374" width="5" style="78" customWidth="1"/>
    <col min="15375" max="15375" width="4.85546875" style="78" customWidth="1"/>
    <col min="15376" max="15376" width="32.140625" style="78" customWidth="1"/>
    <col min="15377" max="15616" width="9.140625" style="78"/>
    <col min="15617" max="15617" width="5" style="78" customWidth="1"/>
    <col min="15618" max="15618" width="17.5703125" style="78" customWidth="1"/>
    <col min="15619" max="15619" width="0.5703125" style="78" customWidth="1"/>
    <col min="15620" max="15620" width="3.7109375" style="78" customWidth="1"/>
    <col min="15621" max="15621" width="17.42578125" style="78" customWidth="1"/>
    <col min="15622" max="15623" width="1" style="78" customWidth="1"/>
    <col min="15624" max="15624" width="8.42578125" style="78" customWidth="1"/>
    <col min="15625" max="15625" width="10.140625" style="78" customWidth="1"/>
    <col min="15626" max="15626" width="9.28515625" style="78" customWidth="1"/>
    <col min="15627" max="15627" width="1.7109375" style="78" customWidth="1"/>
    <col min="15628" max="15628" width="3.85546875" style="78" customWidth="1"/>
    <col min="15629" max="15629" width="15.28515625" style="78" customWidth="1"/>
    <col min="15630" max="15630" width="5" style="78" customWidth="1"/>
    <col min="15631" max="15631" width="4.85546875" style="78" customWidth="1"/>
    <col min="15632" max="15632" width="32.140625" style="78" customWidth="1"/>
    <col min="15633" max="15872" width="9.140625" style="78"/>
    <col min="15873" max="15873" width="5" style="78" customWidth="1"/>
    <col min="15874" max="15874" width="17.5703125" style="78" customWidth="1"/>
    <col min="15875" max="15875" width="0.5703125" style="78" customWidth="1"/>
    <col min="15876" max="15876" width="3.7109375" style="78" customWidth="1"/>
    <col min="15877" max="15877" width="17.42578125" style="78" customWidth="1"/>
    <col min="15878" max="15879" width="1" style="78" customWidth="1"/>
    <col min="15880" max="15880" width="8.42578125" style="78" customWidth="1"/>
    <col min="15881" max="15881" width="10.140625" style="78" customWidth="1"/>
    <col min="15882" max="15882" width="9.28515625" style="78" customWidth="1"/>
    <col min="15883" max="15883" width="1.7109375" style="78" customWidth="1"/>
    <col min="15884" max="15884" width="3.85546875" style="78" customWidth="1"/>
    <col min="15885" max="15885" width="15.28515625" style="78" customWidth="1"/>
    <col min="15886" max="15886" width="5" style="78" customWidth="1"/>
    <col min="15887" max="15887" width="4.85546875" style="78" customWidth="1"/>
    <col min="15888" max="15888" width="32.140625" style="78" customWidth="1"/>
    <col min="15889" max="16128" width="9.140625" style="78"/>
    <col min="16129" max="16129" width="5" style="78" customWidth="1"/>
    <col min="16130" max="16130" width="17.5703125" style="78" customWidth="1"/>
    <col min="16131" max="16131" width="0.5703125" style="78" customWidth="1"/>
    <col min="16132" max="16132" width="3.7109375" style="78" customWidth="1"/>
    <col min="16133" max="16133" width="17.42578125" style="78" customWidth="1"/>
    <col min="16134" max="16135" width="1" style="78" customWidth="1"/>
    <col min="16136" max="16136" width="8.42578125" style="78" customWidth="1"/>
    <col min="16137" max="16137" width="10.140625" style="78" customWidth="1"/>
    <col min="16138" max="16138" width="9.28515625" style="78" customWidth="1"/>
    <col min="16139" max="16139" width="1.7109375" style="78" customWidth="1"/>
    <col min="16140" max="16140" width="3.85546875" style="78" customWidth="1"/>
    <col min="16141" max="16141" width="15.28515625" style="78" customWidth="1"/>
    <col min="16142" max="16142" width="5" style="78" customWidth="1"/>
    <col min="16143" max="16143" width="4.85546875" style="78" customWidth="1"/>
    <col min="16144" max="16144" width="32.140625" style="78" customWidth="1"/>
    <col min="16145" max="16384" width="9.140625" style="78"/>
  </cols>
  <sheetData>
    <row r="1" spans="1:16" ht="20.100000000000001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21" customHeight="1">
      <c r="A2" s="77"/>
      <c r="B2" s="77"/>
      <c r="C2" s="77"/>
      <c r="D2" s="77"/>
      <c r="E2" s="289" t="s">
        <v>143</v>
      </c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77"/>
    </row>
    <row r="3" spans="1:16" ht="17.100000000000001" customHeight="1">
      <c r="A3" s="77"/>
      <c r="B3" s="77"/>
      <c r="C3" s="77"/>
      <c r="D3" s="77"/>
      <c r="E3" s="290" t="s">
        <v>144</v>
      </c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77"/>
    </row>
    <row r="4" spans="1:16" ht="17.100000000000001" customHeight="1">
      <c r="A4" s="77"/>
      <c r="B4" s="77"/>
      <c r="C4" s="77"/>
      <c r="D4" s="77"/>
      <c r="E4" s="290" t="s">
        <v>145</v>
      </c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77"/>
    </row>
    <row r="5" spans="1:16" ht="15" customHeight="1">
      <c r="A5" s="77"/>
      <c r="B5" s="290" t="s">
        <v>146</v>
      </c>
      <c r="C5" s="290"/>
      <c r="D5" s="290"/>
      <c r="E5" s="290"/>
      <c r="F5" s="290"/>
      <c r="G5" s="290" t="s">
        <v>147</v>
      </c>
      <c r="H5" s="290"/>
      <c r="I5" s="290"/>
      <c r="J5" s="290"/>
      <c r="K5" s="290"/>
      <c r="L5" s="290"/>
      <c r="M5" s="290"/>
      <c r="N5" s="290"/>
      <c r="O5" s="290"/>
      <c r="P5" s="77"/>
    </row>
    <row r="6" spans="1:16" ht="15" customHeight="1">
      <c r="A6" s="77"/>
      <c r="B6" s="291" t="s">
        <v>148</v>
      </c>
      <c r="C6" s="291"/>
      <c r="D6" s="291"/>
      <c r="E6" s="291"/>
      <c r="F6" s="291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 customHeight="1">
      <c r="A7" s="77"/>
      <c r="B7" s="79" t="s">
        <v>149</v>
      </c>
      <c r="C7" s="77"/>
      <c r="D7" s="294" t="s">
        <v>150</v>
      </c>
      <c r="E7" s="294"/>
      <c r="F7" s="294"/>
      <c r="G7" s="294"/>
      <c r="H7" s="294"/>
      <c r="I7" s="294"/>
      <c r="J7" s="294"/>
      <c r="K7" s="77"/>
      <c r="L7" s="294" t="s">
        <v>151</v>
      </c>
      <c r="M7" s="294"/>
      <c r="N7" s="77"/>
      <c r="O7" s="77"/>
      <c r="P7" s="77"/>
    </row>
    <row r="8" spans="1:16" ht="30" customHeight="1">
      <c r="A8" s="77"/>
      <c r="B8" s="280" t="s">
        <v>8</v>
      </c>
      <c r="C8" s="280"/>
      <c r="D8" s="280"/>
      <c r="E8" s="280"/>
      <c r="F8" s="281" t="s">
        <v>152</v>
      </c>
      <c r="G8" s="281"/>
      <c r="H8" s="281"/>
      <c r="I8" s="80" t="s">
        <v>153</v>
      </c>
      <c r="J8" s="281" t="s">
        <v>154</v>
      </c>
      <c r="K8" s="281"/>
      <c r="L8" s="281"/>
      <c r="M8" s="80" t="s">
        <v>155</v>
      </c>
      <c r="N8" s="77"/>
      <c r="O8" s="77"/>
      <c r="P8" s="77"/>
    </row>
    <row r="9" spans="1:16" ht="9.9499999999999993" customHeight="1">
      <c r="A9" s="77"/>
      <c r="B9" s="295" t="s">
        <v>14</v>
      </c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77"/>
      <c r="O9" s="77"/>
      <c r="P9" s="77"/>
    </row>
    <row r="10" spans="1:16" ht="9.9499999999999993" customHeight="1">
      <c r="A10" s="77"/>
      <c r="B10" s="292" t="s">
        <v>156</v>
      </c>
      <c r="C10" s="292"/>
      <c r="D10" s="292"/>
      <c r="E10" s="292"/>
      <c r="F10" s="292"/>
      <c r="G10" s="292"/>
      <c r="H10" s="81">
        <v>0</v>
      </c>
      <c r="I10" s="81">
        <v>0</v>
      </c>
      <c r="J10" s="293">
        <v>0</v>
      </c>
      <c r="K10" s="293"/>
      <c r="L10" s="293"/>
      <c r="M10" s="81">
        <v>0</v>
      </c>
      <c r="N10" s="77"/>
      <c r="O10" s="77"/>
      <c r="P10" s="77"/>
    </row>
    <row r="11" spans="1:16" ht="9.9499999999999993" customHeight="1">
      <c r="A11" s="77"/>
      <c r="B11" s="292" t="s">
        <v>157</v>
      </c>
      <c r="C11" s="292"/>
      <c r="D11" s="292"/>
      <c r="E11" s="292"/>
      <c r="F11" s="292"/>
      <c r="G11" s="292"/>
      <c r="H11" s="81">
        <v>0</v>
      </c>
      <c r="I11" s="81">
        <v>0</v>
      </c>
      <c r="J11" s="293">
        <v>0</v>
      </c>
      <c r="K11" s="293"/>
      <c r="L11" s="293"/>
      <c r="M11" s="81">
        <v>0</v>
      </c>
      <c r="N11" s="77"/>
      <c r="O11" s="77"/>
      <c r="P11" s="77"/>
    </row>
    <row r="12" spans="1:16" ht="9.9499999999999993" customHeight="1">
      <c r="A12" s="77"/>
      <c r="B12" s="292" t="s">
        <v>158</v>
      </c>
      <c r="C12" s="292"/>
      <c r="D12" s="292"/>
      <c r="E12" s="292"/>
      <c r="F12" s="292"/>
      <c r="G12" s="292"/>
      <c r="H12" s="81"/>
      <c r="I12" s="81"/>
      <c r="J12" s="293"/>
      <c r="K12" s="293"/>
      <c r="L12" s="293"/>
      <c r="M12" s="81"/>
      <c r="N12" s="77"/>
      <c r="O12" s="77"/>
      <c r="P12" s="77"/>
    </row>
    <row r="13" spans="1:16" ht="9.9499999999999993" customHeight="1">
      <c r="A13" s="77"/>
      <c r="B13" s="292" t="s">
        <v>159</v>
      </c>
      <c r="C13" s="292"/>
      <c r="D13" s="292"/>
      <c r="E13" s="292"/>
      <c r="F13" s="292"/>
      <c r="G13" s="292"/>
      <c r="H13" s="81">
        <v>0</v>
      </c>
      <c r="I13" s="81">
        <v>0</v>
      </c>
      <c r="J13" s="293">
        <v>0</v>
      </c>
      <c r="K13" s="293"/>
      <c r="L13" s="293"/>
      <c r="M13" s="81">
        <v>0</v>
      </c>
      <c r="N13" s="77"/>
      <c r="O13" s="77"/>
      <c r="P13" s="77"/>
    </row>
    <row r="14" spans="1:16" ht="9.9499999999999993" customHeight="1">
      <c r="A14" s="77"/>
      <c r="B14" s="292" t="s">
        <v>160</v>
      </c>
      <c r="C14" s="292"/>
      <c r="D14" s="292"/>
      <c r="E14" s="292"/>
      <c r="F14" s="292"/>
      <c r="G14" s="292"/>
      <c r="H14" s="81">
        <v>0</v>
      </c>
      <c r="I14" s="81">
        <v>0</v>
      </c>
      <c r="J14" s="293">
        <v>0</v>
      </c>
      <c r="K14" s="293"/>
      <c r="L14" s="293"/>
      <c r="M14" s="81">
        <v>0</v>
      </c>
      <c r="N14" s="77"/>
      <c r="O14" s="77"/>
      <c r="P14" s="77"/>
    </row>
    <row r="15" spans="1:16" ht="9.9499999999999993" customHeight="1">
      <c r="A15" s="77"/>
      <c r="B15" s="292" t="s">
        <v>161</v>
      </c>
      <c r="C15" s="292"/>
      <c r="D15" s="292"/>
      <c r="E15" s="292"/>
      <c r="F15" s="292"/>
      <c r="G15" s="292"/>
      <c r="H15" s="81">
        <v>450</v>
      </c>
      <c r="I15" s="81">
        <v>16.36</v>
      </c>
      <c r="J15" s="293">
        <v>3.66</v>
      </c>
      <c r="K15" s="293"/>
      <c r="L15" s="293"/>
      <c r="M15" s="81">
        <v>3.53</v>
      </c>
      <c r="N15" s="77"/>
      <c r="O15" s="77"/>
      <c r="P15" s="77"/>
    </row>
    <row r="16" spans="1:16" ht="9.9499999999999993" customHeight="1">
      <c r="A16" s="77"/>
      <c r="B16" s="292" t="s">
        <v>162</v>
      </c>
      <c r="C16" s="292"/>
      <c r="D16" s="292"/>
      <c r="E16" s="292"/>
      <c r="F16" s="292"/>
      <c r="G16" s="292"/>
      <c r="H16" s="81">
        <v>0</v>
      </c>
      <c r="I16" s="81">
        <v>0</v>
      </c>
      <c r="J16" s="293">
        <v>0</v>
      </c>
      <c r="K16" s="293"/>
      <c r="L16" s="293"/>
      <c r="M16" s="81">
        <v>0</v>
      </c>
      <c r="N16" s="77"/>
      <c r="O16" s="77"/>
      <c r="P16" s="77"/>
    </row>
    <row r="17" spans="1:16" ht="9.9499999999999993" customHeight="1">
      <c r="A17" s="77"/>
      <c r="B17" s="292" t="s">
        <v>163</v>
      </c>
      <c r="C17" s="292"/>
      <c r="D17" s="292"/>
      <c r="E17" s="292"/>
      <c r="F17" s="292"/>
      <c r="G17" s="292"/>
      <c r="H17" s="81">
        <v>5420</v>
      </c>
      <c r="I17" s="81">
        <v>197.09</v>
      </c>
      <c r="J17" s="293">
        <v>44.11</v>
      </c>
      <c r="K17" s="293"/>
      <c r="L17" s="293"/>
      <c r="M17" s="81">
        <v>42.55</v>
      </c>
      <c r="N17" s="77"/>
      <c r="O17" s="77"/>
      <c r="P17" s="77"/>
    </row>
    <row r="18" spans="1:16" ht="9.9499999999999993" customHeight="1">
      <c r="A18" s="77"/>
      <c r="B18" s="292" t="s">
        <v>164</v>
      </c>
      <c r="C18" s="292"/>
      <c r="D18" s="292"/>
      <c r="E18" s="292"/>
      <c r="F18" s="292"/>
      <c r="G18" s="292"/>
      <c r="H18" s="81">
        <v>89.8</v>
      </c>
      <c r="I18" s="81">
        <v>3.27</v>
      </c>
      <c r="J18" s="293">
        <v>0.73</v>
      </c>
      <c r="K18" s="293"/>
      <c r="L18" s="293"/>
      <c r="M18" s="81">
        <v>0.7</v>
      </c>
      <c r="N18" s="77"/>
      <c r="O18" s="77"/>
      <c r="P18" s="77"/>
    </row>
    <row r="19" spans="1:16" ht="9.9499999999999993" customHeight="1">
      <c r="A19" s="77"/>
      <c r="B19" s="292" t="s">
        <v>165</v>
      </c>
      <c r="C19" s="292"/>
      <c r="D19" s="292"/>
      <c r="E19" s="292"/>
      <c r="F19" s="292"/>
      <c r="G19" s="292"/>
      <c r="H19" s="81">
        <v>0</v>
      </c>
      <c r="I19" s="81">
        <v>0</v>
      </c>
      <c r="J19" s="293">
        <v>0</v>
      </c>
      <c r="K19" s="293"/>
      <c r="L19" s="293"/>
      <c r="M19" s="81">
        <v>0</v>
      </c>
      <c r="N19" s="77"/>
      <c r="O19" s="77"/>
      <c r="P19" s="77"/>
    </row>
    <row r="20" spans="1:16" ht="9.9499999999999993" customHeight="1">
      <c r="A20" s="77"/>
      <c r="B20" s="292" t="s">
        <v>166</v>
      </c>
      <c r="C20" s="292"/>
      <c r="D20" s="292"/>
      <c r="E20" s="292"/>
      <c r="F20" s="292"/>
      <c r="G20" s="292"/>
      <c r="H20" s="81">
        <v>1714.5</v>
      </c>
      <c r="I20" s="81">
        <v>62.35</v>
      </c>
      <c r="J20" s="293">
        <v>13.95</v>
      </c>
      <c r="K20" s="293"/>
      <c r="L20" s="293"/>
      <c r="M20" s="81">
        <v>13.46</v>
      </c>
      <c r="N20" s="77"/>
      <c r="O20" s="77"/>
      <c r="P20" s="77"/>
    </row>
    <row r="21" spans="1:16" ht="9.9499999999999993" customHeight="1">
      <c r="A21" s="77"/>
      <c r="B21" s="292" t="s">
        <v>167</v>
      </c>
      <c r="C21" s="292"/>
      <c r="D21" s="292"/>
      <c r="E21" s="292"/>
      <c r="F21" s="292"/>
      <c r="G21" s="292"/>
      <c r="H21" s="81">
        <v>592.6</v>
      </c>
      <c r="I21" s="81">
        <v>21.55</v>
      </c>
      <c r="J21" s="293">
        <v>4.82</v>
      </c>
      <c r="K21" s="293"/>
      <c r="L21" s="293"/>
      <c r="M21" s="81">
        <v>4.6500000000000004</v>
      </c>
      <c r="N21" s="77"/>
      <c r="O21" s="77"/>
      <c r="P21" s="77"/>
    </row>
    <row r="22" spans="1:16" ht="9.9499999999999993" customHeight="1">
      <c r="A22" s="77"/>
      <c r="B22" s="292" t="s">
        <v>168</v>
      </c>
      <c r="C22" s="292"/>
      <c r="D22" s="292"/>
      <c r="E22" s="292"/>
      <c r="F22" s="292"/>
      <c r="G22" s="292"/>
      <c r="H22" s="81">
        <v>0</v>
      </c>
      <c r="I22" s="81">
        <v>0</v>
      </c>
      <c r="J22" s="293">
        <v>0</v>
      </c>
      <c r="K22" s="293"/>
      <c r="L22" s="293"/>
      <c r="M22" s="81">
        <v>0</v>
      </c>
      <c r="N22" s="77"/>
      <c r="O22" s="77"/>
      <c r="P22" s="77"/>
    </row>
    <row r="23" spans="1:16" ht="9.9499999999999993" customHeight="1">
      <c r="A23" s="77"/>
      <c r="B23" s="292" t="s">
        <v>169</v>
      </c>
      <c r="C23" s="292"/>
      <c r="D23" s="292"/>
      <c r="E23" s="292"/>
      <c r="F23" s="292"/>
      <c r="G23" s="292"/>
      <c r="H23" s="81">
        <v>0</v>
      </c>
      <c r="I23" s="81">
        <v>0</v>
      </c>
      <c r="J23" s="293">
        <v>0</v>
      </c>
      <c r="K23" s="293"/>
      <c r="L23" s="293"/>
      <c r="M23" s="81">
        <v>0</v>
      </c>
      <c r="N23" s="77"/>
      <c r="O23" s="77"/>
      <c r="P23" s="77"/>
    </row>
    <row r="24" spans="1:16" ht="9.9499999999999993" customHeight="1">
      <c r="A24" s="77"/>
      <c r="B24" s="292" t="s">
        <v>170</v>
      </c>
      <c r="C24" s="292"/>
      <c r="D24" s="292"/>
      <c r="E24" s="292"/>
      <c r="F24" s="292"/>
      <c r="G24" s="292"/>
      <c r="H24" s="81"/>
      <c r="I24" s="81"/>
      <c r="J24" s="293"/>
      <c r="K24" s="293"/>
      <c r="L24" s="293"/>
      <c r="M24" s="81"/>
      <c r="N24" s="77"/>
      <c r="O24" s="77"/>
      <c r="P24" s="77"/>
    </row>
    <row r="25" spans="1:16" ht="9.9499999999999993" customHeight="1">
      <c r="A25" s="77"/>
      <c r="B25" s="292" t="s">
        <v>171</v>
      </c>
      <c r="C25" s="292"/>
      <c r="D25" s="292"/>
      <c r="E25" s="292"/>
      <c r="F25" s="292"/>
      <c r="G25" s="292"/>
      <c r="H25" s="81">
        <v>0</v>
      </c>
      <c r="I25" s="81">
        <v>0</v>
      </c>
      <c r="J25" s="293">
        <v>0</v>
      </c>
      <c r="K25" s="293"/>
      <c r="L25" s="293"/>
      <c r="M25" s="81">
        <v>0</v>
      </c>
      <c r="N25" s="77"/>
      <c r="O25" s="77"/>
      <c r="P25" s="77"/>
    </row>
    <row r="26" spans="1:16" ht="9.9499999999999993" customHeight="1">
      <c r="A26" s="77"/>
      <c r="B26" s="292" t="s">
        <v>172</v>
      </c>
      <c r="C26" s="292"/>
      <c r="D26" s="292"/>
      <c r="E26" s="292"/>
      <c r="F26" s="292"/>
      <c r="G26" s="292"/>
      <c r="H26" s="81">
        <v>294</v>
      </c>
      <c r="I26" s="81">
        <v>10.69</v>
      </c>
      <c r="J26" s="293">
        <v>2.39</v>
      </c>
      <c r="K26" s="293"/>
      <c r="L26" s="293"/>
      <c r="M26" s="81">
        <v>2.31</v>
      </c>
      <c r="N26" s="77"/>
      <c r="O26" s="77"/>
      <c r="P26" s="77"/>
    </row>
    <row r="27" spans="1:16" ht="9.9499999999999993" customHeight="1">
      <c r="A27" s="77"/>
      <c r="B27" s="292" t="s">
        <v>173</v>
      </c>
      <c r="C27" s="292"/>
      <c r="D27" s="292"/>
      <c r="E27" s="292"/>
      <c r="F27" s="292"/>
      <c r="G27" s="292"/>
      <c r="H27" s="81">
        <v>0</v>
      </c>
      <c r="I27" s="81">
        <v>0</v>
      </c>
      <c r="J27" s="293">
        <v>0</v>
      </c>
      <c r="K27" s="293"/>
      <c r="L27" s="293"/>
      <c r="M27" s="81">
        <v>0</v>
      </c>
      <c r="N27" s="77"/>
      <c r="O27" s="77"/>
      <c r="P27" s="77"/>
    </row>
    <row r="28" spans="1:16" ht="9.9499999999999993" customHeight="1">
      <c r="A28" s="77"/>
      <c r="B28" s="292" t="s">
        <v>174</v>
      </c>
      <c r="C28" s="292"/>
      <c r="D28" s="292"/>
      <c r="E28" s="292"/>
      <c r="F28" s="292"/>
      <c r="G28" s="292"/>
      <c r="H28" s="81">
        <v>0</v>
      </c>
      <c r="I28" s="81">
        <v>0</v>
      </c>
      <c r="J28" s="293">
        <v>0</v>
      </c>
      <c r="K28" s="293"/>
      <c r="L28" s="293"/>
      <c r="M28" s="81">
        <v>0</v>
      </c>
      <c r="N28" s="77"/>
      <c r="O28" s="77"/>
      <c r="P28" s="77"/>
    </row>
    <row r="29" spans="1:16" ht="9.9499999999999993" customHeight="1">
      <c r="A29" s="77"/>
      <c r="B29" s="292" t="s">
        <v>175</v>
      </c>
      <c r="C29" s="292"/>
      <c r="D29" s="292"/>
      <c r="E29" s="292"/>
      <c r="F29" s="292"/>
      <c r="G29" s="292"/>
      <c r="H29" s="81">
        <v>2700</v>
      </c>
      <c r="I29" s="81">
        <v>98.18</v>
      </c>
      <c r="J29" s="293">
        <v>21.98</v>
      </c>
      <c r="K29" s="293"/>
      <c r="L29" s="293"/>
      <c r="M29" s="81">
        <v>21.19</v>
      </c>
      <c r="N29" s="77"/>
      <c r="O29" s="77"/>
      <c r="P29" s="77"/>
    </row>
    <row r="30" spans="1:16" ht="9.9499999999999993" customHeight="1">
      <c r="A30" s="77"/>
      <c r="B30" s="292" t="s">
        <v>176</v>
      </c>
      <c r="C30" s="292"/>
      <c r="D30" s="292"/>
      <c r="E30" s="292"/>
      <c r="F30" s="292"/>
      <c r="G30" s="292"/>
      <c r="H30" s="81">
        <v>0</v>
      </c>
      <c r="I30" s="81">
        <v>0</v>
      </c>
      <c r="J30" s="293">
        <v>0</v>
      </c>
      <c r="K30" s="293"/>
      <c r="L30" s="293"/>
      <c r="M30" s="81">
        <v>0</v>
      </c>
      <c r="N30" s="77"/>
      <c r="O30" s="77"/>
      <c r="P30" s="77"/>
    </row>
    <row r="31" spans="1:16" ht="9.9499999999999993" customHeight="1">
      <c r="A31" s="77"/>
      <c r="B31" s="292" t="s">
        <v>177</v>
      </c>
      <c r="C31" s="292"/>
      <c r="D31" s="292"/>
      <c r="E31" s="292"/>
      <c r="F31" s="292"/>
      <c r="G31" s="292"/>
      <c r="H31" s="81">
        <v>0</v>
      </c>
      <c r="I31" s="81">
        <v>0</v>
      </c>
      <c r="J31" s="293">
        <v>0</v>
      </c>
      <c r="K31" s="293"/>
      <c r="L31" s="293"/>
      <c r="M31" s="81">
        <v>0</v>
      </c>
      <c r="N31" s="77"/>
      <c r="O31" s="77"/>
      <c r="P31" s="77"/>
    </row>
    <row r="32" spans="1:16" ht="9.9499999999999993" customHeight="1">
      <c r="A32" s="77"/>
      <c r="B32" s="292" t="s">
        <v>178</v>
      </c>
      <c r="C32" s="292"/>
      <c r="D32" s="292"/>
      <c r="E32" s="292"/>
      <c r="F32" s="292"/>
      <c r="G32" s="292"/>
      <c r="H32" s="81">
        <v>0</v>
      </c>
      <c r="I32" s="81">
        <v>0</v>
      </c>
      <c r="J32" s="293">
        <v>0</v>
      </c>
      <c r="K32" s="293"/>
      <c r="L32" s="293"/>
      <c r="M32" s="81">
        <v>0</v>
      </c>
      <c r="N32" s="77"/>
      <c r="O32" s="77"/>
      <c r="P32" s="77"/>
    </row>
    <row r="33" spans="1:16" ht="9.9499999999999993" customHeight="1">
      <c r="A33" s="77"/>
      <c r="B33" s="292" t="s">
        <v>179</v>
      </c>
      <c r="C33" s="292"/>
      <c r="D33" s="292"/>
      <c r="E33" s="292"/>
      <c r="F33" s="292"/>
      <c r="G33" s="292"/>
      <c r="H33" s="81">
        <v>0</v>
      </c>
      <c r="I33" s="81">
        <v>0</v>
      </c>
      <c r="J33" s="293">
        <v>0</v>
      </c>
      <c r="K33" s="293"/>
      <c r="L33" s="293"/>
      <c r="M33" s="81">
        <v>0</v>
      </c>
      <c r="N33" s="77"/>
      <c r="O33" s="77"/>
      <c r="P33" s="77"/>
    </row>
    <row r="34" spans="1:16" ht="9.9499999999999993" customHeight="1">
      <c r="A34" s="77"/>
      <c r="B34" s="272" t="s">
        <v>27</v>
      </c>
      <c r="C34" s="272"/>
      <c r="D34" s="272"/>
      <c r="E34" s="272"/>
      <c r="F34" s="273">
        <v>11260.9</v>
      </c>
      <c r="G34" s="273"/>
      <c r="H34" s="273"/>
      <c r="I34" s="82">
        <v>409.49</v>
      </c>
      <c r="J34" s="274">
        <v>91.64</v>
      </c>
      <c r="K34" s="274"/>
      <c r="L34" s="274"/>
      <c r="M34" s="82">
        <v>88.39</v>
      </c>
      <c r="N34" s="77"/>
      <c r="O34" s="77"/>
      <c r="P34" s="77"/>
    </row>
    <row r="35" spans="1:16" ht="9.9499999999999993" customHeight="1">
      <c r="A35" s="77"/>
      <c r="B35" s="295" t="s">
        <v>118</v>
      </c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77"/>
      <c r="O35" s="77"/>
      <c r="P35" s="77"/>
    </row>
    <row r="36" spans="1:16" ht="9.9499999999999993" customHeight="1">
      <c r="A36" s="77"/>
      <c r="B36" s="292" t="s">
        <v>180</v>
      </c>
      <c r="C36" s="292"/>
      <c r="D36" s="292"/>
      <c r="E36" s="292"/>
      <c r="F36" s="292"/>
      <c r="G36" s="292"/>
      <c r="H36" s="81">
        <v>0</v>
      </c>
      <c r="I36" s="81">
        <v>0</v>
      </c>
      <c r="J36" s="293">
        <v>0</v>
      </c>
      <c r="K36" s="293"/>
      <c r="L36" s="293"/>
      <c r="M36" s="81">
        <v>0</v>
      </c>
      <c r="N36" s="77"/>
      <c r="O36" s="77"/>
      <c r="P36" s="77"/>
    </row>
    <row r="37" spans="1:16" ht="9.9499999999999993" customHeight="1">
      <c r="A37" s="77"/>
      <c r="B37" s="292" t="s">
        <v>181</v>
      </c>
      <c r="C37" s="292"/>
      <c r="D37" s="292"/>
      <c r="E37" s="292"/>
      <c r="F37" s="292"/>
      <c r="G37" s="292"/>
      <c r="H37" s="81"/>
      <c r="I37" s="81"/>
      <c r="J37" s="293"/>
      <c r="K37" s="293"/>
      <c r="L37" s="293"/>
      <c r="M37" s="81"/>
      <c r="N37" s="77"/>
      <c r="O37" s="77"/>
      <c r="P37" s="77"/>
    </row>
    <row r="38" spans="1:16" ht="9.9499999999999993" customHeight="1">
      <c r="A38" s="77"/>
      <c r="B38" s="292" t="s">
        <v>182</v>
      </c>
      <c r="C38" s="292"/>
      <c r="D38" s="292"/>
      <c r="E38" s="292"/>
      <c r="F38" s="292"/>
      <c r="G38" s="292"/>
      <c r="H38" s="81">
        <v>337.83</v>
      </c>
      <c r="I38" s="81">
        <v>12.28</v>
      </c>
      <c r="J38" s="293">
        <v>2.75</v>
      </c>
      <c r="K38" s="293"/>
      <c r="L38" s="293"/>
      <c r="M38" s="81">
        <v>2.65</v>
      </c>
      <c r="N38" s="77"/>
      <c r="O38" s="77"/>
      <c r="P38" s="77"/>
    </row>
    <row r="39" spans="1:16" ht="9.9499999999999993" customHeight="1">
      <c r="A39" s="77"/>
      <c r="B39" s="292" t="s">
        <v>183</v>
      </c>
      <c r="C39" s="292"/>
      <c r="D39" s="292"/>
      <c r="E39" s="292"/>
      <c r="F39" s="292"/>
      <c r="G39" s="292"/>
      <c r="H39" s="81">
        <v>0</v>
      </c>
      <c r="I39" s="81">
        <v>0</v>
      </c>
      <c r="J39" s="293">
        <v>0</v>
      </c>
      <c r="K39" s="293"/>
      <c r="L39" s="293"/>
      <c r="M39" s="81">
        <v>0</v>
      </c>
      <c r="N39" s="77"/>
      <c r="O39" s="77"/>
      <c r="P39" s="77"/>
    </row>
    <row r="40" spans="1:16" ht="9.9499999999999993" customHeight="1">
      <c r="A40" s="77"/>
      <c r="B40" s="292" t="s">
        <v>184</v>
      </c>
      <c r="C40" s="292"/>
      <c r="D40" s="292"/>
      <c r="E40" s="292"/>
      <c r="F40" s="292"/>
      <c r="G40" s="292"/>
      <c r="H40" s="81">
        <v>0</v>
      </c>
      <c r="I40" s="81">
        <v>0</v>
      </c>
      <c r="J40" s="293">
        <v>0</v>
      </c>
      <c r="K40" s="293"/>
      <c r="L40" s="293"/>
      <c r="M40" s="81">
        <v>0</v>
      </c>
      <c r="N40" s="77"/>
      <c r="O40" s="77"/>
      <c r="P40" s="77"/>
    </row>
    <row r="41" spans="1:16" ht="9.9499999999999993" customHeight="1">
      <c r="A41" s="77"/>
      <c r="B41" s="292" t="s">
        <v>185</v>
      </c>
      <c r="C41" s="292"/>
      <c r="D41" s="292"/>
      <c r="E41" s="292"/>
      <c r="F41" s="292"/>
      <c r="G41" s="292"/>
      <c r="H41" s="81">
        <v>0</v>
      </c>
      <c r="I41" s="81">
        <v>0</v>
      </c>
      <c r="J41" s="293">
        <v>0</v>
      </c>
      <c r="K41" s="293"/>
      <c r="L41" s="293"/>
      <c r="M41" s="81">
        <v>0</v>
      </c>
      <c r="N41" s="77"/>
      <c r="O41" s="77"/>
      <c r="P41" s="77"/>
    </row>
    <row r="42" spans="1:16" ht="9.9499999999999993" customHeight="1">
      <c r="A42" s="77"/>
      <c r="B42" s="292" t="s">
        <v>186</v>
      </c>
      <c r="C42" s="292"/>
      <c r="D42" s="292"/>
      <c r="E42" s="292"/>
      <c r="F42" s="292"/>
      <c r="G42" s="292"/>
      <c r="H42" s="81">
        <v>0</v>
      </c>
      <c r="I42" s="81">
        <v>0</v>
      </c>
      <c r="J42" s="293">
        <v>0</v>
      </c>
      <c r="K42" s="293"/>
      <c r="L42" s="293"/>
      <c r="M42" s="81">
        <v>0</v>
      </c>
      <c r="N42" s="77"/>
      <c r="O42" s="77"/>
      <c r="P42" s="77"/>
    </row>
    <row r="43" spans="1:16" ht="9.9499999999999993" customHeight="1">
      <c r="A43" s="77"/>
      <c r="B43" s="292" t="s">
        <v>187</v>
      </c>
      <c r="C43" s="292"/>
      <c r="D43" s="292"/>
      <c r="E43" s="292"/>
      <c r="F43" s="292"/>
      <c r="G43" s="292"/>
      <c r="H43" s="81">
        <v>0</v>
      </c>
      <c r="I43" s="81">
        <v>0</v>
      </c>
      <c r="J43" s="293">
        <v>0</v>
      </c>
      <c r="K43" s="293"/>
      <c r="L43" s="293"/>
      <c r="M43" s="81">
        <v>0</v>
      </c>
      <c r="N43" s="77"/>
      <c r="O43" s="77"/>
      <c r="P43" s="77"/>
    </row>
    <row r="44" spans="1:16" ht="9.9499999999999993" customHeight="1">
      <c r="A44" s="77"/>
      <c r="B44" s="292" t="s">
        <v>188</v>
      </c>
      <c r="C44" s="292"/>
      <c r="D44" s="292"/>
      <c r="E44" s="292"/>
      <c r="F44" s="292"/>
      <c r="G44" s="292"/>
      <c r="H44" s="81">
        <v>0</v>
      </c>
      <c r="I44" s="81">
        <v>0</v>
      </c>
      <c r="J44" s="293">
        <v>0</v>
      </c>
      <c r="K44" s="293"/>
      <c r="L44" s="293"/>
      <c r="M44" s="81">
        <v>0</v>
      </c>
      <c r="N44" s="77"/>
      <c r="O44" s="77"/>
      <c r="P44" s="77"/>
    </row>
    <row r="45" spans="1:16" ht="9.9499999999999993" customHeight="1">
      <c r="A45" s="77"/>
      <c r="B45" s="292" t="s">
        <v>189</v>
      </c>
      <c r="C45" s="292"/>
      <c r="D45" s="292"/>
      <c r="E45" s="292"/>
      <c r="F45" s="292"/>
      <c r="G45" s="292"/>
      <c r="H45" s="81">
        <v>0</v>
      </c>
      <c r="I45" s="81">
        <v>0</v>
      </c>
      <c r="J45" s="293">
        <v>0</v>
      </c>
      <c r="K45" s="293"/>
      <c r="L45" s="293"/>
      <c r="M45" s="81">
        <v>0</v>
      </c>
      <c r="N45" s="77"/>
      <c r="O45" s="77"/>
      <c r="P45" s="77"/>
    </row>
    <row r="46" spans="1:16" ht="9.9499999999999993" customHeight="1">
      <c r="A46" s="77"/>
      <c r="B46" s="292" t="s">
        <v>190</v>
      </c>
      <c r="C46" s="292"/>
      <c r="D46" s="292"/>
      <c r="E46" s="292"/>
      <c r="F46" s="292"/>
      <c r="G46" s="292"/>
      <c r="H46" s="81">
        <v>0</v>
      </c>
      <c r="I46" s="81">
        <v>0</v>
      </c>
      <c r="J46" s="293">
        <v>0</v>
      </c>
      <c r="K46" s="293"/>
      <c r="L46" s="293"/>
      <c r="M46" s="81">
        <v>0</v>
      </c>
      <c r="N46" s="77"/>
      <c r="O46" s="77"/>
      <c r="P46" s="77"/>
    </row>
    <row r="47" spans="1:16" ht="9.9499999999999993" customHeight="1">
      <c r="A47" s="77"/>
      <c r="B47" s="292" t="s">
        <v>191</v>
      </c>
      <c r="C47" s="292"/>
      <c r="D47" s="292"/>
      <c r="E47" s="292"/>
      <c r="F47" s="292"/>
      <c r="G47" s="292"/>
      <c r="H47" s="81">
        <v>460.69</v>
      </c>
      <c r="I47" s="81">
        <v>16.75</v>
      </c>
      <c r="J47" s="293">
        <v>3.75</v>
      </c>
      <c r="K47" s="293"/>
      <c r="L47" s="293"/>
      <c r="M47" s="81">
        <v>3.62</v>
      </c>
      <c r="N47" s="77"/>
      <c r="O47" s="77"/>
      <c r="P47" s="77"/>
    </row>
    <row r="48" spans="1:16" ht="9.9499999999999993" customHeight="1">
      <c r="A48" s="77"/>
      <c r="B48" s="292" t="s">
        <v>192</v>
      </c>
      <c r="C48" s="292"/>
      <c r="D48" s="292"/>
      <c r="E48" s="292"/>
      <c r="F48" s="292"/>
      <c r="G48" s="292"/>
      <c r="H48" s="81">
        <v>0</v>
      </c>
      <c r="I48" s="81">
        <v>0</v>
      </c>
      <c r="J48" s="293">
        <v>0</v>
      </c>
      <c r="K48" s="293"/>
      <c r="L48" s="293"/>
      <c r="M48" s="81">
        <v>0</v>
      </c>
      <c r="N48" s="77"/>
      <c r="O48" s="77"/>
      <c r="P48" s="77"/>
    </row>
    <row r="49" spans="1:16" ht="9.9499999999999993" customHeight="1">
      <c r="A49" s="77"/>
      <c r="B49" s="272" t="s">
        <v>104</v>
      </c>
      <c r="C49" s="272"/>
      <c r="D49" s="272"/>
      <c r="E49" s="272"/>
      <c r="F49" s="273">
        <v>798.52</v>
      </c>
      <c r="G49" s="273"/>
      <c r="H49" s="273"/>
      <c r="I49" s="82">
        <v>29.04</v>
      </c>
      <c r="J49" s="274">
        <v>6.5</v>
      </c>
      <c r="K49" s="274"/>
      <c r="L49" s="274"/>
      <c r="M49" s="82">
        <v>6.27</v>
      </c>
      <c r="N49" s="77"/>
      <c r="O49" s="77"/>
      <c r="P49" s="77"/>
    </row>
    <row r="50" spans="1:16" ht="9.9499999999999993" customHeight="1">
      <c r="A50" s="77"/>
      <c r="B50" s="295" t="s">
        <v>38</v>
      </c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77"/>
      <c r="O50" s="77"/>
      <c r="P50" s="77"/>
    </row>
    <row r="51" spans="1:16" ht="9.9499999999999993" customHeight="1">
      <c r="A51" s="77"/>
      <c r="B51" s="292" t="s">
        <v>193</v>
      </c>
      <c r="C51" s="292"/>
      <c r="D51" s="292"/>
      <c r="E51" s="292"/>
      <c r="F51" s="292"/>
      <c r="G51" s="292"/>
      <c r="H51" s="81">
        <v>227.11</v>
      </c>
      <c r="I51" s="81">
        <v>8.25</v>
      </c>
      <c r="J51" s="293">
        <v>1.85</v>
      </c>
      <c r="K51" s="293"/>
      <c r="L51" s="293"/>
      <c r="M51" s="81">
        <v>1.78</v>
      </c>
      <c r="N51" s="77"/>
      <c r="O51" s="77"/>
      <c r="P51" s="77"/>
    </row>
    <row r="52" spans="1:16" ht="9.9499999999999993" customHeight="1">
      <c r="A52" s="77"/>
      <c r="B52" s="272" t="s">
        <v>194</v>
      </c>
      <c r="C52" s="272"/>
      <c r="D52" s="272"/>
      <c r="E52" s="272"/>
      <c r="F52" s="273">
        <v>227.11</v>
      </c>
      <c r="G52" s="273"/>
      <c r="H52" s="273"/>
      <c r="I52" s="82">
        <v>8.25</v>
      </c>
      <c r="J52" s="274">
        <v>1.85</v>
      </c>
      <c r="K52" s="274"/>
      <c r="L52" s="274"/>
      <c r="M52" s="82">
        <v>1.78</v>
      </c>
      <c r="N52" s="77"/>
      <c r="O52" s="77"/>
      <c r="P52" s="77"/>
    </row>
    <row r="53" spans="1:16" ht="9.9499999999999993" customHeight="1">
      <c r="A53" s="77"/>
      <c r="B53" s="275" t="s">
        <v>195</v>
      </c>
      <c r="C53" s="275"/>
      <c r="D53" s="275"/>
      <c r="E53" s="275"/>
      <c r="F53" s="276">
        <v>12286.53</v>
      </c>
      <c r="G53" s="276"/>
      <c r="H53" s="276"/>
      <c r="I53" s="83">
        <v>446.77</v>
      </c>
      <c r="J53" s="277">
        <v>99.99</v>
      </c>
      <c r="K53" s="277"/>
      <c r="L53" s="277"/>
      <c r="M53" s="83">
        <v>96.44</v>
      </c>
      <c r="N53" s="77"/>
      <c r="O53" s="77"/>
      <c r="P53" s="77"/>
    </row>
    <row r="54" spans="1:16" ht="9.9499999999999993" customHeight="1">
      <c r="A54" s="77"/>
      <c r="B54" s="295" t="s">
        <v>196</v>
      </c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77"/>
      <c r="O54" s="77"/>
      <c r="P54" s="77"/>
    </row>
    <row r="55" spans="1:16" ht="9.9499999999999993" customHeight="1">
      <c r="A55" s="77"/>
      <c r="B55" s="292" t="s">
        <v>197</v>
      </c>
      <c r="C55" s="292"/>
      <c r="D55" s="292"/>
      <c r="E55" s="292"/>
      <c r="F55" s="292"/>
      <c r="G55" s="292"/>
      <c r="H55" s="81">
        <v>193.14</v>
      </c>
      <c r="I55" s="81">
        <v>7.02</v>
      </c>
      <c r="J55" s="293">
        <v>1.57</v>
      </c>
      <c r="K55" s="293"/>
      <c r="L55" s="293"/>
      <c r="M55" s="81">
        <v>1.52</v>
      </c>
      <c r="N55" s="77"/>
      <c r="O55" s="77"/>
      <c r="P55" s="77"/>
    </row>
    <row r="56" spans="1:16" ht="9.9499999999999993" customHeight="1">
      <c r="A56" s="77"/>
      <c r="B56" s="292" t="s">
        <v>198</v>
      </c>
      <c r="C56" s="292"/>
      <c r="D56" s="292"/>
      <c r="E56" s="292"/>
      <c r="F56" s="292"/>
      <c r="G56" s="292"/>
      <c r="H56" s="81">
        <v>0</v>
      </c>
      <c r="I56" s="81">
        <v>0</v>
      </c>
      <c r="J56" s="293">
        <v>0</v>
      </c>
      <c r="K56" s="293"/>
      <c r="L56" s="293"/>
      <c r="M56" s="81">
        <v>0</v>
      </c>
      <c r="N56" s="77"/>
      <c r="O56" s="77"/>
      <c r="P56" s="77"/>
    </row>
    <row r="57" spans="1:16" ht="9.9499999999999993" customHeight="1">
      <c r="A57" s="77"/>
      <c r="B57" s="292" t="s">
        <v>199</v>
      </c>
      <c r="C57" s="292"/>
      <c r="D57" s="292"/>
      <c r="E57" s="292"/>
      <c r="F57" s="292"/>
      <c r="G57" s="292"/>
      <c r="H57" s="81">
        <v>0</v>
      </c>
      <c r="I57" s="81">
        <v>0</v>
      </c>
      <c r="J57" s="293">
        <v>0</v>
      </c>
      <c r="K57" s="293"/>
      <c r="L57" s="293"/>
      <c r="M57" s="81">
        <v>0</v>
      </c>
      <c r="N57" s="77"/>
      <c r="O57" s="77"/>
      <c r="P57" s="77"/>
    </row>
    <row r="58" spans="1:16" ht="9.9499999999999993" customHeight="1">
      <c r="A58" s="77"/>
      <c r="B58" s="272" t="s">
        <v>98</v>
      </c>
      <c r="C58" s="272"/>
      <c r="D58" s="272"/>
      <c r="E58" s="272"/>
      <c r="F58" s="273">
        <v>193.14</v>
      </c>
      <c r="G58" s="273"/>
      <c r="H58" s="273"/>
      <c r="I58" s="82">
        <v>7.02</v>
      </c>
      <c r="J58" s="274">
        <v>1.57</v>
      </c>
      <c r="K58" s="274"/>
      <c r="L58" s="274"/>
      <c r="M58" s="82">
        <v>1.52</v>
      </c>
      <c r="N58" s="77"/>
      <c r="O58" s="77"/>
      <c r="P58" s="77"/>
    </row>
    <row r="59" spans="1:16" ht="9.9499999999999993" customHeight="1">
      <c r="A59" s="77"/>
      <c r="B59" s="295" t="s">
        <v>200</v>
      </c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77"/>
      <c r="O59" s="77"/>
      <c r="P59" s="77"/>
    </row>
    <row r="60" spans="1:16" ht="9.9499999999999993" customHeight="1">
      <c r="A60" s="77"/>
      <c r="B60" s="292" t="s">
        <v>201</v>
      </c>
      <c r="C60" s="292"/>
      <c r="D60" s="292"/>
      <c r="E60" s="292"/>
      <c r="F60" s="292"/>
      <c r="G60" s="292"/>
      <c r="H60" s="81">
        <v>33.6</v>
      </c>
      <c r="I60" s="81">
        <v>1.22</v>
      </c>
      <c r="J60" s="293">
        <v>0.27</v>
      </c>
      <c r="K60" s="293"/>
      <c r="L60" s="293"/>
      <c r="M60" s="81">
        <v>0.26</v>
      </c>
      <c r="N60" s="77"/>
      <c r="O60" s="77"/>
      <c r="P60" s="77"/>
    </row>
    <row r="61" spans="1:16" ht="9.9499999999999993" customHeight="1">
      <c r="A61" s="77"/>
      <c r="B61" s="292" t="s">
        <v>202</v>
      </c>
      <c r="C61" s="292"/>
      <c r="D61" s="292"/>
      <c r="E61" s="292"/>
      <c r="F61" s="292"/>
      <c r="G61" s="292"/>
      <c r="H61" s="81">
        <v>40.94</v>
      </c>
      <c r="I61" s="81">
        <v>1.49</v>
      </c>
      <c r="J61" s="293">
        <v>0.33</v>
      </c>
      <c r="K61" s="293"/>
      <c r="L61" s="293"/>
      <c r="M61" s="81">
        <v>0.32</v>
      </c>
      <c r="N61" s="77"/>
      <c r="O61" s="77"/>
      <c r="P61" s="77"/>
    </row>
    <row r="62" spans="1:16" ht="9.9499999999999993" customHeight="1">
      <c r="A62" s="77"/>
      <c r="B62" s="292" t="s">
        <v>203</v>
      </c>
      <c r="C62" s="292"/>
      <c r="D62" s="292"/>
      <c r="E62" s="292"/>
      <c r="F62" s="292"/>
      <c r="G62" s="292"/>
      <c r="H62" s="81">
        <v>0</v>
      </c>
      <c r="I62" s="81">
        <v>0</v>
      </c>
      <c r="J62" s="293">
        <v>0</v>
      </c>
      <c r="K62" s="293"/>
      <c r="L62" s="293"/>
      <c r="M62" s="81">
        <v>0</v>
      </c>
      <c r="N62" s="77"/>
      <c r="O62" s="77"/>
      <c r="P62" s="77"/>
    </row>
    <row r="63" spans="1:16" ht="9.9499999999999993" customHeight="1">
      <c r="A63" s="77"/>
      <c r="B63" s="272" t="s">
        <v>94</v>
      </c>
      <c r="C63" s="272"/>
      <c r="D63" s="272"/>
      <c r="E63" s="272"/>
      <c r="F63" s="273">
        <v>74.540000000000006</v>
      </c>
      <c r="G63" s="273"/>
      <c r="H63" s="273"/>
      <c r="I63" s="82">
        <v>2.71</v>
      </c>
      <c r="J63" s="274">
        <v>0.6</v>
      </c>
      <c r="K63" s="274"/>
      <c r="L63" s="274"/>
      <c r="M63" s="82">
        <v>0.57999999999999996</v>
      </c>
      <c r="N63" s="77"/>
      <c r="O63" s="77"/>
      <c r="P63" s="77"/>
    </row>
    <row r="64" spans="1:16" ht="9.9499999999999993" customHeight="1">
      <c r="A64" s="77"/>
      <c r="B64" s="275" t="s">
        <v>204</v>
      </c>
      <c r="C64" s="275"/>
      <c r="D64" s="275"/>
      <c r="E64" s="275"/>
      <c r="F64" s="277">
        <v>267.68</v>
      </c>
      <c r="G64" s="277"/>
      <c r="H64" s="277"/>
      <c r="I64" s="83">
        <v>9.73</v>
      </c>
      <c r="J64" s="277">
        <v>2.17</v>
      </c>
      <c r="K64" s="277"/>
      <c r="L64" s="277"/>
      <c r="M64" s="83">
        <v>2.1</v>
      </c>
      <c r="N64" s="77"/>
      <c r="O64" s="77"/>
      <c r="P64" s="77"/>
    </row>
    <row r="65" spans="1:16" ht="9.9499999999999993" customHeight="1">
      <c r="A65" s="77"/>
      <c r="B65" s="275" t="s">
        <v>205</v>
      </c>
      <c r="C65" s="275"/>
      <c r="D65" s="275"/>
      <c r="E65" s="275"/>
      <c r="F65" s="276">
        <v>12554.21</v>
      </c>
      <c r="G65" s="276"/>
      <c r="H65" s="276"/>
      <c r="I65" s="83">
        <v>456.51</v>
      </c>
      <c r="J65" s="277">
        <v>102.16</v>
      </c>
      <c r="K65" s="277"/>
      <c r="L65" s="277"/>
      <c r="M65" s="83">
        <v>98.54</v>
      </c>
      <c r="N65" s="77"/>
      <c r="O65" s="77"/>
      <c r="P65" s="77"/>
    </row>
    <row r="66" spans="1:16" ht="9.9499999999999993" customHeight="1">
      <c r="A66" s="77"/>
      <c r="B66" s="295" t="s">
        <v>85</v>
      </c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77"/>
      <c r="O66" s="77"/>
      <c r="P66" s="77"/>
    </row>
    <row r="67" spans="1:16" ht="9.9499999999999993" customHeight="1">
      <c r="A67" s="77"/>
      <c r="B67" s="292" t="s">
        <v>206</v>
      </c>
      <c r="C67" s="292"/>
      <c r="D67" s="292"/>
      <c r="E67" s="292"/>
      <c r="F67" s="292"/>
      <c r="G67" s="292"/>
      <c r="H67" s="81">
        <v>0</v>
      </c>
      <c r="I67" s="81">
        <v>0</v>
      </c>
      <c r="J67" s="293">
        <v>0</v>
      </c>
      <c r="K67" s="293"/>
      <c r="L67" s="293"/>
      <c r="M67" s="81">
        <v>0</v>
      </c>
      <c r="N67" s="77"/>
      <c r="O67" s="77"/>
      <c r="P67" s="77"/>
    </row>
    <row r="68" spans="1:16" ht="9.9499999999999993" customHeight="1">
      <c r="A68" s="77"/>
      <c r="B68" s="292" t="s">
        <v>207</v>
      </c>
      <c r="C68" s="292"/>
      <c r="D68" s="292"/>
      <c r="E68" s="292"/>
      <c r="F68" s="292"/>
      <c r="G68" s="292"/>
      <c r="H68" s="81">
        <v>185.1</v>
      </c>
      <c r="I68" s="81">
        <v>6.73</v>
      </c>
      <c r="J68" s="293">
        <v>1.51</v>
      </c>
      <c r="K68" s="293"/>
      <c r="L68" s="293"/>
      <c r="M68" s="81">
        <v>1.45</v>
      </c>
      <c r="N68" s="77"/>
      <c r="O68" s="77"/>
      <c r="P68" s="77"/>
    </row>
    <row r="69" spans="1:16" ht="9.9499999999999993" customHeight="1">
      <c r="A69" s="77"/>
      <c r="B69" s="292" t="s">
        <v>208</v>
      </c>
      <c r="C69" s="292"/>
      <c r="D69" s="292"/>
      <c r="E69" s="292"/>
      <c r="F69" s="292"/>
      <c r="G69" s="292"/>
      <c r="H69" s="81">
        <v>0</v>
      </c>
      <c r="I69" s="81">
        <v>0</v>
      </c>
      <c r="J69" s="293">
        <v>0</v>
      </c>
      <c r="K69" s="293"/>
      <c r="L69" s="293"/>
      <c r="M69" s="81">
        <v>0</v>
      </c>
      <c r="N69" s="77"/>
      <c r="O69" s="77"/>
      <c r="P69" s="77"/>
    </row>
    <row r="70" spans="1:16" ht="9.9499999999999993" customHeight="1">
      <c r="A70" s="77"/>
      <c r="B70" s="272" t="s">
        <v>209</v>
      </c>
      <c r="C70" s="272"/>
      <c r="D70" s="272"/>
      <c r="E70" s="272"/>
      <c r="F70" s="273">
        <v>185.1</v>
      </c>
      <c r="G70" s="273"/>
      <c r="H70" s="273"/>
      <c r="I70" s="82">
        <v>6.73</v>
      </c>
      <c r="J70" s="274">
        <v>1.51</v>
      </c>
      <c r="K70" s="274"/>
      <c r="L70" s="274"/>
      <c r="M70" s="82">
        <v>1.45</v>
      </c>
      <c r="N70" s="77"/>
      <c r="O70" s="77"/>
      <c r="P70" s="77"/>
    </row>
    <row r="71" spans="1:16" ht="9.9499999999999993" customHeight="1">
      <c r="A71" s="77"/>
      <c r="B71" s="275" t="s">
        <v>210</v>
      </c>
      <c r="C71" s="275"/>
      <c r="D71" s="275"/>
      <c r="E71" s="275"/>
      <c r="F71" s="276">
        <v>12739.31</v>
      </c>
      <c r="G71" s="276"/>
      <c r="H71" s="276"/>
      <c r="I71" s="83">
        <v>463.24</v>
      </c>
      <c r="J71" s="277">
        <v>103.67</v>
      </c>
      <c r="K71" s="277"/>
      <c r="L71" s="277"/>
      <c r="M71" s="84" t="s">
        <v>211</v>
      </c>
      <c r="N71" s="77"/>
      <c r="O71" s="77"/>
      <c r="P71" s="77"/>
    </row>
    <row r="72" spans="1:16" ht="27" customHeight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</row>
    <row r="73" spans="1:16" ht="15" customHeight="1">
      <c r="A73" s="77"/>
      <c r="B73" s="296" t="s">
        <v>58</v>
      </c>
      <c r="C73" s="296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6"/>
    </row>
    <row r="74" spans="1:16" ht="20.100000000000001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</row>
  </sheetData>
  <mergeCells count="142">
    <mergeCell ref="B73:P73"/>
    <mergeCell ref="B70:E70"/>
    <mergeCell ref="F70:H70"/>
    <mergeCell ref="J70:L70"/>
    <mergeCell ref="B71:E71"/>
    <mergeCell ref="F71:H71"/>
    <mergeCell ref="J71:L71"/>
    <mergeCell ref="B66:M66"/>
    <mergeCell ref="B67:G67"/>
    <mergeCell ref="J67:L67"/>
    <mergeCell ref="B68:G68"/>
    <mergeCell ref="J68:L68"/>
    <mergeCell ref="B69:G69"/>
    <mergeCell ref="J69:L69"/>
    <mergeCell ref="B64:E64"/>
    <mergeCell ref="F64:H64"/>
    <mergeCell ref="J64:L64"/>
    <mergeCell ref="B65:E65"/>
    <mergeCell ref="F65:H65"/>
    <mergeCell ref="J65:L65"/>
    <mergeCell ref="B61:G61"/>
    <mergeCell ref="J61:L61"/>
    <mergeCell ref="B62:G62"/>
    <mergeCell ref="J62:L62"/>
    <mergeCell ref="B63:E63"/>
    <mergeCell ref="F63:H63"/>
    <mergeCell ref="J63:L63"/>
    <mergeCell ref="B58:E58"/>
    <mergeCell ref="F58:H58"/>
    <mergeCell ref="J58:L58"/>
    <mergeCell ref="B59:M59"/>
    <mergeCell ref="B60:G60"/>
    <mergeCell ref="J60:L60"/>
    <mergeCell ref="B54:M54"/>
    <mergeCell ref="B55:G55"/>
    <mergeCell ref="J55:L55"/>
    <mergeCell ref="B56:G56"/>
    <mergeCell ref="J56:L56"/>
    <mergeCell ref="B57:G57"/>
    <mergeCell ref="J57:L57"/>
    <mergeCell ref="B52:E52"/>
    <mergeCell ref="F52:H52"/>
    <mergeCell ref="J52:L52"/>
    <mergeCell ref="B53:E53"/>
    <mergeCell ref="F53:H53"/>
    <mergeCell ref="J53:L53"/>
    <mergeCell ref="B49:E49"/>
    <mergeCell ref="F49:H49"/>
    <mergeCell ref="J49:L49"/>
    <mergeCell ref="B50:M50"/>
    <mergeCell ref="B51:G51"/>
    <mergeCell ref="J51:L51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34:E34"/>
    <mergeCell ref="F34:H34"/>
    <mergeCell ref="J34:L34"/>
    <mergeCell ref="B35:M35"/>
    <mergeCell ref="B36:G36"/>
    <mergeCell ref="J36:L36"/>
    <mergeCell ref="B31:G31"/>
    <mergeCell ref="J31:L31"/>
    <mergeCell ref="B32:G32"/>
    <mergeCell ref="J32:L32"/>
    <mergeCell ref="B33:G33"/>
    <mergeCell ref="J33:L33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P65"/>
  <sheetViews>
    <sheetView showGridLines="0" zoomScaleNormal="100" workbookViewId="0"/>
  </sheetViews>
  <sheetFormatPr defaultColWidth="9.140625" defaultRowHeight="12.75"/>
  <cols>
    <col min="1" max="1" width="5" style="92" customWidth="1"/>
    <col min="2" max="2" width="17.5703125" style="92" customWidth="1"/>
    <col min="3" max="3" width="0.5703125" style="92" customWidth="1"/>
    <col min="4" max="4" width="3.7109375" style="92" customWidth="1"/>
    <col min="5" max="5" width="17.42578125" style="92" customWidth="1"/>
    <col min="6" max="7" width="1" style="92" customWidth="1"/>
    <col min="8" max="8" width="8.42578125" style="92" customWidth="1"/>
    <col min="9" max="9" width="10.140625" style="92" customWidth="1"/>
    <col min="10" max="10" width="9.28515625" style="92" customWidth="1"/>
    <col min="11" max="11" width="1.7109375" style="92" customWidth="1"/>
    <col min="12" max="12" width="3.85546875" style="92" customWidth="1"/>
    <col min="13" max="13" width="15.28515625" style="92" customWidth="1"/>
    <col min="14" max="14" width="5" style="92" customWidth="1"/>
    <col min="15" max="15" width="4.85546875" style="92" customWidth="1"/>
    <col min="16" max="16" width="32.140625" style="92" customWidth="1"/>
    <col min="17" max="256" width="9.140625" style="92"/>
    <col min="257" max="257" width="5" style="92" customWidth="1"/>
    <col min="258" max="258" width="17.5703125" style="92" customWidth="1"/>
    <col min="259" max="259" width="0.5703125" style="92" customWidth="1"/>
    <col min="260" max="260" width="3.7109375" style="92" customWidth="1"/>
    <col min="261" max="261" width="17.42578125" style="92" customWidth="1"/>
    <col min="262" max="263" width="1" style="92" customWidth="1"/>
    <col min="264" max="264" width="8.42578125" style="92" customWidth="1"/>
    <col min="265" max="265" width="10.140625" style="92" customWidth="1"/>
    <col min="266" max="266" width="9.28515625" style="92" customWidth="1"/>
    <col min="267" max="267" width="1.7109375" style="92" customWidth="1"/>
    <col min="268" max="268" width="3.85546875" style="92" customWidth="1"/>
    <col min="269" max="269" width="15.28515625" style="92" customWidth="1"/>
    <col min="270" max="270" width="5" style="92" customWidth="1"/>
    <col min="271" max="271" width="4.85546875" style="92" customWidth="1"/>
    <col min="272" max="272" width="32.140625" style="92" customWidth="1"/>
    <col min="273" max="512" width="9.140625" style="92"/>
    <col min="513" max="513" width="5" style="92" customWidth="1"/>
    <col min="514" max="514" width="17.5703125" style="92" customWidth="1"/>
    <col min="515" max="515" width="0.5703125" style="92" customWidth="1"/>
    <col min="516" max="516" width="3.7109375" style="92" customWidth="1"/>
    <col min="517" max="517" width="17.42578125" style="92" customWidth="1"/>
    <col min="518" max="519" width="1" style="92" customWidth="1"/>
    <col min="520" max="520" width="8.42578125" style="92" customWidth="1"/>
    <col min="521" max="521" width="10.140625" style="92" customWidth="1"/>
    <col min="522" max="522" width="9.28515625" style="92" customWidth="1"/>
    <col min="523" max="523" width="1.7109375" style="92" customWidth="1"/>
    <col min="524" max="524" width="3.85546875" style="92" customWidth="1"/>
    <col min="525" max="525" width="15.28515625" style="92" customWidth="1"/>
    <col min="526" max="526" width="5" style="92" customWidth="1"/>
    <col min="527" max="527" width="4.85546875" style="92" customWidth="1"/>
    <col min="528" max="528" width="32.140625" style="92" customWidth="1"/>
    <col min="529" max="768" width="9.140625" style="92"/>
    <col min="769" max="769" width="5" style="92" customWidth="1"/>
    <col min="770" max="770" width="17.5703125" style="92" customWidth="1"/>
    <col min="771" max="771" width="0.5703125" style="92" customWidth="1"/>
    <col min="772" max="772" width="3.7109375" style="92" customWidth="1"/>
    <col min="773" max="773" width="17.42578125" style="92" customWidth="1"/>
    <col min="774" max="775" width="1" style="92" customWidth="1"/>
    <col min="776" max="776" width="8.42578125" style="92" customWidth="1"/>
    <col min="777" max="777" width="10.140625" style="92" customWidth="1"/>
    <col min="778" max="778" width="9.28515625" style="92" customWidth="1"/>
    <col min="779" max="779" width="1.7109375" style="92" customWidth="1"/>
    <col min="780" max="780" width="3.85546875" style="92" customWidth="1"/>
    <col min="781" max="781" width="15.28515625" style="92" customWidth="1"/>
    <col min="782" max="782" width="5" style="92" customWidth="1"/>
    <col min="783" max="783" width="4.85546875" style="92" customWidth="1"/>
    <col min="784" max="784" width="32.140625" style="92" customWidth="1"/>
    <col min="785" max="1024" width="9.140625" style="92"/>
    <col min="1025" max="1025" width="5" style="92" customWidth="1"/>
    <col min="1026" max="1026" width="17.5703125" style="92" customWidth="1"/>
    <col min="1027" max="1027" width="0.5703125" style="92" customWidth="1"/>
    <col min="1028" max="1028" width="3.7109375" style="92" customWidth="1"/>
    <col min="1029" max="1029" width="17.42578125" style="92" customWidth="1"/>
    <col min="1030" max="1031" width="1" style="92" customWidth="1"/>
    <col min="1032" max="1032" width="8.42578125" style="92" customWidth="1"/>
    <col min="1033" max="1033" width="10.140625" style="92" customWidth="1"/>
    <col min="1034" max="1034" width="9.28515625" style="92" customWidth="1"/>
    <col min="1035" max="1035" width="1.7109375" style="92" customWidth="1"/>
    <col min="1036" max="1036" width="3.85546875" style="92" customWidth="1"/>
    <col min="1037" max="1037" width="15.28515625" style="92" customWidth="1"/>
    <col min="1038" max="1038" width="5" style="92" customWidth="1"/>
    <col min="1039" max="1039" width="4.85546875" style="92" customWidth="1"/>
    <col min="1040" max="1040" width="32.140625" style="92" customWidth="1"/>
    <col min="1041" max="1280" width="9.140625" style="92"/>
    <col min="1281" max="1281" width="5" style="92" customWidth="1"/>
    <col min="1282" max="1282" width="17.5703125" style="92" customWidth="1"/>
    <col min="1283" max="1283" width="0.5703125" style="92" customWidth="1"/>
    <col min="1284" max="1284" width="3.7109375" style="92" customWidth="1"/>
    <col min="1285" max="1285" width="17.42578125" style="92" customWidth="1"/>
    <col min="1286" max="1287" width="1" style="92" customWidth="1"/>
    <col min="1288" max="1288" width="8.42578125" style="92" customWidth="1"/>
    <col min="1289" max="1289" width="10.140625" style="92" customWidth="1"/>
    <col min="1290" max="1290" width="9.28515625" style="92" customWidth="1"/>
    <col min="1291" max="1291" width="1.7109375" style="92" customWidth="1"/>
    <col min="1292" max="1292" width="3.85546875" style="92" customWidth="1"/>
    <col min="1293" max="1293" width="15.28515625" style="92" customWidth="1"/>
    <col min="1294" max="1294" width="5" style="92" customWidth="1"/>
    <col min="1295" max="1295" width="4.85546875" style="92" customWidth="1"/>
    <col min="1296" max="1296" width="32.140625" style="92" customWidth="1"/>
    <col min="1297" max="1536" width="9.140625" style="92"/>
    <col min="1537" max="1537" width="5" style="92" customWidth="1"/>
    <col min="1538" max="1538" width="17.5703125" style="92" customWidth="1"/>
    <col min="1539" max="1539" width="0.5703125" style="92" customWidth="1"/>
    <col min="1540" max="1540" width="3.7109375" style="92" customWidth="1"/>
    <col min="1541" max="1541" width="17.42578125" style="92" customWidth="1"/>
    <col min="1542" max="1543" width="1" style="92" customWidth="1"/>
    <col min="1544" max="1544" width="8.42578125" style="92" customWidth="1"/>
    <col min="1545" max="1545" width="10.140625" style="92" customWidth="1"/>
    <col min="1546" max="1546" width="9.28515625" style="92" customWidth="1"/>
    <col min="1547" max="1547" width="1.7109375" style="92" customWidth="1"/>
    <col min="1548" max="1548" width="3.85546875" style="92" customWidth="1"/>
    <col min="1549" max="1549" width="15.28515625" style="92" customWidth="1"/>
    <col min="1550" max="1550" width="5" style="92" customWidth="1"/>
    <col min="1551" max="1551" width="4.85546875" style="92" customWidth="1"/>
    <col min="1552" max="1552" width="32.140625" style="92" customWidth="1"/>
    <col min="1553" max="1792" width="9.140625" style="92"/>
    <col min="1793" max="1793" width="5" style="92" customWidth="1"/>
    <col min="1794" max="1794" width="17.5703125" style="92" customWidth="1"/>
    <col min="1795" max="1795" width="0.5703125" style="92" customWidth="1"/>
    <col min="1796" max="1796" width="3.7109375" style="92" customWidth="1"/>
    <col min="1797" max="1797" width="17.42578125" style="92" customWidth="1"/>
    <col min="1798" max="1799" width="1" style="92" customWidth="1"/>
    <col min="1800" max="1800" width="8.42578125" style="92" customWidth="1"/>
    <col min="1801" max="1801" width="10.140625" style="92" customWidth="1"/>
    <col min="1802" max="1802" width="9.28515625" style="92" customWidth="1"/>
    <col min="1803" max="1803" width="1.7109375" style="92" customWidth="1"/>
    <col min="1804" max="1804" width="3.85546875" style="92" customWidth="1"/>
    <col min="1805" max="1805" width="15.28515625" style="92" customWidth="1"/>
    <col min="1806" max="1806" width="5" style="92" customWidth="1"/>
    <col min="1807" max="1807" width="4.85546875" style="92" customWidth="1"/>
    <col min="1808" max="1808" width="32.140625" style="92" customWidth="1"/>
    <col min="1809" max="2048" width="9.140625" style="92"/>
    <col min="2049" max="2049" width="5" style="92" customWidth="1"/>
    <col min="2050" max="2050" width="17.5703125" style="92" customWidth="1"/>
    <col min="2051" max="2051" width="0.5703125" style="92" customWidth="1"/>
    <col min="2052" max="2052" width="3.7109375" style="92" customWidth="1"/>
    <col min="2053" max="2053" width="17.42578125" style="92" customWidth="1"/>
    <col min="2054" max="2055" width="1" style="92" customWidth="1"/>
    <col min="2056" max="2056" width="8.42578125" style="92" customWidth="1"/>
    <col min="2057" max="2057" width="10.140625" style="92" customWidth="1"/>
    <col min="2058" max="2058" width="9.28515625" style="92" customWidth="1"/>
    <col min="2059" max="2059" width="1.7109375" style="92" customWidth="1"/>
    <col min="2060" max="2060" width="3.85546875" style="92" customWidth="1"/>
    <col min="2061" max="2061" width="15.28515625" style="92" customWidth="1"/>
    <col min="2062" max="2062" width="5" style="92" customWidth="1"/>
    <col min="2063" max="2063" width="4.85546875" style="92" customWidth="1"/>
    <col min="2064" max="2064" width="32.140625" style="92" customWidth="1"/>
    <col min="2065" max="2304" width="9.140625" style="92"/>
    <col min="2305" max="2305" width="5" style="92" customWidth="1"/>
    <col min="2306" max="2306" width="17.5703125" style="92" customWidth="1"/>
    <col min="2307" max="2307" width="0.5703125" style="92" customWidth="1"/>
    <col min="2308" max="2308" width="3.7109375" style="92" customWidth="1"/>
    <col min="2309" max="2309" width="17.42578125" style="92" customWidth="1"/>
    <col min="2310" max="2311" width="1" style="92" customWidth="1"/>
    <col min="2312" max="2312" width="8.42578125" style="92" customWidth="1"/>
    <col min="2313" max="2313" width="10.140625" style="92" customWidth="1"/>
    <col min="2314" max="2314" width="9.28515625" style="92" customWidth="1"/>
    <col min="2315" max="2315" width="1.7109375" style="92" customWidth="1"/>
    <col min="2316" max="2316" width="3.85546875" style="92" customWidth="1"/>
    <col min="2317" max="2317" width="15.28515625" style="92" customWidth="1"/>
    <col min="2318" max="2318" width="5" style="92" customWidth="1"/>
    <col min="2319" max="2319" width="4.85546875" style="92" customWidth="1"/>
    <col min="2320" max="2320" width="32.140625" style="92" customWidth="1"/>
    <col min="2321" max="2560" width="9.140625" style="92"/>
    <col min="2561" max="2561" width="5" style="92" customWidth="1"/>
    <col min="2562" max="2562" width="17.5703125" style="92" customWidth="1"/>
    <col min="2563" max="2563" width="0.5703125" style="92" customWidth="1"/>
    <col min="2564" max="2564" width="3.7109375" style="92" customWidth="1"/>
    <col min="2565" max="2565" width="17.42578125" style="92" customWidth="1"/>
    <col min="2566" max="2567" width="1" style="92" customWidth="1"/>
    <col min="2568" max="2568" width="8.42578125" style="92" customWidth="1"/>
    <col min="2569" max="2569" width="10.140625" style="92" customWidth="1"/>
    <col min="2570" max="2570" width="9.28515625" style="92" customWidth="1"/>
    <col min="2571" max="2571" width="1.7109375" style="92" customWidth="1"/>
    <col min="2572" max="2572" width="3.85546875" style="92" customWidth="1"/>
    <col min="2573" max="2573" width="15.28515625" style="92" customWidth="1"/>
    <col min="2574" max="2574" width="5" style="92" customWidth="1"/>
    <col min="2575" max="2575" width="4.85546875" style="92" customWidth="1"/>
    <col min="2576" max="2576" width="32.140625" style="92" customWidth="1"/>
    <col min="2577" max="2816" width="9.140625" style="92"/>
    <col min="2817" max="2817" width="5" style="92" customWidth="1"/>
    <col min="2818" max="2818" width="17.5703125" style="92" customWidth="1"/>
    <col min="2819" max="2819" width="0.5703125" style="92" customWidth="1"/>
    <col min="2820" max="2820" width="3.7109375" style="92" customWidth="1"/>
    <col min="2821" max="2821" width="17.42578125" style="92" customWidth="1"/>
    <col min="2822" max="2823" width="1" style="92" customWidth="1"/>
    <col min="2824" max="2824" width="8.42578125" style="92" customWidth="1"/>
    <col min="2825" max="2825" width="10.140625" style="92" customWidth="1"/>
    <col min="2826" max="2826" width="9.28515625" style="92" customWidth="1"/>
    <col min="2827" max="2827" width="1.7109375" style="92" customWidth="1"/>
    <col min="2828" max="2828" width="3.85546875" style="92" customWidth="1"/>
    <col min="2829" max="2829" width="15.28515625" style="92" customWidth="1"/>
    <col min="2830" max="2830" width="5" style="92" customWidth="1"/>
    <col min="2831" max="2831" width="4.85546875" style="92" customWidth="1"/>
    <col min="2832" max="2832" width="32.140625" style="92" customWidth="1"/>
    <col min="2833" max="3072" width="9.140625" style="92"/>
    <col min="3073" max="3073" width="5" style="92" customWidth="1"/>
    <col min="3074" max="3074" width="17.5703125" style="92" customWidth="1"/>
    <col min="3075" max="3075" width="0.5703125" style="92" customWidth="1"/>
    <col min="3076" max="3076" width="3.7109375" style="92" customWidth="1"/>
    <col min="3077" max="3077" width="17.42578125" style="92" customWidth="1"/>
    <col min="3078" max="3079" width="1" style="92" customWidth="1"/>
    <col min="3080" max="3080" width="8.42578125" style="92" customWidth="1"/>
    <col min="3081" max="3081" width="10.140625" style="92" customWidth="1"/>
    <col min="3082" max="3082" width="9.28515625" style="92" customWidth="1"/>
    <col min="3083" max="3083" width="1.7109375" style="92" customWidth="1"/>
    <col min="3084" max="3084" width="3.85546875" style="92" customWidth="1"/>
    <col min="3085" max="3085" width="15.28515625" style="92" customWidth="1"/>
    <col min="3086" max="3086" width="5" style="92" customWidth="1"/>
    <col min="3087" max="3087" width="4.85546875" style="92" customWidth="1"/>
    <col min="3088" max="3088" width="32.140625" style="92" customWidth="1"/>
    <col min="3089" max="3328" width="9.140625" style="92"/>
    <col min="3329" max="3329" width="5" style="92" customWidth="1"/>
    <col min="3330" max="3330" width="17.5703125" style="92" customWidth="1"/>
    <col min="3331" max="3331" width="0.5703125" style="92" customWidth="1"/>
    <col min="3332" max="3332" width="3.7109375" style="92" customWidth="1"/>
    <col min="3333" max="3333" width="17.42578125" style="92" customWidth="1"/>
    <col min="3334" max="3335" width="1" style="92" customWidth="1"/>
    <col min="3336" max="3336" width="8.42578125" style="92" customWidth="1"/>
    <col min="3337" max="3337" width="10.140625" style="92" customWidth="1"/>
    <col min="3338" max="3338" width="9.28515625" style="92" customWidth="1"/>
    <col min="3339" max="3339" width="1.7109375" style="92" customWidth="1"/>
    <col min="3340" max="3340" width="3.85546875" style="92" customWidth="1"/>
    <col min="3341" max="3341" width="15.28515625" style="92" customWidth="1"/>
    <col min="3342" max="3342" width="5" style="92" customWidth="1"/>
    <col min="3343" max="3343" width="4.85546875" style="92" customWidth="1"/>
    <col min="3344" max="3344" width="32.140625" style="92" customWidth="1"/>
    <col min="3345" max="3584" width="9.140625" style="92"/>
    <col min="3585" max="3585" width="5" style="92" customWidth="1"/>
    <col min="3586" max="3586" width="17.5703125" style="92" customWidth="1"/>
    <col min="3587" max="3587" width="0.5703125" style="92" customWidth="1"/>
    <col min="3588" max="3588" width="3.7109375" style="92" customWidth="1"/>
    <col min="3589" max="3589" width="17.42578125" style="92" customWidth="1"/>
    <col min="3590" max="3591" width="1" style="92" customWidth="1"/>
    <col min="3592" max="3592" width="8.42578125" style="92" customWidth="1"/>
    <col min="3593" max="3593" width="10.140625" style="92" customWidth="1"/>
    <col min="3594" max="3594" width="9.28515625" style="92" customWidth="1"/>
    <col min="3595" max="3595" width="1.7109375" style="92" customWidth="1"/>
    <col min="3596" max="3596" width="3.85546875" style="92" customWidth="1"/>
    <col min="3597" max="3597" width="15.28515625" style="92" customWidth="1"/>
    <col min="3598" max="3598" width="5" style="92" customWidth="1"/>
    <col min="3599" max="3599" width="4.85546875" style="92" customWidth="1"/>
    <col min="3600" max="3600" width="32.140625" style="92" customWidth="1"/>
    <col min="3601" max="3840" width="9.140625" style="92"/>
    <col min="3841" max="3841" width="5" style="92" customWidth="1"/>
    <col min="3842" max="3842" width="17.5703125" style="92" customWidth="1"/>
    <col min="3843" max="3843" width="0.5703125" style="92" customWidth="1"/>
    <col min="3844" max="3844" width="3.7109375" style="92" customWidth="1"/>
    <col min="3845" max="3845" width="17.42578125" style="92" customWidth="1"/>
    <col min="3846" max="3847" width="1" style="92" customWidth="1"/>
    <col min="3848" max="3848" width="8.42578125" style="92" customWidth="1"/>
    <col min="3849" max="3849" width="10.140625" style="92" customWidth="1"/>
    <col min="3850" max="3850" width="9.28515625" style="92" customWidth="1"/>
    <col min="3851" max="3851" width="1.7109375" style="92" customWidth="1"/>
    <col min="3852" max="3852" width="3.85546875" style="92" customWidth="1"/>
    <col min="3853" max="3853" width="15.28515625" style="92" customWidth="1"/>
    <col min="3854" max="3854" width="5" style="92" customWidth="1"/>
    <col min="3855" max="3855" width="4.85546875" style="92" customWidth="1"/>
    <col min="3856" max="3856" width="32.140625" style="92" customWidth="1"/>
    <col min="3857" max="4096" width="9.140625" style="92"/>
    <col min="4097" max="4097" width="5" style="92" customWidth="1"/>
    <col min="4098" max="4098" width="17.5703125" style="92" customWidth="1"/>
    <col min="4099" max="4099" width="0.5703125" style="92" customWidth="1"/>
    <col min="4100" max="4100" width="3.7109375" style="92" customWidth="1"/>
    <col min="4101" max="4101" width="17.42578125" style="92" customWidth="1"/>
    <col min="4102" max="4103" width="1" style="92" customWidth="1"/>
    <col min="4104" max="4104" width="8.42578125" style="92" customWidth="1"/>
    <col min="4105" max="4105" width="10.140625" style="92" customWidth="1"/>
    <col min="4106" max="4106" width="9.28515625" style="92" customWidth="1"/>
    <col min="4107" max="4107" width="1.7109375" style="92" customWidth="1"/>
    <col min="4108" max="4108" width="3.85546875" style="92" customWidth="1"/>
    <col min="4109" max="4109" width="15.28515625" style="92" customWidth="1"/>
    <col min="4110" max="4110" width="5" style="92" customWidth="1"/>
    <col min="4111" max="4111" width="4.85546875" style="92" customWidth="1"/>
    <col min="4112" max="4112" width="32.140625" style="92" customWidth="1"/>
    <col min="4113" max="4352" width="9.140625" style="92"/>
    <col min="4353" max="4353" width="5" style="92" customWidth="1"/>
    <col min="4354" max="4354" width="17.5703125" style="92" customWidth="1"/>
    <col min="4355" max="4355" width="0.5703125" style="92" customWidth="1"/>
    <col min="4356" max="4356" width="3.7109375" style="92" customWidth="1"/>
    <col min="4357" max="4357" width="17.42578125" style="92" customWidth="1"/>
    <col min="4358" max="4359" width="1" style="92" customWidth="1"/>
    <col min="4360" max="4360" width="8.42578125" style="92" customWidth="1"/>
    <col min="4361" max="4361" width="10.140625" style="92" customWidth="1"/>
    <col min="4362" max="4362" width="9.28515625" style="92" customWidth="1"/>
    <col min="4363" max="4363" width="1.7109375" style="92" customWidth="1"/>
    <col min="4364" max="4364" width="3.85546875" style="92" customWidth="1"/>
    <col min="4365" max="4365" width="15.28515625" style="92" customWidth="1"/>
    <col min="4366" max="4366" width="5" style="92" customWidth="1"/>
    <col min="4367" max="4367" width="4.85546875" style="92" customWidth="1"/>
    <col min="4368" max="4368" width="32.140625" style="92" customWidth="1"/>
    <col min="4369" max="4608" width="9.140625" style="92"/>
    <col min="4609" max="4609" width="5" style="92" customWidth="1"/>
    <col min="4610" max="4610" width="17.5703125" style="92" customWidth="1"/>
    <col min="4611" max="4611" width="0.5703125" style="92" customWidth="1"/>
    <col min="4612" max="4612" width="3.7109375" style="92" customWidth="1"/>
    <col min="4613" max="4613" width="17.42578125" style="92" customWidth="1"/>
    <col min="4614" max="4615" width="1" style="92" customWidth="1"/>
    <col min="4616" max="4616" width="8.42578125" style="92" customWidth="1"/>
    <col min="4617" max="4617" width="10.140625" style="92" customWidth="1"/>
    <col min="4618" max="4618" width="9.28515625" style="92" customWidth="1"/>
    <col min="4619" max="4619" width="1.7109375" style="92" customWidth="1"/>
    <col min="4620" max="4620" width="3.85546875" style="92" customWidth="1"/>
    <col min="4621" max="4621" width="15.28515625" style="92" customWidth="1"/>
    <col min="4622" max="4622" width="5" style="92" customWidth="1"/>
    <col min="4623" max="4623" width="4.85546875" style="92" customWidth="1"/>
    <col min="4624" max="4624" width="32.140625" style="92" customWidth="1"/>
    <col min="4625" max="4864" width="9.140625" style="92"/>
    <col min="4865" max="4865" width="5" style="92" customWidth="1"/>
    <col min="4866" max="4866" width="17.5703125" style="92" customWidth="1"/>
    <col min="4867" max="4867" width="0.5703125" style="92" customWidth="1"/>
    <col min="4868" max="4868" width="3.7109375" style="92" customWidth="1"/>
    <col min="4869" max="4869" width="17.42578125" style="92" customWidth="1"/>
    <col min="4870" max="4871" width="1" style="92" customWidth="1"/>
    <col min="4872" max="4872" width="8.42578125" style="92" customWidth="1"/>
    <col min="4873" max="4873" width="10.140625" style="92" customWidth="1"/>
    <col min="4874" max="4874" width="9.28515625" style="92" customWidth="1"/>
    <col min="4875" max="4875" width="1.7109375" style="92" customWidth="1"/>
    <col min="4876" max="4876" width="3.85546875" style="92" customWidth="1"/>
    <col min="4877" max="4877" width="15.28515625" style="92" customWidth="1"/>
    <col min="4878" max="4878" width="5" style="92" customWidth="1"/>
    <col min="4879" max="4879" width="4.85546875" style="92" customWidth="1"/>
    <col min="4880" max="4880" width="32.140625" style="92" customWidth="1"/>
    <col min="4881" max="5120" width="9.140625" style="92"/>
    <col min="5121" max="5121" width="5" style="92" customWidth="1"/>
    <col min="5122" max="5122" width="17.5703125" style="92" customWidth="1"/>
    <col min="5123" max="5123" width="0.5703125" style="92" customWidth="1"/>
    <col min="5124" max="5124" width="3.7109375" style="92" customWidth="1"/>
    <col min="5125" max="5125" width="17.42578125" style="92" customWidth="1"/>
    <col min="5126" max="5127" width="1" style="92" customWidth="1"/>
    <col min="5128" max="5128" width="8.42578125" style="92" customWidth="1"/>
    <col min="5129" max="5129" width="10.140625" style="92" customWidth="1"/>
    <col min="5130" max="5130" width="9.28515625" style="92" customWidth="1"/>
    <col min="5131" max="5131" width="1.7109375" style="92" customWidth="1"/>
    <col min="5132" max="5132" width="3.85546875" style="92" customWidth="1"/>
    <col min="5133" max="5133" width="15.28515625" style="92" customWidth="1"/>
    <col min="5134" max="5134" width="5" style="92" customWidth="1"/>
    <col min="5135" max="5135" width="4.85546875" style="92" customWidth="1"/>
    <col min="5136" max="5136" width="32.140625" style="92" customWidth="1"/>
    <col min="5137" max="5376" width="9.140625" style="92"/>
    <col min="5377" max="5377" width="5" style="92" customWidth="1"/>
    <col min="5378" max="5378" width="17.5703125" style="92" customWidth="1"/>
    <col min="5379" max="5379" width="0.5703125" style="92" customWidth="1"/>
    <col min="5380" max="5380" width="3.7109375" style="92" customWidth="1"/>
    <col min="5381" max="5381" width="17.42578125" style="92" customWidth="1"/>
    <col min="5382" max="5383" width="1" style="92" customWidth="1"/>
    <col min="5384" max="5384" width="8.42578125" style="92" customWidth="1"/>
    <col min="5385" max="5385" width="10.140625" style="92" customWidth="1"/>
    <col min="5386" max="5386" width="9.28515625" style="92" customWidth="1"/>
    <col min="5387" max="5387" width="1.7109375" style="92" customWidth="1"/>
    <col min="5388" max="5388" width="3.85546875" style="92" customWidth="1"/>
    <col min="5389" max="5389" width="15.28515625" style="92" customWidth="1"/>
    <col min="5390" max="5390" width="5" style="92" customWidth="1"/>
    <col min="5391" max="5391" width="4.85546875" style="92" customWidth="1"/>
    <col min="5392" max="5392" width="32.140625" style="92" customWidth="1"/>
    <col min="5393" max="5632" width="9.140625" style="92"/>
    <col min="5633" max="5633" width="5" style="92" customWidth="1"/>
    <col min="5634" max="5634" width="17.5703125" style="92" customWidth="1"/>
    <col min="5635" max="5635" width="0.5703125" style="92" customWidth="1"/>
    <col min="5636" max="5636" width="3.7109375" style="92" customWidth="1"/>
    <col min="5637" max="5637" width="17.42578125" style="92" customWidth="1"/>
    <col min="5638" max="5639" width="1" style="92" customWidth="1"/>
    <col min="5640" max="5640" width="8.42578125" style="92" customWidth="1"/>
    <col min="5641" max="5641" width="10.140625" style="92" customWidth="1"/>
    <col min="5642" max="5642" width="9.28515625" style="92" customWidth="1"/>
    <col min="5643" max="5643" width="1.7109375" style="92" customWidth="1"/>
    <col min="5644" max="5644" width="3.85546875" style="92" customWidth="1"/>
    <col min="5645" max="5645" width="15.28515625" style="92" customWidth="1"/>
    <col min="5646" max="5646" width="5" style="92" customWidth="1"/>
    <col min="5647" max="5647" width="4.85546875" style="92" customWidth="1"/>
    <col min="5648" max="5648" width="32.140625" style="92" customWidth="1"/>
    <col min="5649" max="5888" width="9.140625" style="92"/>
    <col min="5889" max="5889" width="5" style="92" customWidth="1"/>
    <col min="5890" max="5890" width="17.5703125" style="92" customWidth="1"/>
    <col min="5891" max="5891" width="0.5703125" style="92" customWidth="1"/>
    <col min="5892" max="5892" width="3.7109375" style="92" customWidth="1"/>
    <col min="5893" max="5893" width="17.42578125" style="92" customWidth="1"/>
    <col min="5894" max="5895" width="1" style="92" customWidth="1"/>
    <col min="5896" max="5896" width="8.42578125" style="92" customWidth="1"/>
    <col min="5897" max="5897" width="10.140625" style="92" customWidth="1"/>
    <col min="5898" max="5898" width="9.28515625" style="92" customWidth="1"/>
    <col min="5899" max="5899" width="1.7109375" style="92" customWidth="1"/>
    <col min="5900" max="5900" width="3.85546875" style="92" customWidth="1"/>
    <col min="5901" max="5901" width="15.28515625" style="92" customWidth="1"/>
    <col min="5902" max="5902" width="5" style="92" customWidth="1"/>
    <col min="5903" max="5903" width="4.85546875" style="92" customWidth="1"/>
    <col min="5904" max="5904" width="32.140625" style="92" customWidth="1"/>
    <col min="5905" max="6144" width="9.140625" style="92"/>
    <col min="6145" max="6145" width="5" style="92" customWidth="1"/>
    <col min="6146" max="6146" width="17.5703125" style="92" customWidth="1"/>
    <col min="6147" max="6147" width="0.5703125" style="92" customWidth="1"/>
    <col min="6148" max="6148" width="3.7109375" style="92" customWidth="1"/>
    <col min="6149" max="6149" width="17.42578125" style="92" customWidth="1"/>
    <col min="6150" max="6151" width="1" style="92" customWidth="1"/>
    <col min="6152" max="6152" width="8.42578125" style="92" customWidth="1"/>
    <col min="6153" max="6153" width="10.140625" style="92" customWidth="1"/>
    <col min="6154" max="6154" width="9.28515625" style="92" customWidth="1"/>
    <col min="6155" max="6155" width="1.7109375" style="92" customWidth="1"/>
    <col min="6156" max="6156" width="3.85546875" style="92" customWidth="1"/>
    <col min="6157" max="6157" width="15.28515625" style="92" customWidth="1"/>
    <col min="6158" max="6158" width="5" style="92" customWidth="1"/>
    <col min="6159" max="6159" width="4.85546875" style="92" customWidth="1"/>
    <col min="6160" max="6160" width="32.140625" style="92" customWidth="1"/>
    <col min="6161" max="6400" width="9.140625" style="92"/>
    <col min="6401" max="6401" width="5" style="92" customWidth="1"/>
    <col min="6402" max="6402" width="17.5703125" style="92" customWidth="1"/>
    <col min="6403" max="6403" width="0.5703125" style="92" customWidth="1"/>
    <col min="6404" max="6404" width="3.7109375" style="92" customWidth="1"/>
    <col min="6405" max="6405" width="17.42578125" style="92" customWidth="1"/>
    <col min="6406" max="6407" width="1" style="92" customWidth="1"/>
    <col min="6408" max="6408" width="8.42578125" style="92" customWidth="1"/>
    <col min="6409" max="6409" width="10.140625" style="92" customWidth="1"/>
    <col min="6410" max="6410" width="9.28515625" style="92" customWidth="1"/>
    <col min="6411" max="6411" width="1.7109375" style="92" customWidth="1"/>
    <col min="6412" max="6412" width="3.85546875" style="92" customWidth="1"/>
    <col min="6413" max="6413" width="15.28515625" style="92" customWidth="1"/>
    <col min="6414" max="6414" width="5" style="92" customWidth="1"/>
    <col min="6415" max="6415" width="4.85546875" style="92" customWidth="1"/>
    <col min="6416" max="6416" width="32.140625" style="92" customWidth="1"/>
    <col min="6417" max="6656" width="9.140625" style="92"/>
    <col min="6657" max="6657" width="5" style="92" customWidth="1"/>
    <col min="6658" max="6658" width="17.5703125" style="92" customWidth="1"/>
    <col min="6659" max="6659" width="0.5703125" style="92" customWidth="1"/>
    <col min="6660" max="6660" width="3.7109375" style="92" customWidth="1"/>
    <col min="6661" max="6661" width="17.42578125" style="92" customWidth="1"/>
    <col min="6662" max="6663" width="1" style="92" customWidth="1"/>
    <col min="6664" max="6664" width="8.42578125" style="92" customWidth="1"/>
    <col min="6665" max="6665" width="10.140625" style="92" customWidth="1"/>
    <col min="6666" max="6666" width="9.28515625" style="92" customWidth="1"/>
    <col min="6667" max="6667" width="1.7109375" style="92" customWidth="1"/>
    <col min="6668" max="6668" width="3.85546875" style="92" customWidth="1"/>
    <col min="6669" max="6669" width="15.28515625" style="92" customWidth="1"/>
    <col min="6670" max="6670" width="5" style="92" customWidth="1"/>
    <col min="6671" max="6671" width="4.85546875" style="92" customWidth="1"/>
    <col min="6672" max="6672" width="32.140625" style="92" customWidth="1"/>
    <col min="6673" max="6912" width="9.140625" style="92"/>
    <col min="6913" max="6913" width="5" style="92" customWidth="1"/>
    <col min="6914" max="6914" width="17.5703125" style="92" customWidth="1"/>
    <col min="6915" max="6915" width="0.5703125" style="92" customWidth="1"/>
    <col min="6916" max="6916" width="3.7109375" style="92" customWidth="1"/>
    <col min="6917" max="6917" width="17.42578125" style="92" customWidth="1"/>
    <col min="6918" max="6919" width="1" style="92" customWidth="1"/>
    <col min="6920" max="6920" width="8.42578125" style="92" customWidth="1"/>
    <col min="6921" max="6921" width="10.140625" style="92" customWidth="1"/>
    <col min="6922" max="6922" width="9.28515625" style="92" customWidth="1"/>
    <col min="6923" max="6923" width="1.7109375" style="92" customWidth="1"/>
    <col min="6924" max="6924" width="3.85546875" style="92" customWidth="1"/>
    <col min="6925" max="6925" width="15.28515625" style="92" customWidth="1"/>
    <col min="6926" max="6926" width="5" style="92" customWidth="1"/>
    <col min="6927" max="6927" width="4.85546875" style="92" customWidth="1"/>
    <col min="6928" max="6928" width="32.140625" style="92" customWidth="1"/>
    <col min="6929" max="7168" width="9.140625" style="92"/>
    <col min="7169" max="7169" width="5" style="92" customWidth="1"/>
    <col min="7170" max="7170" width="17.5703125" style="92" customWidth="1"/>
    <col min="7171" max="7171" width="0.5703125" style="92" customWidth="1"/>
    <col min="7172" max="7172" width="3.7109375" style="92" customWidth="1"/>
    <col min="7173" max="7173" width="17.42578125" style="92" customWidth="1"/>
    <col min="7174" max="7175" width="1" style="92" customWidth="1"/>
    <col min="7176" max="7176" width="8.42578125" style="92" customWidth="1"/>
    <col min="7177" max="7177" width="10.140625" style="92" customWidth="1"/>
    <col min="7178" max="7178" width="9.28515625" style="92" customWidth="1"/>
    <col min="7179" max="7179" width="1.7109375" style="92" customWidth="1"/>
    <col min="7180" max="7180" width="3.85546875" style="92" customWidth="1"/>
    <col min="7181" max="7181" width="15.28515625" style="92" customWidth="1"/>
    <col min="7182" max="7182" width="5" style="92" customWidth="1"/>
    <col min="7183" max="7183" width="4.85546875" style="92" customWidth="1"/>
    <col min="7184" max="7184" width="32.140625" style="92" customWidth="1"/>
    <col min="7185" max="7424" width="9.140625" style="92"/>
    <col min="7425" max="7425" width="5" style="92" customWidth="1"/>
    <col min="7426" max="7426" width="17.5703125" style="92" customWidth="1"/>
    <col min="7427" max="7427" width="0.5703125" style="92" customWidth="1"/>
    <col min="7428" max="7428" width="3.7109375" style="92" customWidth="1"/>
    <col min="7429" max="7429" width="17.42578125" style="92" customWidth="1"/>
    <col min="7430" max="7431" width="1" style="92" customWidth="1"/>
    <col min="7432" max="7432" width="8.42578125" style="92" customWidth="1"/>
    <col min="7433" max="7433" width="10.140625" style="92" customWidth="1"/>
    <col min="7434" max="7434" width="9.28515625" style="92" customWidth="1"/>
    <col min="7435" max="7435" width="1.7109375" style="92" customWidth="1"/>
    <col min="7436" max="7436" width="3.85546875" style="92" customWidth="1"/>
    <col min="7437" max="7437" width="15.28515625" style="92" customWidth="1"/>
    <col min="7438" max="7438" width="5" style="92" customWidth="1"/>
    <col min="7439" max="7439" width="4.85546875" style="92" customWidth="1"/>
    <col min="7440" max="7440" width="32.140625" style="92" customWidth="1"/>
    <col min="7441" max="7680" width="9.140625" style="92"/>
    <col min="7681" max="7681" width="5" style="92" customWidth="1"/>
    <col min="7682" max="7682" width="17.5703125" style="92" customWidth="1"/>
    <col min="7683" max="7683" width="0.5703125" style="92" customWidth="1"/>
    <col min="7684" max="7684" width="3.7109375" style="92" customWidth="1"/>
    <col min="7685" max="7685" width="17.42578125" style="92" customWidth="1"/>
    <col min="7686" max="7687" width="1" style="92" customWidth="1"/>
    <col min="7688" max="7688" width="8.42578125" style="92" customWidth="1"/>
    <col min="7689" max="7689" width="10.140625" style="92" customWidth="1"/>
    <col min="7690" max="7690" width="9.28515625" style="92" customWidth="1"/>
    <col min="7691" max="7691" width="1.7109375" style="92" customWidth="1"/>
    <col min="7692" max="7692" width="3.85546875" style="92" customWidth="1"/>
    <col min="7693" max="7693" width="15.28515625" style="92" customWidth="1"/>
    <col min="7694" max="7694" width="5" style="92" customWidth="1"/>
    <col min="7695" max="7695" width="4.85546875" style="92" customWidth="1"/>
    <col min="7696" max="7696" width="32.140625" style="92" customWidth="1"/>
    <col min="7697" max="7936" width="9.140625" style="92"/>
    <col min="7937" max="7937" width="5" style="92" customWidth="1"/>
    <col min="7938" max="7938" width="17.5703125" style="92" customWidth="1"/>
    <col min="7939" max="7939" width="0.5703125" style="92" customWidth="1"/>
    <col min="7940" max="7940" width="3.7109375" style="92" customWidth="1"/>
    <col min="7941" max="7941" width="17.42578125" style="92" customWidth="1"/>
    <col min="7942" max="7943" width="1" style="92" customWidth="1"/>
    <col min="7944" max="7944" width="8.42578125" style="92" customWidth="1"/>
    <col min="7945" max="7945" width="10.140625" style="92" customWidth="1"/>
    <col min="7946" max="7946" width="9.28515625" style="92" customWidth="1"/>
    <col min="7947" max="7947" width="1.7109375" style="92" customWidth="1"/>
    <col min="7948" max="7948" width="3.85546875" style="92" customWidth="1"/>
    <col min="7949" max="7949" width="15.28515625" style="92" customWidth="1"/>
    <col min="7950" max="7950" width="5" style="92" customWidth="1"/>
    <col min="7951" max="7951" width="4.85546875" style="92" customWidth="1"/>
    <col min="7952" max="7952" width="32.140625" style="92" customWidth="1"/>
    <col min="7953" max="8192" width="9.140625" style="92"/>
    <col min="8193" max="8193" width="5" style="92" customWidth="1"/>
    <col min="8194" max="8194" width="17.5703125" style="92" customWidth="1"/>
    <col min="8195" max="8195" width="0.5703125" style="92" customWidth="1"/>
    <col min="8196" max="8196" width="3.7109375" style="92" customWidth="1"/>
    <col min="8197" max="8197" width="17.42578125" style="92" customWidth="1"/>
    <col min="8198" max="8199" width="1" style="92" customWidth="1"/>
    <col min="8200" max="8200" width="8.42578125" style="92" customWidth="1"/>
    <col min="8201" max="8201" width="10.140625" style="92" customWidth="1"/>
    <col min="8202" max="8202" width="9.28515625" style="92" customWidth="1"/>
    <col min="8203" max="8203" width="1.7109375" style="92" customWidth="1"/>
    <col min="8204" max="8204" width="3.85546875" style="92" customWidth="1"/>
    <col min="8205" max="8205" width="15.28515625" style="92" customWidth="1"/>
    <col min="8206" max="8206" width="5" style="92" customWidth="1"/>
    <col min="8207" max="8207" width="4.85546875" style="92" customWidth="1"/>
    <col min="8208" max="8208" width="32.140625" style="92" customWidth="1"/>
    <col min="8209" max="8448" width="9.140625" style="92"/>
    <col min="8449" max="8449" width="5" style="92" customWidth="1"/>
    <col min="8450" max="8450" width="17.5703125" style="92" customWidth="1"/>
    <col min="8451" max="8451" width="0.5703125" style="92" customWidth="1"/>
    <col min="8452" max="8452" width="3.7109375" style="92" customWidth="1"/>
    <col min="8453" max="8453" width="17.42578125" style="92" customWidth="1"/>
    <col min="8454" max="8455" width="1" style="92" customWidth="1"/>
    <col min="8456" max="8456" width="8.42578125" style="92" customWidth="1"/>
    <col min="8457" max="8457" width="10.140625" style="92" customWidth="1"/>
    <col min="8458" max="8458" width="9.28515625" style="92" customWidth="1"/>
    <col min="8459" max="8459" width="1.7109375" style="92" customWidth="1"/>
    <col min="8460" max="8460" width="3.85546875" style="92" customWidth="1"/>
    <col min="8461" max="8461" width="15.28515625" style="92" customWidth="1"/>
    <col min="8462" max="8462" width="5" style="92" customWidth="1"/>
    <col min="8463" max="8463" width="4.85546875" style="92" customWidth="1"/>
    <col min="8464" max="8464" width="32.140625" style="92" customWidth="1"/>
    <col min="8465" max="8704" width="9.140625" style="92"/>
    <col min="8705" max="8705" width="5" style="92" customWidth="1"/>
    <col min="8706" max="8706" width="17.5703125" style="92" customWidth="1"/>
    <col min="8707" max="8707" width="0.5703125" style="92" customWidth="1"/>
    <col min="8708" max="8708" width="3.7109375" style="92" customWidth="1"/>
    <col min="8709" max="8709" width="17.42578125" style="92" customWidth="1"/>
    <col min="8710" max="8711" width="1" style="92" customWidth="1"/>
    <col min="8712" max="8712" width="8.42578125" style="92" customWidth="1"/>
    <col min="8713" max="8713" width="10.140625" style="92" customWidth="1"/>
    <col min="8714" max="8714" width="9.28515625" style="92" customWidth="1"/>
    <col min="8715" max="8715" width="1.7109375" style="92" customWidth="1"/>
    <col min="8716" max="8716" width="3.85546875" style="92" customWidth="1"/>
    <col min="8717" max="8717" width="15.28515625" style="92" customWidth="1"/>
    <col min="8718" max="8718" width="5" style="92" customWidth="1"/>
    <col min="8719" max="8719" width="4.85546875" style="92" customWidth="1"/>
    <col min="8720" max="8720" width="32.140625" style="92" customWidth="1"/>
    <col min="8721" max="8960" width="9.140625" style="92"/>
    <col min="8961" max="8961" width="5" style="92" customWidth="1"/>
    <col min="8962" max="8962" width="17.5703125" style="92" customWidth="1"/>
    <col min="8963" max="8963" width="0.5703125" style="92" customWidth="1"/>
    <col min="8964" max="8964" width="3.7109375" style="92" customWidth="1"/>
    <col min="8965" max="8965" width="17.42578125" style="92" customWidth="1"/>
    <col min="8966" max="8967" width="1" style="92" customWidth="1"/>
    <col min="8968" max="8968" width="8.42578125" style="92" customWidth="1"/>
    <col min="8969" max="8969" width="10.140625" style="92" customWidth="1"/>
    <col min="8970" max="8970" width="9.28515625" style="92" customWidth="1"/>
    <col min="8971" max="8971" width="1.7109375" style="92" customWidth="1"/>
    <col min="8972" max="8972" width="3.85546875" style="92" customWidth="1"/>
    <col min="8973" max="8973" width="15.28515625" style="92" customWidth="1"/>
    <col min="8974" max="8974" width="5" style="92" customWidth="1"/>
    <col min="8975" max="8975" width="4.85546875" style="92" customWidth="1"/>
    <col min="8976" max="8976" width="32.140625" style="92" customWidth="1"/>
    <col min="8977" max="9216" width="9.140625" style="92"/>
    <col min="9217" max="9217" width="5" style="92" customWidth="1"/>
    <col min="9218" max="9218" width="17.5703125" style="92" customWidth="1"/>
    <col min="9219" max="9219" width="0.5703125" style="92" customWidth="1"/>
    <col min="9220" max="9220" width="3.7109375" style="92" customWidth="1"/>
    <col min="9221" max="9221" width="17.42578125" style="92" customWidth="1"/>
    <col min="9222" max="9223" width="1" style="92" customWidth="1"/>
    <col min="9224" max="9224" width="8.42578125" style="92" customWidth="1"/>
    <col min="9225" max="9225" width="10.140625" style="92" customWidth="1"/>
    <col min="9226" max="9226" width="9.28515625" style="92" customWidth="1"/>
    <col min="9227" max="9227" width="1.7109375" style="92" customWidth="1"/>
    <col min="9228" max="9228" width="3.85546875" style="92" customWidth="1"/>
    <col min="9229" max="9229" width="15.28515625" style="92" customWidth="1"/>
    <col min="9230" max="9230" width="5" style="92" customWidth="1"/>
    <col min="9231" max="9231" width="4.85546875" style="92" customWidth="1"/>
    <col min="9232" max="9232" width="32.140625" style="92" customWidth="1"/>
    <col min="9233" max="9472" width="9.140625" style="92"/>
    <col min="9473" max="9473" width="5" style="92" customWidth="1"/>
    <col min="9474" max="9474" width="17.5703125" style="92" customWidth="1"/>
    <col min="9475" max="9475" width="0.5703125" style="92" customWidth="1"/>
    <col min="9476" max="9476" width="3.7109375" style="92" customWidth="1"/>
    <col min="9477" max="9477" width="17.42578125" style="92" customWidth="1"/>
    <col min="9478" max="9479" width="1" style="92" customWidth="1"/>
    <col min="9480" max="9480" width="8.42578125" style="92" customWidth="1"/>
    <col min="9481" max="9481" width="10.140625" style="92" customWidth="1"/>
    <col min="9482" max="9482" width="9.28515625" style="92" customWidth="1"/>
    <col min="9483" max="9483" width="1.7109375" style="92" customWidth="1"/>
    <col min="9484" max="9484" width="3.85546875" style="92" customWidth="1"/>
    <col min="9485" max="9485" width="15.28515625" style="92" customWidth="1"/>
    <col min="9486" max="9486" width="5" style="92" customWidth="1"/>
    <col min="9487" max="9487" width="4.85546875" style="92" customWidth="1"/>
    <col min="9488" max="9488" width="32.140625" style="92" customWidth="1"/>
    <col min="9489" max="9728" width="9.140625" style="92"/>
    <col min="9729" max="9729" width="5" style="92" customWidth="1"/>
    <col min="9730" max="9730" width="17.5703125" style="92" customWidth="1"/>
    <col min="9731" max="9731" width="0.5703125" style="92" customWidth="1"/>
    <col min="9732" max="9732" width="3.7109375" style="92" customWidth="1"/>
    <col min="9733" max="9733" width="17.42578125" style="92" customWidth="1"/>
    <col min="9734" max="9735" width="1" style="92" customWidth="1"/>
    <col min="9736" max="9736" width="8.42578125" style="92" customWidth="1"/>
    <col min="9737" max="9737" width="10.140625" style="92" customWidth="1"/>
    <col min="9738" max="9738" width="9.28515625" style="92" customWidth="1"/>
    <col min="9739" max="9739" width="1.7109375" style="92" customWidth="1"/>
    <col min="9740" max="9740" width="3.85546875" style="92" customWidth="1"/>
    <col min="9741" max="9741" width="15.28515625" style="92" customWidth="1"/>
    <col min="9742" max="9742" width="5" style="92" customWidth="1"/>
    <col min="9743" max="9743" width="4.85546875" style="92" customWidth="1"/>
    <col min="9744" max="9744" width="32.140625" style="92" customWidth="1"/>
    <col min="9745" max="9984" width="9.140625" style="92"/>
    <col min="9985" max="9985" width="5" style="92" customWidth="1"/>
    <col min="9986" max="9986" width="17.5703125" style="92" customWidth="1"/>
    <col min="9987" max="9987" width="0.5703125" style="92" customWidth="1"/>
    <col min="9988" max="9988" width="3.7109375" style="92" customWidth="1"/>
    <col min="9989" max="9989" width="17.42578125" style="92" customWidth="1"/>
    <col min="9990" max="9991" width="1" style="92" customWidth="1"/>
    <col min="9992" max="9992" width="8.42578125" style="92" customWidth="1"/>
    <col min="9993" max="9993" width="10.140625" style="92" customWidth="1"/>
    <col min="9994" max="9994" width="9.28515625" style="92" customWidth="1"/>
    <col min="9995" max="9995" width="1.7109375" style="92" customWidth="1"/>
    <col min="9996" max="9996" width="3.85546875" style="92" customWidth="1"/>
    <col min="9997" max="9997" width="15.28515625" style="92" customWidth="1"/>
    <col min="9998" max="9998" width="5" style="92" customWidth="1"/>
    <col min="9999" max="9999" width="4.85546875" style="92" customWidth="1"/>
    <col min="10000" max="10000" width="32.140625" style="92" customWidth="1"/>
    <col min="10001" max="10240" width="9.140625" style="92"/>
    <col min="10241" max="10241" width="5" style="92" customWidth="1"/>
    <col min="10242" max="10242" width="17.5703125" style="92" customWidth="1"/>
    <col min="10243" max="10243" width="0.5703125" style="92" customWidth="1"/>
    <col min="10244" max="10244" width="3.7109375" style="92" customWidth="1"/>
    <col min="10245" max="10245" width="17.42578125" style="92" customWidth="1"/>
    <col min="10246" max="10247" width="1" style="92" customWidth="1"/>
    <col min="10248" max="10248" width="8.42578125" style="92" customWidth="1"/>
    <col min="10249" max="10249" width="10.140625" style="92" customWidth="1"/>
    <col min="10250" max="10250" width="9.28515625" style="92" customWidth="1"/>
    <col min="10251" max="10251" width="1.7109375" style="92" customWidth="1"/>
    <col min="10252" max="10252" width="3.85546875" style="92" customWidth="1"/>
    <col min="10253" max="10253" width="15.28515625" style="92" customWidth="1"/>
    <col min="10254" max="10254" width="5" style="92" customWidth="1"/>
    <col min="10255" max="10255" width="4.85546875" style="92" customWidth="1"/>
    <col min="10256" max="10256" width="32.140625" style="92" customWidth="1"/>
    <col min="10257" max="10496" width="9.140625" style="92"/>
    <col min="10497" max="10497" width="5" style="92" customWidth="1"/>
    <col min="10498" max="10498" width="17.5703125" style="92" customWidth="1"/>
    <col min="10499" max="10499" width="0.5703125" style="92" customWidth="1"/>
    <col min="10500" max="10500" width="3.7109375" style="92" customWidth="1"/>
    <col min="10501" max="10501" width="17.42578125" style="92" customWidth="1"/>
    <col min="10502" max="10503" width="1" style="92" customWidth="1"/>
    <col min="10504" max="10504" width="8.42578125" style="92" customWidth="1"/>
    <col min="10505" max="10505" width="10.140625" style="92" customWidth="1"/>
    <col min="10506" max="10506" width="9.28515625" style="92" customWidth="1"/>
    <col min="10507" max="10507" width="1.7109375" style="92" customWidth="1"/>
    <col min="10508" max="10508" width="3.85546875" style="92" customWidth="1"/>
    <col min="10509" max="10509" width="15.28515625" style="92" customWidth="1"/>
    <col min="10510" max="10510" width="5" style="92" customWidth="1"/>
    <col min="10511" max="10511" width="4.85546875" style="92" customWidth="1"/>
    <col min="10512" max="10512" width="32.140625" style="92" customWidth="1"/>
    <col min="10513" max="10752" width="9.140625" style="92"/>
    <col min="10753" max="10753" width="5" style="92" customWidth="1"/>
    <col min="10754" max="10754" width="17.5703125" style="92" customWidth="1"/>
    <col min="10755" max="10755" width="0.5703125" style="92" customWidth="1"/>
    <col min="10756" max="10756" width="3.7109375" style="92" customWidth="1"/>
    <col min="10757" max="10757" width="17.42578125" style="92" customWidth="1"/>
    <col min="10758" max="10759" width="1" style="92" customWidth="1"/>
    <col min="10760" max="10760" width="8.42578125" style="92" customWidth="1"/>
    <col min="10761" max="10761" width="10.140625" style="92" customWidth="1"/>
    <col min="10762" max="10762" width="9.28515625" style="92" customWidth="1"/>
    <col min="10763" max="10763" width="1.7109375" style="92" customWidth="1"/>
    <col min="10764" max="10764" width="3.85546875" style="92" customWidth="1"/>
    <col min="10765" max="10765" width="15.28515625" style="92" customWidth="1"/>
    <col min="10766" max="10766" width="5" style="92" customWidth="1"/>
    <col min="10767" max="10767" width="4.85546875" style="92" customWidth="1"/>
    <col min="10768" max="10768" width="32.140625" style="92" customWidth="1"/>
    <col min="10769" max="11008" width="9.140625" style="92"/>
    <col min="11009" max="11009" width="5" style="92" customWidth="1"/>
    <col min="11010" max="11010" width="17.5703125" style="92" customWidth="1"/>
    <col min="11011" max="11011" width="0.5703125" style="92" customWidth="1"/>
    <col min="11012" max="11012" width="3.7109375" style="92" customWidth="1"/>
    <col min="11013" max="11013" width="17.42578125" style="92" customWidth="1"/>
    <col min="11014" max="11015" width="1" style="92" customWidth="1"/>
    <col min="11016" max="11016" width="8.42578125" style="92" customWidth="1"/>
    <col min="11017" max="11017" width="10.140625" style="92" customWidth="1"/>
    <col min="11018" max="11018" width="9.28515625" style="92" customWidth="1"/>
    <col min="11019" max="11019" width="1.7109375" style="92" customWidth="1"/>
    <col min="11020" max="11020" width="3.85546875" style="92" customWidth="1"/>
    <col min="11021" max="11021" width="15.28515625" style="92" customWidth="1"/>
    <col min="11022" max="11022" width="5" style="92" customWidth="1"/>
    <col min="11023" max="11023" width="4.85546875" style="92" customWidth="1"/>
    <col min="11024" max="11024" width="32.140625" style="92" customWidth="1"/>
    <col min="11025" max="11264" width="9.140625" style="92"/>
    <col min="11265" max="11265" width="5" style="92" customWidth="1"/>
    <col min="11266" max="11266" width="17.5703125" style="92" customWidth="1"/>
    <col min="11267" max="11267" width="0.5703125" style="92" customWidth="1"/>
    <col min="11268" max="11268" width="3.7109375" style="92" customWidth="1"/>
    <col min="11269" max="11269" width="17.42578125" style="92" customWidth="1"/>
    <col min="11270" max="11271" width="1" style="92" customWidth="1"/>
    <col min="11272" max="11272" width="8.42578125" style="92" customWidth="1"/>
    <col min="11273" max="11273" width="10.140625" style="92" customWidth="1"/>
    <col min="11274" max="11274" width="9.28515625" style="92" customWidth="1"/>
    <col min="11275" max="11275" width="1.7109375" style="92" customWidth="1"/>
    <col min="11276" max="11276" width="3.85546875" style="92" customWidth="1"/>
    <col min="11277" max="11277" width="15.28515625" style="92" customWidth="1"/>
    <col min="11278" max="11278" width="5" style="92" customWidth="1"/>
    <col min="11279" max="11279" width="4.85546875" style="92" customWidth="1"/>
    <col min="11280" max="11280" width="32.140625" style="92" customWidth="1"/>
    <col min="11281" max="11520" width="9.140625" style="92"/>
    <col min="11521" max="11521" width="5" style="92" customWidth="1"/>
    <col min="11522" max="11522" width="17.5703125" style="92" customWidth="1"/>
    <col min="11523" max="11523" width="0.5703125" style="92" customWidth="1"/>
    <col min="11524" max="11524" width="3.7109375" style="92" customWidth="1"/>
    <col min="11525" max="11525" width="17.42578125" style="92" customWidth="1"/>
    <col min="11526" max="11527" width="1" style="92" customWidth="1"/>
    <col min="11528" max="11528" width="8.42578125" style="92" customWidth="1"/>
    <col min="11529" max="11529" width="10.140625" style="92" customWidth="1"/>
    <col min="11530" max="11530" width="9.28515625" style="92" customWidth="1"/>
    <col min="11531" max="11531" width="1.7109375" style="92" customWidth="1"/>
    <col min="11532" max="11532" width="3.85546875" style="92" customWidth="1"/>
    <col min="11533" max="11533" width="15.28515625" style="92" customWidth="1"/>
    <col min="11534" max="11534" width="5" style="92" customWidth="1"/>
    <col min="11535" max="11535" width="4.85546875" style="92" customWidth="1"/>
    <col min="11536" max="11536" width="32.140625" style="92" customWidth="1"/>
    <col min="11537" max="11776" width="9.140625" style="92"/>
    <col min="11777" max="11777" width="5" style="92" customWidth="1"/>
    <col min="11778" max="11778" width="17.5703125" style="92" customWidth="1"/>
    <col min="11779" max="11779" width="0.5703125" style="92" customWidth="1"/>
    <col min="11780" max="11780" width="3.7109375" style="92" customWidth="1"/>
    <col min="11781" max="11781" width="17.42578125" style="92" customWidth="1"/>
    <col min="11782" max="11783" width="1" style="92" customWidth="1"/>
    <col min="11784" max="11784" width="8.42578125" style="92" customWidth="1"/>
    <col min="11785" max="11785" width="10.140625" style="92" customWidth="1"/>
    <col min="11786" max="11786" width="9.28515625" style="92" customWidth="1"/>
    <col min="11787" max="11787" width="1.7109375" style="92" customWidth="1"/>
    <col min="11788" max="11788" width="3.85546875" style="92" customWidth="1"/>
    <col min="11789" max="11789" width="15.28515625" style="92" customWidth="1"/>
    <col min="11790" max="11790" width="5" style="92" customWidth="1"/>
    <col min="11791" max="11791" width="4.85546875" style="92" customWidth="1"/>
    <col min="11792" max="11792" width="32.140625" style="92" customWidth="1"/>
    <col min="11793" max="12032" width="9.140625" style="92"/>
    <col min="12033" max="12033" width="5" style="92" customWidth="1"/>
    <col min="12034" max="12034" width="17.5703125" style="92" customWidth="1"/>
    <col min="12035" max="12035" width="0.5703125" style="92" customWidth="1"/>
    <col min="12036" max="12036" width="3.7109375" style="92" customWidth="1"/>
    <col min="12037" max="12037" width="17.42578125" style="92" customWidth="1"/>
    <col min="12038" max="12039" width="1" style="92" customWidth="1"/>
    <col min="12040" max="12040" width="8.42578125" style="92" customWidth="1"/>
    <col min="12041" max="12041" width="10.140625" style="92" customWidth="1"/>
    <col min="12042" max="12042" width="9.28515625" style="92" customWidth="1"/>
    <col min="12043" max="12043" width="1.7109375" style="92" customWidth="1"/>
    <col min="12044" max="12044" width="3.85546875" style="92" customWidth="1"/>
    <col min="12045" max="12045" width="15.28515625" style="92" customWidth="1"/>
    <col min="12046" max="12046" width="5" style="92" customWidth="1"/>
    <col min="12047" max="12047" width="4.85546875" style="92" customWidth="1"/>
    <col min="12048" max="12048" width="32.140625" style="92" customWidth="1"/>
    <col min="12049" max="12288" width="9.140625" style="92"/>
    <col min="12289" max="12289" width="5" style="92" customWidth="1"/>
    <col min="12290" max="12290" width="17.5703125" style="92" customWidth="1"/>
    <col min="12291" max="12291" width="0.5703125" style="92" customWidth="1"/>
    <col min="12292" max="12292" width="3.7109375" style="92" customWidth="1"/>
    <col min="12293" max="12293" width="17.42578125" style="92" customWidth="1"/>
    <col min="12294" max="12295" width="1" style="92" customWidth="1"/>
    <col min="12296" max="12296" width="8.42578125" style="92" customWidth="1"/>
    <col min="12297" max="12297" width="10.140625" style="92" customWidth="1"/>
    <col min="12298" max="12298" width="9.28515625" style="92" customWidth="1"/>
    <col min="12299" max="12299" width="1.7109375" style="92" customWidth="1"/>
    <col min="12300" max="12300" width="3.85546875" style="92" customWidth="1"/>
    <col min="12301" max="12301" width="15.28515625" style="92" customWidth="1"/>
    <col min="12302" max="12302" width="5" style="92" customWidth="1"/>
    <col min="12303" max="12303" width="4.85546875" style="92" customWidth="1"/>
    <col min="12304" max="12304" width="32.140625" style="92" customWidth="1"/>
    <col min="12305" max="12544" width="9.140625" style="92"/>
    <col min="12545" max="12545" width="5" style="92" customWidth="1"/>
    <col min="12546" max="12546" width="17.5703125" style="92" customWidth="1"/>
    <col min="12547" max="12547" width="0.5703125" style="92" customWidth="1"/>
    <col min="12548" max="12548" width="3.7109375" style="92" customWidth="1"/>
    <col min="12549" max="12549" width="17.42578125" style="92" customWidth="1"/>
    <col min="12550" max="12551" width="1" style="92" customWidth="1"/>
    <col min="12552" max="12552" width="8.42578125" style="92" customWidth="1"/>
    <col min="12553" max="12553" width="10.140625" style="92" customWidth="1"/>
    <col min="12554" max="12554" width="9.28515625" style="92" customWidth="1"/>
    <col min="12555" max="12555" width="1.7109375" style="92" customWidth="1"/>
    <col min="12556" max="12556" width="3.85546875" style="92" customWidth="1"/>
    <col min="12557" max="12557" width="15.28515625" style="92" customWidth="1"/>
    <col min="12558" max="12558" width="5" style="92" customWidth="1"/>
    <col min="12559" max="12559" width="4.85546875" style="92" customWidth="1"/>
    <col min="12560" max="12560" width="32.140625" style="92" customWidth="1"/>
    <col min="12561" max="12800" width="9.140625" style="92"/>
    <col min="12801" max="12801" width="5" style="92" customWidth="1"/>
    <col min="12802" max="12802" width="17.5703125" style="92" customWidth="1"/>
    <col min="12803" max="12803" width="0.5703125" style="92" customWidth="1"/>
    <col min="12804" max="12804" width="3.7109375" style="92" customWidth="1"/>
    <col min="12805" max="12805" width="17.42578125" style="92" customWidth="1"/>
    <col min="12806" max="12807" width="1" style="92" customWidth="1"/>
    <col min="12808" max="12808" width="8.42578125" style="92" customWidth="1"/>
    <col min="12809" max="12809" width="10.140625" style="92" customWidth="1"/>
    <col min="12810" max="12810" width="9.28515625" style="92" customWidth="1"/>
    <col min="12811" max="12811" width="1.7109375" style="92" customWidth="1"/>
    <col min="12812" max="12812" width="3.85546875" style="92" customWidth="1"/>
    <col min="12813" max="12813" width="15.28515625" style="92" customWidth="1"/>
    <col min="12814" max="12814" width="5" style="92" customWidth="1"/>
    <col min="12815" max="12815" width="4.85546875" style="92" customWidth="1"/>
    <col min="12816" max="12816" width="32.140625" style="92" customWidth="1"/>
    <col min="12817" max="13056" width="9.140625" style="92"/>
    <col min="13057" max="13057" width="5" style="92" customWidth="1"/>
    <col min="13058" max="13058" width="17.5703125" style="92" customWidth="1"/>
    <col min="13059" max="13059" width="0.5703125" style="92" customWidth="1"/>
    <col min="13060" max="13060" width="3.7109375" style="92" customWidth="1"/>
    <col min="13061" max="13061" width="17.42578125" style="92" customWidth="1"/>
    <col min="13062" max="13063" width="1" style="92" customWidth="1"/>
    <col min="13064" max="13064" width="8.42578125" style="92" customWidth="1"/>
    <col min="13065" max="13065" width="10.140625" style="92" customWidth="1"/>
    <col min="13066" max="13066" width="9.28515625" style="92" customWidth="1"/>
    <col min="13067" max="13067" width="1.7109375" style="92" customWidth="1"/>
    <col min="13068" max="13068" width="3.85546875" style="92" customWidth="1"/>
    <col min="13069" max="13069" width="15.28515625" style="92" customWidth="1"/>
    <col min="13070" max="13070" width="5" style="92" customWidth="1"/>
    <col min="13071" max="13071" width="4.85546875" style="92" customWidth="1"/>
    <col min="13072" max="13072" width="32.140625" style="92" customWidth="1"/>
    <col min="13073" max="13312" width="9.140625" style="92"/>
    <col min="13313" max="13313" width="5" style="92" customWidth="1"/>
    <col min="13314" max="13314" width="17.5703125" style="92" customWidth="1"/>
    <col min="13315" max="13315" width="0.5703125" style="92" customWidth="1"/>
    <col min="13316" max="13316" width="3.7109375" style="92" customWidth="1"/>
    <col min="13317" max="13317" width="17.42578125" style="92" customWidth="1"/>
    <col min="13318" max="13319" width="1" style="92" customWidth="1"/>
    <col min="13320" max="13320" width="8.42578125" style="92" customWidth="1"/>
    <col min="13321" max="13321" width="10.140625" style="92" customWidth="1"/>
    <col min="13322" max="13322" width="9.28515625" style="92" customWidth="1"/>
    <col min="13323" max="13323" width="1.7109375" style="92" customWidth="1"/>
    <col min="13324" max="13324" width="3.85546875" style="92" customWidth="1"/>
    <col min="13325" max="13325" width="15.28515625" style="92" customWidth="1"/>
    <col min="13326" max="13326" width="5" style="92" customWidth="1"/>
    <col min="13327" max="13327" width="4.85546875" style="92" customWidth="1"/>
    <col min="13328" max="13328" width="32.140625" style="92" customWidth="1"/>
    <col min="13329" max="13568" width="9.140625" style="92"/>
    <col min="13569" max="13569" width="5" style="92" customWidth="1"/>
    <col min="13570" max="13570" width="17.5703125" style="92" customWidth="1"/>
    <col min="13571" max="13571" width="0.5703125" style="92" customWidth="1"/>
    <col min="13572" max="13572" width="3.7109375" style="92" customWidth="1"/>
    <col min="13573" max="13573" width="17.42578125" style="92" customWidth="1"/>
    <col min="13574" max="13575" width="1" style="92" customWidth="1"/>
    <col min="13576" max="13576" width="8.42578125" style="92" customWidth="1"/>
    <col min="13577" max="13577" width="10.140625" style="92" customWidth="1"/>
    <col min="13578" max="13578" width="9.28515625" style="92" customWidth="1"/>
    <col min="13579" max="13579" width="1.7109375" style="92" customWidth="1"/>
    <col min="13580" max="13580" width="3.85546875" style="92" customWidth="1"/>
    <col min="13581" max="13581" width="15.28515625" style="92" customWidth="1"/>
    <col min="13582" max="13582" width="5" style="92" customWidth="1"/>
    <col min="13583" max="13583" width="4.85546875" style="92" customWidth="1"/>
    <col min="13584" max="13584" width="32.140625" style="92" customWidth="1"/>
    <col min="13585" max="13824" width="9.140625" style="92"/>
    <col min="13825" max="13825" width="5" style="92" customWidth="1"/>
    <col min="13826" max="13826" width="17.5703125" style="92" customWidth="1"/>
    <col min="13827" max="13827" width="0.5703125" style="92" customWidth="1"/>
    <col min="13828" max="13828" width="3.7109375" style="92" customWidth="1"/>
    <col min="13829" max="13829" width="17.42578125" style="92" customWidth="1"/>
    <col min="13830" max="13831" width="1" style="92" customWidth="1"/>
    <col min="13832" max="13832" width="8.42578125" style="92" customWidth="1"/>
    <col min="13833" max="13833" width="10.140625" style="92" customWidth="1"/>
    <col min="13834" max="13834" width="9.28515625" style="92" customWidth="1"/>
    <col min="13835" max="13835" width="1.7109375" style="92" customWidth="1"/>
    <col min="13836" max="13836" width="3.85546875" style="92" customWidth="1"/>
    <col min="13837" max="13837" width="15.28515625" style="92" customWidth="1"/>
    <col min="13838" max="13838" width="5" style="92" customWidth="1"/>
    <col min="13839" max="13839" width="4.85546875" style="92" customWidth="1"/>
    <col min="13840" max="13840" width="32.140625" style="92" customWidth="1"/>
    <col min="13841" max="14080" width="9.140625" style="92"/>
    <col min="14081" max="14081" width="5" style="92" customWidth="1"/>
    <col min="14082" max="14082" width="17.5703125" style="92" customWidth="1"/>
    <col min="14083" max="14083" width="0.5703125" style="92" customWidth="1"/>
    <col min="14084" max="14084" width="3.7109375" style="92" customWidth="1"/>
    <col min="14085" max="14085" width="17.42578125" style="92" customWidth="1"/>
    <col min="14086" max="14087" width="1" style="92" customWidth="1"/>
    <col min="14088" max="14088" width="8.42578125" style="92" customWidth="1"/>
    <col min="14089" max="14089" width="10.140625" style="92" customWidth="1"/>
    <col min="14090" max="14090" width="9.28515625" style="92" customWidth="1"/>
    <col min="14091" max="14091" width="1.7109375" style="92" customWidth="1"/>
    <col min="14092" max="14092" width="3.85546875" style="92" customWidth="1"/>
    <col min="14093" max="14093" width="15.28515625" style="92" customWidth="1"/>
    <col min="14094" max="14094" width="5" style="92" customWidth="1"/>
    <col min="14095" max="14095" width="4.85546875" style="92" customWidth="1"/>
    <col min="14096" max="14096" width="32.140625" style="92" customWidth="1"/>
    <col min="14097" max="14336" width="9.140625" style="92"/>
    <col min="14337" max="14337" width="5" style="92" customWidth="1"/>
    <col min="14338" max="14338" width="17.5703125" style="92" customWidth="1"/>
    <col min="14339" max="14339" width="0.5703125" style="92" customWidth="1"/>
    <col min="14340" max="14340" width="3.7109375" style="92" customWidth="1"/>
    <col min="14341" max="14341" width="17.42578125" style="92" customWidth="1"/>
    <col min="14342" max="14343" width="1" style="92" customWidth="1"/>
    <col min="14344" max="14344" width="8.42578125" style="92" customWidth="1"/>
    <col min="14345" max="14345" width="10.140625" style="92" customWidth="1"/>
    <col min="14346" max="14346" width="9.28515625" style="92" customWidth="1"/>
    <col min="14347" max="14347" width="1.7109375" style="92" customWidth="1"/>
    <col min="14348" max="14348" width="3.85546875" style="92" customWidth="1"/>
    <col min="14349" max="14349" width="15.28515625" style="92" customWidth="1"/>
    <col min="14350" max="14350" width="5" style="92" customWidth="1"/>
    <col min="14351" max="14351" width="4.85546875" style="92" customWidth="1"/>
    <col min="14352" max="14352" width="32.140625" style="92" customWidth="1"/>
    <col min="14353" max="14592" width="9.140625" style="92"/>
    <col min="14593" max="14593" width="5" style="92" customWidth="1"/>
    <col min="14594" max="14594" width="17.5703125" style="92" customWidth="1"/>
    <col min="14595" max="14595" width="0.5703125" style="92" customWidth="1"/>
    <col min="14596" max="14596" width="3.7109375" style="92" customWidth="1"/>
    <col min="14597" max="14597" width="17.42578125" style="92" customWidth="1"/>
    <col min="14598" max="14599" width="1" style="92" customWidth="1"/>
    <col min="14600" max="14600" width="8.42578125" style="92" customWidth="1"/>
    <col min="14601" max="14601" width="10.140625" style="92" customWidth="1"/>
    <col min="14602" max="14602" width="9.28515625" style="92" customWidth="1"/>
    <col min="14603" max="14603" width="1.7109375" style="92" customWidth="1"/>
    <col min="14604" max="14604" width="3.85546875" style="92" customWidth="1"/>
    <col min="14605" max="14605" width="15.28515625" style="92" customWidth="1"/>
    <col min="14606" max="14606" width="5" style="92" customWidth="1"/>
    <col min="14607" max="14607" width="4.85546875" style="92" customWidth="1"/>
    <col min="14608" max="14608" width="32.140625" style="92" customWidth="1"/>
    <col min="14609" max="14848" width="9.140625" style="92"/>
    <col min="14849" max="14849" width="5" style="92" customWidth="1"/>
    <col min="14850" max="14850" width="17.5703125" style="92" customWidth="1"/>
    <col min="14851" max="14851" width="0.5703125" style="92" customWidth="1"/>
    <col min="14852" max="14852" width="3.7109375" style="92" customWidth="1"/>
    <col min="14853" max="14853" width="17.42578125" style="92" customWidth="1"/>
    <col min="14854" max="14855" width="1" style="92" customWidth="1"/>
    <col min="14856" max="14856" width="8.42578125" style="92" customWidth="1"/>
    <col min="14857" max="14857" width="10.140625" style="92" customWidth="1"/>
    <col min="14858" max="14858" width="9.28515625" style="92" customWidth="1"/>
    <col min="14859" max="14859" width="1.7109375" style="92" customWidth="1"/>
    <col min="14860" max="14860" width="3.85546875" style="92" customWidth="1"/>
    <col min="14861" max="14861" width="15.28515625" style="92" customWidth="1"/>
    <col min="14862" max="14862" width="5" style="92" customWidth="1"/>
    <col min="14863" max="14863" width="4.85546875" style="92" customWidth="1"/>
    <col min="14864" max="14864" width="32.140625" style="92" customWidth="1"/>
    <col min="14865" max="15104" width="9.140625" style="92"/>
    <col min="15105" max="15105" width="5" style="92" customWidth="1"/>
    <col min="15106" max="15106" width="17.5703125" style="92" customWidth="1"/>
    <col min="15107" max="15107" width="0.5703125" style="92" customWidth="1"/>
    <col min="15108" max="15108" width="3.7109375" style="92" customWidth="1"/>
    <col min="15109" max="15109" width="17.42578125" style="92" customWidth="1"/>
    <col min="15110" max="15111" width="1" style="92" customWidth="1"/>
    <col min="15112" max="15112" width="8.42578125" style="92" customWidth="1"/>
    <col min="15113" max="15113" width="10.140625" style="92" customWidth="1"/>
    <col min="15114" max="15114" width="9.28515625" style="92" customWidth="1"/>
    <col min="15115" max="15115" width="1.7109375" style="92" customWidth="1"/>
    <col min="15116" max="15116" width="3.85546875" style="92" customWidth="1"/>
    <col min="15117" max="15117" width="15.28515625" style="92" customWidth="1"/>
    <col min="15118" max="15118" width="5" style="92" customWidth="1"/>
    <col min="15119" max="15119" width="4.85546875" style="92" customWidth="1"/>
    <col min="15120" max="15120" width="32.140625" style="92" customWidth="1"/>
    <col min="15121" max="15360" width="9.140625" style="92"/>
    <col min="15361" max="15361" width="5" style="92" customWidth="1"/>
    <col min="15362" max="15362" width="17.5703125" style="92" customWidth="1"/>
    <col min="15363" max="15363" width="0.5703125" style="92" customWidth="1"/>
    <col min="15364" max="15364" width="3.7109375" style="92" customWidth="1"/>
    <col min="15365" max="15365" width="17.42578125" style="92" customWidth="1"/>
    <col min="15366" max="15367" width="1" style="92" customWidth="1"/>
    <col min="15368" max="15368" width="8.42578125" style="92" customWidth="1"/>
    <col min="15369" max="15369" width="10.140625" style="92" customWidth="1"/>
    <col min="15370" max="15370" width="9.28515625" style="92" customWidth="1"/>
    <col min="15371" max="15371" width="1.7109375" style="92" customWidth="1"/>
    <col min="15372" max="15372" width="3.85546875" style="92" customWidth="1"/>
    <col min="15373" max="15373" width="15.28515625" style="92" customWidth="1"/>
    <col min="15374" max="15374" width="5" style="92" customWidth="1"/>
    <col min="15375" max="15375" width="4.85546875" style="92" customWidth="1"/>
    <col min="15376" max="15376" width="32.140625" style="92" customWidth="1"/>
    <col min="15377" max="15616" width="9.140625" style="92"/>
    <col min="15617" max="15617" width="5" style="92" customWidth="1"/>
    <col min="15618" max="15618" width="17.5703125" style="92" customWidth="1"/>
    <col min="15619" max="15619" width="0.5703125" style="92" customWidth="1"/>
    <col min="15620" max="15620" width="3.7109375" style="92" customWidth="1"/>
    <col min="15621" max="15621" width="17.42578125" style="92" customWidth="1"/>
    <col min="15622" max="15623" width="1" style="92" customWidth="1"/>
    <col min="15624" max="15624" width="8.42578125" style="92" customWidth="1"/>
    <col min="15625" max="15625" width="10.140625" style="92" customWidth="1"/>
    <col min="15626" max="15626" width="9.28515625" style="92" customWidth="1"/>
    <col min="15627" max="15627" width="1.7109375" style="92" customWidth="1"/>
    <col min="15628" max="15628" width="3.85546875" style="92" customWidth="1"/>
    <col min="15629" max="15629" width="15.28515625" style="92" customWidth="1"/>
    <col min="15630" max="15630" width="5" style="92" customWidth="1"/>
    <col min="15631" max="15631" width="4.85546875" style="92" customWidth="1"/>
    <col min="15632" max="15632" width="32.140625" style="92" customWidth="1"/>
    <col min="15633" max="15872" width="9.140625" style="92"/>
    <col min="15873" max="15873" width="5" style="92" customWidth="1"/>
    <col min="15874" max="15874" width="17.5703125" style="92" customWidth="1"/>
    <col min="15875" max="15875" width="0.5703125" style="92" customWidth="1"/>
    <col min="15876" max="15876" width="3.7109375" style="92" customWidth="1"/>
    <col min="15877" max="15877" width="17.42578125" style="92" customWidth="1"/>
    <col min="15878" max="15879" width="1" style="92" customWidth="1"/>
    <col min="15880" max="15880" width="8.42578125" style="92" customWidth="1"/>
    <col min="15881" max="15881" width="10.140625" style="92" customWidth="1"/>
    <col min="15882" max="15882" width="9.28515625" style="92" customWidth="1"/>
    <col min="15883" max="15883" width="1.7109375" style="92" customWidth="1"/>
    <col min="15884" max="15884" width="3.85546875" style="92" customWidth="1"/>
    <col min="15885" max="15885" width="15.28515625" style="92" customWidth="1"/>
    <col min="15886" max="15886" width="5" style="92" customWidth="1"/>
    <col min="15887" max="15887" width="4.85546875" style="92" customWidth="1"/>
    <col min="15888" max="15888" width="32.140625" style="92" customWidth="1"/>
    <col min="15889" max="16128" width="9.140625" style="92"/>
    <col min="16129" max="16129" width="5" style="92" customWidth="1"/>
    <col min="16130" max="16130" width="17.5703125" style="92" customWidth="1"/>
    <col min="16131" max="16131" width="0.5703125" style="92" customWidth="1"/>
    <col min="16132" max="16132" width="3.7109375" style="92" customWidth="1"/>
    <col min="16133" max="16133" width="17.42578125" style="92" customWidth="1"/>
    <col min="16134" max="16135" width="1" style="92" customWidth="1"/>
    <col min="16136" max="16136" width="8.42578125" style="92" customWidth="1"/>
    <col min="16137" max="16137" width="10.140625" style="92" customWidth="1"/>
    <col min="16138" max="16138" width="9.28515625" style="92" customWidth="1"/>
    <col min="16139" max="16139" width="1.7109375" style="92" customWidth="1"/>
    <col min="16140" max="16140" width="3.85546875" style="92" customWidth="1"/>
    <col min="16141" max="16141" width="15.28515625" style="92" customWidth="1"/>
    <col min="16142" max="16142" width="5" style="92" customWidth="1"/>
    <col min="16143" max="16143" width="4.85546875" style="92" customWidth="1"/>
    <col min="16144" max="16144" width="32.140625" style="92" customWidth="1"/>
    <col min="16145" max="16384" width="9.140625" style="92"/>
  </cols>
  <sheetData>
    <row r="1" spans="1:16" ht="20.100000000000001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21" customHeight="1">
      <c r="A2" s="91"/>
      <c r="B2" s="91"/>
      <c r="C2" s="91"/>
      <c r="D2" s="91"/>
      <c r="E2" s="310" t="s">
        <v>143</v>
      </c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91"/>
    </row>
    <row r="3" spans="1:16" ht="17.100000000000001" customHeight="1">
      <c r="A3" s="91"/>
      <c r="B3" s="91"/>
      <c r="C3" s="91"/>
      <c r="D3" s="91"/>
      <c r="E3" s="311" t="s">
        <v>144</v>
      </c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91"/>
    </row>
    <row r="4" spans="1:16" ht="17.100000000000001" customHeight="1">
      <c r="A4" s="91"/>
      <c r="B4" s="91"/>
      <c r="C4" s="91"/>
      <c r="D4" s="91"/>
      <c r="E4" s="311" t="s">
        <v>252</v>
      </c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91"/>
    </row>
    <row r="5" spans="1:16" ht="15" customHeight="1">
      <c r="A5" s="91"/>
      <c r="B5" s="311" t="s">
        <v>146</v>
      </c>
      <c r="C5" s="311"/>
      <c r="D5" s="311"/>
      <c r="E5" s="311"/>
      <c r="F5" s="311"/>
      <c r="G5" s="311" t="s">
        <v>147</v>
      </c>
      <c r="H5" s="311"/>
      <c r="I5" s="311"/>
      <c r="J5" s="311"/>
      <c r="K5" s="311"/>
      <c r="L5" s="311"/>
      <c r="M5" s="311"/>
      <c r="N5" s="311"/>
      <c r="O5" s="311"/>
      <c r="P5" s="91"/>
    </row>
    <row r="6" spans="1:16" ht="15" customHeight="1">
      <c r="A6" s="91"/>
      <c r="B6" s="312" t="s">
        <v>248</v>
      </c>
      <c r="C6" s="312"/>
      <c r="D6" s="312"/>
      <c r="E6" s="312"/>
      <c r="F6" s="312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1:16" ht="15" customHeight="1">
      <c r="A7" s="91"/>
      <c r="B7" s="93" t="s">
        <v>149</v>
      </c>
      <c r="C7" s="91"/>
      <c r="D7" s="307" t="s">
        <v>150</v>
      </c>
      <c r="E7" s="307"/>
      <c r="F7" s="307"/>
      <c r="G7" s="307"/>
      <c r="H7" s="307"/>
      <c r="I7" s="307"/>
      <c r="J7" s="307"/>
      <c r="K7" s="91"/>
      <c r="L7" s="307" t="s">
        <v>151</v>
      </c>
      <c r="M7" s="307"/>
      <c r="N7" s="91"/>
      <c r="O7" s="91"/>
      <c r="P7" s="91"/>
    </row>
    <row r="8" spans="1:16" ht="30" customHeight="1">
      <c r="A8" s="91"/>
      <c r="B8" s="308" t="s">
        <v>8</v>
      </c>
      <c r="C8" s="308"/>
      <c r="D8" s="308"/>
      <c r="E8" s="308"/>
      <c r="F8" s="309" t="s">
        <v>152</v>
      </c>
      <c r="G8" s="309"/>
      <c r="H8" s="309"/>
      <c r="I8" s="94" t="s">
        <v>153</v>
      </c>
      <c r="J8" s="309" t="s">
        <v>154</v>
      </c>
      <c r="K8" s="309"/>
      <c r="L8" s="309"/>
      <c r="M8" s="94" t="s">
        <v>155</v>
      </c>
      <c r="N8" s="91"/>
      <c r="O8" s="91"/>
      <c r="P8" s="91"/>
    </row>
    <row r="9" spans="1:16" ht="9.9499999999999993" customHeight="1">
      <c r="A9" s="91"/>
      <c r="B9" s="306" t="s">
        <v>253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91"/>
      <c r="O9" s="91"/>
      <c r="P9" s="91"/>
    </row>
    <row r="10" spans="1:16" ht="9.9499999999999993" customHeight="1">
      <c r="A10" s="91"/>
      <c r="B10" s="298" t="s">
        <v>156</v>
      </c>
      <c r="C10" s="298"/>
      <c r="D10" s="298"/>
      <c r="E10" s="298"/>
      <c r="F10" s="298"/>
      <c r="G10" s="298"/>
      <c r="H10" s="95">
        <v>0</v>
      </c>
      <c r="I10" s="95">
        <v>0</v>
      </c>
      <c r="J10" s="299">
        <v>0</v>
      </c>
      <c r="K10" s="299"/>
      <c r="L10" s="299"/>
      <c r="M10" s="95">
        <v>0</v>
      </c>
      <c r="N10" s="91"/>
      <c r="O10" s="91"/>
      <c r="P10" s="91"/>
    </row>
    <row r="11" spans="1:16" ht="9.9499999999999993" customHeight="1">
      <c r="A11" s="91"/>
      <c r="B11" s="298" t="s">
        <v>157</v>
      </c>
      <c r="C11" s="298"/>
      <c r="D11" s="298"/>
      <c r="E11" s="298"/>
      <c r="F11" s="298"/>
      <c r="G11" s="298"/>
      <c r="H11" s="95">
        <v>0</v>
      </c>
      <c r="I11" s="95">
        <v>0</v>
      </c>
      <c r="J11" s="299">
        <v>0</v>
      </c>
      <c r="K11" s="299"/>
      <c r="L11" s="299"/>
      <c r="M11" s="95">
        <v>0</v>
      </c>
      <c r="N11" s="91"/>
      <c r="O11" s="91"/>
      <c r="P11" s="91"/>
    </row>
    <row r="12" spans="1:16" ht="9.9499999999999993" customHeight="1">
      <c r="A12" s="91"/>
      <c r="B12" s="298" t="s">
        <v>158</v>
      </c>
      <c r="C12" s="298"/>
      <c r="D12" s="298"/>
      <c r="E12" s="298"/>
      <c r="F12" s="298"/>
      <c r="G12" s="298"/>
      <c r="H12" s="95"/>
      <c r="I12" s="95"/>
      <c r="J12" s="299"/>
      <c r="K12" s="299"/>
      <c r="L12" s="299"/>
      <c r="M12" s="95"/>
      <c r="N12" s="91"/>
      <c r="O12" s="91"/>
      <c r="P12" s="91"/>
    </row>
    <row r="13" spans="1:16" ht="9.9499999999999993" customHeight="1">
      <c r="A13" s="91"/>
      <c r="B13" s="298" t="s">
        <v>159</v>
      </c>
      <c r="C13" s="298"/>
      <c r="D13" s="298"/>
      <c r="E13" s="298"/>
      <c r="F13" s="298"/>
      <c r="G13" s="298"/>
      <c r="H13" s="95">
        <v>0</v>
      </c>
      <c r="I13" s="95">
        <v>0</v>
      </c>
      <c r="J13" s="299">
        <v>0</v>
      </c>
      <c r="K13" s="299"/>
      <c r="L13" s="299"/>
      <c r="M13" s="95">
        <v>0</v>
      </c>
      <c r="N13" s="91"/>
      <c r="O13" s="91"/>
      <c r="P13" s="91"/>
    </row>
    <row r="14" spans="1:16" ht="9.9499999999999993" customHeight="1">
      <c r="A14" s="91"/>
      <c r="B14" s="298" t="s">
        <v>160</v>
      </c>
      <c r="C14" s="298"/>
      <c r="D14" s="298"/>
      <c r="E14" s="298"/>
      <c r="F14" s="298"/>
      <c r="G14" s="298"/>
      <c r="H14" s="95">
        <v>0</v>
      </c>
      <c r="I14" s="95">
        <v>0</v>
      </c>
      <c r="J14" s="299">
        <v>0</v>
      </c>
      <c r="K14" s="299"/>
      <c r="L14" s="299"/>
      <c r="M14" s="95">
        <v>0</v>
      </c>
      <c r="N14" s="91"/>
      <c r="O14" s="91"/>
      <c r="P14" s="91"/>
    </row>
    <row r="15" spans="1:16" ht="9.9499999999999993" customHeight="1">
      <c r="A15" s="91"/>
      <c r="B15" s="298" t="s">
        <v>161</v>
      </c>
      <c r="C15" s="298"/>
      <c r="D15" s="298"/>
      <c r="E15" s="298"/>
      <c r="F15" s="298"/>
      <c r="G15" s="298"/>
      <c r="H15" s="95">
        <v>420</v>
      </c>
      <c r="I15" s="95">
        <v>15.27</v>
      </c>
      <c r="J15" s="299">
        <v>3.29</v>
      </c>
      <c r="K15" s="299"/>
      <c r="L15" s="299"/>
      <c r="M15" s="95">
        <v>3.18</v>
      </c>
      <c r="N15" s="91"/>
      <c r="O15" s="91"/>
      <c r="P15" s="91"/>
    </row>
    <row r="16" spans="1:16" ht="9.9499999999999993" customHeight="1">
      <c r="A16" s="91"/>
      <c r="B16" s="298" t="s">
        <v>162</v>
      </c>
      <c r="C16" s="298"/>
      <c r="D16" s="298"/>
      <c r="E16" s="298"/>
      <c r="F16" s="298"/>
      <c r="G16" s="298"/>
      <c r="H16" s="95">
        <v>0</v>
      </c>
      <c r="I16" s="95">
        <v>0</v>
      </c>
      <c r="J16" s="299">
        <v>0</v>
      </c>
      <c r="K16" s="299"/>
      <c r="L16" s="299"/>
      <c r="M16" s="95">
        <v>0</v>
      </c>
      <c r="N16" s="91"/>
      <c r="O16" s="91"/>
      <c r="P16" s="91"/>
    </row>
    <row r="17" spans="1:16" ht="9.9499999999999993" customHeight="1">
      <c r="A17" s="91"/>
      <c r="B17" s="298" t="s">
        <v>241</v>
      </c>
      <c r="C17" s="298"/>
      <c r="D17" s="298"/>
      <c r="E17" s="298"/>
      <c r="F17" s="298"/>
      <c r="G17" s="298"/>
      <c r="H17" s="95">
        <v>5420</v>
      </c>
      <c r="I17" s="95">
        <v>197.09</v>
      </c>
      <c r="J17" s="299">
        <v>42.4</v>
      </c>
      <c r="K17" s="299"/>
      <c r="L17" s="299"/>
      <c r="M17" s="95">
        <v>40.99</v>
      </c>
      <c r="N17" s="91"/>
      <c r="O17" s="91"/>
      <c r="P17" s="91"/>
    </row>
    <row r="18" spans="1:16" ht="9.9499999999999993" customHeight="1">
      <c r="A18" s="91"/>
      <c r="B18" s="298" t="s">
        <v>164</v>
      </c>
      <c r="C18" s="298"/>
      <c r="D18" s="298"/>
      <c r="E18" s="298"/>
      <c r="F18" s="298"/>
      <c r="G18" s="298"/>
      <c r="H18" s="95">
        <v>94.04</v>
      </c>
      <c r="I18" s="95">
        <v>3.42</v>
      </c>
      <c r="J18" s="299">
        <v>0.74</v>
      </c>
      <c r="K18" s="299"/>
      <c r="L18" s="299"/>
      <c r="M18" s="95">
        <v>0.71</v>
      </c>
      <c r="N18" s="91"/>
      <c r="O18" s="91"/>
      <c r="P18" s="91"/>
    </row>
    <row r="19" spans="1:16" ht="9.9499999999999993" customHeight="1">
      <c r="A19" s="91"/>
      <c r="B19" s="298" t="s">
        <v>240</v>
      </c>
      <c r="C19" s="298"/>
      <c r="D19" s="298"/>
      <c r="E19" s="298"/>
      <c r="F19" s="298"/>
      <c r="G19" s="298"/>
      <c r="H19" s="95">
        <v>3300</v>
      </c>
      <c r="I19" s="95">
        <v>120</v>
      </c>
      <c r="J19" s="299">
        <v>25.82</v>
      </c>
      <c r="K19" s="299"/>
      <c r="L19" s="299"/>
      <c r="M19" s="95">
        <v>24.95</v>
      </c>
      <c r="N19" s="91"/>
      <c r="O19" s="91"/>
      <c r="P19" s="91"/>
    </row>
    <row r="20" spans="1:16" ht="9.9499999999999993" customHeight="1">
      <c r="A20" s="91"/>
      <c r="B20" s="298" t="s">
        <v>166</v>
      </c>
      <c r="C20" s="298"/>
      <c r="D20" s="298"/>
      <c r="E20" s="298"/>
      <c r="F20" s="298"/>
      <c r="G20" s="298"/>
      <c r="H20" s="95">
        <v>1619.1</v>
      </c>
      <c r="I20" s="95">
        <v>58.88</v>
      </c>
      <c r="J20" s="299">
        <v>12.67</v>
      </c>
      <c r="K20" s="299"/>
      <c r="L20" s="299"/>
      <c r="M20" s="95">
        <v>12.24</v>
      </c>
      <c r="N20" s="91"/>
      <c r="O20" s="91"/>
      <c r="P20" s="91"/>
    </row>
    <row r="21" spans="1:16" ht="9.9499999999999993" customHeight="1">
      <c r="A21" s="91"/>
      <c r="B21" s="298" t="s">
        <v>167</v>
      </c>
      <c r="C21" s="298"/>
      <c r="D21" s="298"/>
      <c r="E21" s="298"/>
      <c r="F21" s="298"/>
      <c r="G21" s="298"/>
      <c r="H21" s="95">
        <v>617</v>
      </c>
      <c r="I21" s="95">
        <v>22.44</v>
      </c>
      <c r="J21" s="299">
        <v>4.83</v>
      </c>
      <c r="K21" s="299"/>
      <c r="L21" s="299"/>
      <c r="M21" s="95">
        <v>4.67</v>
      </c>
      <c r="N21" s="91"/>
      <c r="O21" s="91"/>
      <c r="P21" s="91"/>
    </row>
    <row r="22" spans="1:16" ht="9.9499999999999993" customHeight="1">
      <c r="A22" s="91"/>
      <c r="B22" s="298" t="s">
        <v>239</v>
      </c>
      <c r="C22" s="298"/>
      <c r="D22" s="298"/>
      <c r="E22" s="298"/>
      <c r="F22" s="298"/>
      <c r="G22" s="298"/>
      <c r="H22" s="95">
        <v>0</v>
      </c>
      <c r="I22" s="95">
        <v>0</v>
      </c>
      <c r="J22" s="299">
        <v>0</v>
      </c>
      <c r="K22" s="299"/>
      <c r="L22" s="299"/>
      <c r="M22" s="95">
        <v>0</v>
      </c>
      <c r="N22" s="91"/>
      <c r="O22" s="91"/>
      <c r="P22" s="91"/>
    </row>
    <row r="23" spans="1:16" ht="9.9499999999999993" customHeight="1">
      <c r="A23" s="91"/>
      <c r="B23" s="298" t="s">
        <v>238</v>
      </c>
      <c r="C23" s="298"/>
      <c r="D23" s="298"/>
      <c r="E23" s="298"/>
      <c r="F23" s="298"/>
      <c r="G23" s="298"/>
      <c r="H23" s="95"/>
      <c r="I23" s="95"/>
      <c r="J23" s="299"/>
      <c r="K23" s="299"/>
      <c r="L23" s="299"/>
      <c r="M23" s="95"/>
      <c r="N23" s="91"/>
      <c r="O23" s="91"/>
      <c r="P23" s="91"/>
    </row>
    <row r="24" spans="1:16" ht="9.9499999999999993" customHeight="1">
      <c r="A24" s="91"/>
      <c r="B24" s="298" t="s">
        <v>237</v>
      </c>
      <c r="C24" s="298"/>
      <c r="D24" s="298"/>
      <c r="E24" s="298"/>
      <c r="F24" s="298"/>
      <c r="G24" s="298"/>
      <c r="H24" s="95">
        <v>322.5</v>
      </c>
      <c r="I24" s="95">
        <v>11.73</v>
      </c>
      <c r="J24" s="299">
        <v>2.52</v>
      </c>
      <c r="K24" s="299"/>
      <c r="L24" s="299"/>
      <c r="M24" s="95">
        <v>2.44</v>
      </c>
      <c r="N24" s="91"/>
      <c r="O24" s="91"/>
      <c r="P24" s="91"/>
    </row>
    <row r="25" spans="1:16" ht="9.9499999999999993" customHeight="1">
      <c r="A25" s="91"/>
      <c r="B25" s="298" t="s">
        <v>236</v>
      </c>
      <c r="C25" s="298"/>
      <c r="D25" s="298"/>
      <c r="E25" s="298"/>
      <c r="F25" s="298"/>
      <c r="G25" s="298"/>
      <c r="H25" s="95">
        <v>0</v>
      </c>
      <c r="I25" s="95">
        <v>0</v>
      </c>
      <c r="J25" s="299">
        <v>0</v>
      </c>
      <c r="K25" s="299"/>
      <c r="L25" s="299"/>
      <c r="M25" s="95">
        <v>0</v>
      </c>
      <c r="N25" s="91"/>
      <c r="O25" s="91"/>
      <c r="P25" s="91"/>
    </row>
    <row r="26" spans="1:16" ht="9.9499999999999993" customHeight="1">
      <c r="A26" s="91"/>
      <c r="B26" s="298" t="s">
        <v>235</v>
      </c>
      <c r="C26" s="298"/>
      <c r="D26" s="298"/>
      <c r="E26" s="298"/>
      <c r="F26" s="298"/>
      <c r="G26" s="298"/>
      <c r="H26" s="95">
        <v>0</v>
      </c>
      <c r="I26" s="95">
        <v>0</v>
      </c>
      <c r="J26" s="299">
        <v>0</v>
      </c>
      <c r="K26" s="299"/>
      <c r="L26" s="299"/>
      <c r="M26" s="95">
        <v>0</v>
      </c>
      <c r="N26" s="91"/>
      <c r="O26" s="91"/>
      <c r="P26" s="91"/>
    </row>
    <row r="27" spans="1:16" ht="9.9499999999999993" customHeight="1">
      <c r="A27" s="91"/>
      <c r="B27" s="298" t="s">
        <v>234</v>
      </c>
      <c r="C27" s="298"/>
      <c r="D27" s="298"/>
      <c r="E27" s="298"/>
      <c r="F27" s="298"/>
      <c r="G27" s="298"/>
      <c r="H27" s="95">
        <v>0</v>
      </c>
      <c r="I27" s="95">
        <v>0</v>
      </c>
      <c r="J27" s="299">
        <v>0</v>
      </c>
      <c r="K27" s="299"/>
      <c r="L27" s="299"/>
      <c r="M27" s="95">
        <v>0</v>
      </c>
      <c r="N27" s="91"/>
      <c r="O27" s="91"/>
      <c r="P27" s="91"/>
    </row>
    <row r="28" spans="1:16" ht="9.9499999999999993" customHeight="1">
      <c r="A28" s="91"/>
      <c r="B28" s="300" t="s">
        <v>233</v>
      </c>
      <c r="C28" s="300"/>
      <c r="D28" s="300"/>
      <c r="E28" s="300"/>
      <c r="F28" s="301">
        <v>11792.64</v>
      </c>
      <c r="G28" s="301"/>
      <c r="H28" s="301"/>
      <c r="I28" s="96">
        <v>428.82</v>
      </c>
      <c r="J28" s="302">
        <v>92.27</v>
      </c>
      <c r="K28" s="302"/>
      <c r="L28" s="302"/>
      <c r="M28" s="96">
        <v>89.18</v>
      </c>
      <c r="N28" s="91"/>
      <c r="O28" s="91"/>
      <c r="P28" s="91"/>
    </row>
    <row r="29" spans="1:16" ht="9.9499999999999993" customHeight="1">
      <c r="A29" s="91"/>
      <c r="B29" s="306" t="s">
        <v>118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91"/>
      <c r="O29" s="91"/>
      <c r="P29" s="91"/>
    </row>
    <row r="30" spans="1:16" ht="9.9499999999999993" customHeight="1">
      <c r="A30" s="91"/>
      <c r="B30" s="298" t="s">
        <v>232</v>
      </c>
      <c r="C30" s="298"/>
      <c r="D30" s="298"/>
      <c r="E30" s="298"/>
      <c r="F30" s="298"/>
      <c r="G30" s="298"/>
      <c r="H30" s="95">
        <v>0</v>
      </c>
      <c r="I30" s="95">
        <v>0</v>
      </c>
      <c r="J30" s="299">
        <v>0</v>
      </c>
      <c r="K30" s="299"/>
      <c r="L30" s="299"/>
      <c r="M30" s="95">
        <v>0</v>
      </c>
      <c r="N30" s="91"/>
      <c r="O30" s="91"/>
      <c r="P30" s="91"/>
    </row>
    <row r="31" spans="1:16" ht="9.9499999999999993" customHeight="1">
      <c r="A31" s="91"/>
      <c r="B31" s="298" t="s">
        <v>231</v>
      </c>
      <c r="C31" s="298"/>
      <c r="D31" s="298"/>
      <c r="E31" s="298"/>
      <c r="F31" s="298"/>
      <c r="G31" s="298"/>
      <c r="H31" s="95">
        <v>353.78</v>
      </c>
      <c r="I31" s="95">
        <v>12.86</v>
      </c>
      <c r="J31" s="299">
        <v>2.77</v>
      </c>
      <c r="K31" s="299"/>
      <c r="L31" s="299"/>
      <c r="M31" s="95">
        <v>2.68</v>
      </c>
      <c r="N31" s="91"/>
      <c r="O31" s="91"/>
      <c r="P31" s="91"/>
    </row>
    <row r="32" spans="1:16" ht="9.9499999999999993" customHeight="1">
      <c r="A32" s="91"/>
      <c r="B32" s="298" t="s">
        <v>230</v>
      </c>
      <c r="C32" s="298"/>
      <c r="D32" s="298"/>
      <c r="E32" s="298"/>
      <c r="F32" s="298"/>
      <c r="G32" s="298"/>
      <c r="H32" s="95">
        <v>0</v>
      </c>
      <c r="I32" s="95">
        <v>0</v>
      </c>
      <c r="J32" s="299">
        <v>0</v>
      </c>
      <c r="K32" s="299"/>
      <c r="L32" s="299"/>
      <c r="M32" s="95">
        <v>0</v>
      </c>
      <c r="N32" s="91"/>
      <c r="O32" s="91"/>
      <c r="P32" s="91"/>
    </row>
    <row r="33" spans="1:16" ht="9.9499999999999993" customHeight="1">
      <c r="A33" s="91"/>
      <c r="B33" s="298" t="s">
        <v>229</v>
      </c>
      <c r="C33" s="298"/>
      <c r="D33" s="298"/>
      <c r="E33" s="298"/>
      <c r="F33" s="298"/>
      <c r="G33" s="298"/>
      <c r="H33" s="95">
        <v>0</v>
      </c>
      <c r="I33" s="95">
        <v>0</v>
      </c>
      <c r="J33" s="299">
        <v>0</v>
      </c>
      <c r="K33" s="299"/>
      <c r="L33" s="299"/>
      <c r="M33" s="95">
        <v>0</v>
      </c>
      <c r="N33" s="91"/>
      <c r="O33" s="91"/>
      <c r="P33" s="91"/>
    </row>
    <row r="34" spans="1:16" ht="9.9499999999999993" customHeight="1">
      <c r="A34" s="91"/>
      <c r="B34" s="298" t="s">
        <v>228</v>
      </c>
      <c r="C34" s="298"/>
      <c r="D34" s="298"/>
      <c r="E34" s="298"/>
      <c r="F34" s="298"/>
      <c r="G34" s="298"/>
      <c r="H34" s="95">
        <v>0</v>
      </c>
      <c r="I34" s="95">
        <v>0</v>
      </c>
      <c r="J34" s="299">
        <v>0</v>
      </c>
      <c r="K34" s="299"/>
      <c r="L34" s="299"/>
      <c r="M34" s="95">
        <v>0</v>
      </c>
      <c r="N34" s="91"/>
      <c r="O34" s="91"/>
      <c r="P34" s="91"/>
    </row>
    <row r="35" spans="1:16" ht="9.9499999999999993" customHeight="1">
      <c r="A35" s="91"/>
      <c r="B35" s="298" t="s">
        <v>227</v>
      </c>
      <c r="C35" s="298"/>
      <c r="D35" s="298"/>
      <c r="E35" s="298"/>
      <c r="F35" s="298"/>
      <c r="G35" s="298"/>
      <c r="H35" s="95">
        <v>0</v>
      </c>
      <c r="I35" s="95">
        <v>0</v>
      </c>
      <c r="J35" s="299">
        <v>0</v>
      </c>
      <c r="K35" s="299"/>
      <c r="L35" s="299"/>
      <c r="M35" s="95">
        <v>0</v>
      </c>
      <c r="N35" s="91"/>
      <c r="O35" s="91"/>
      <c r="P35" s="91"/>
    </row>
    <row r="36" spans="1:16" ht="9.9499999999999993" customHeight="1">
      <c r="A36" s="91"/>
      <c r="B36" s="298" t="s">
        <v>226</v>
      </c>
      <c r="C36" s="298"/>
      <c r="D36" s="298"/>
      <c r="E36" s="298"/>
      <c r="F36" s="298"/>
      <c r="G36" s="298"/>
      <c r="H36" s="95">
        <v>0</v>
      </c>
      <c r="I36" s="95">
        <v>0</v>
      </c>
      <c r="J36" s="299">
        <v>0</v>
      </c>
      <c r="K36" s="299"/>
      <c r="L36" s="299"/>
      <c r="M36" s="95">
        <v>0</v>
      </c>
      <c r="N36" s="91"/>
      <c r="O36" s="91"/>
      <c r="P36" s="91"/>
    </row>
    <row r="37" spans="1:16" ht="9.9499999999999993" customHeight="1">
      <c r="A37" s="91"/>
      <c r="B37" s="298" t="s">
        <v>225</v>
      </c>
      <c r="C37" s="298"/>
      <c r="D37" s="298"/>
      <c r="E37" s="298"/>
      <c r="F37" s="298"/>
      <c r="G37" s="298"/>
      <c r="H37" s="95">
        <v>0</v>
      </c>
      <c r="I37" s="95">
        <v>0</v>
      </c>
      <c r="J37" s="299">
        <v>0</v>
      </c>
      <c r="K37" s="299"/>
      <c r="L37" s="299"/>
      <c r="M37" s="95">
        <v>0</v>
      </c>
      <c r="N37" s="91"/>
      <c r="O37" s="91"/>
      <c r="P37" s="91"/>
    </row>
    <row r="38" spans="1:16" ht="9.9499999999999993" customHeight="1">
      <c r="A38" s="91"/>
      <c r="B38" s="298" t="s">
        <v>224</v>
      </c>
      <c r="C38" s="298"/>
      <c r="D38" s="298"/>
      <c r="E38" s="298"/>
      <c r="F38" s="298"/>
      <c r="G38" s="298"/>
      <c r="H38" s="95">
        <v>0</v>
      </c>
      <c r="I38" s="95">
        <v>0</v>
      </c>
      <c r="J38" s="299">
        <v>0</v>
      </c>
      <c r="K38" s="299"/>
      <c r="L38" s="299"/>
      <c r="M38" s="95">
        <v>0</v>
      </c>
      <c r="N38" s="91"/>
      <c r="O38" s="91"/>
      <c r="P38" s="91"/>
    </row>
    <row r="39" spans="1:16" ht="9.9499999999999993" customHeight="1">
      <c r="A39" s="91"/>
      <c r="B39" s="298" t="s">
        <v>191</v>
      </c>
      <c r="C39" s="298"/>
      <c r="D39" s="298"/>
      <c r="E39" s="298"/>
      <c r="F39" s="298"/>
      <c r="G39" s="298"/>
      <c r="H39" s="95">
        <v>311.22000000000003</v>
      </c>
      <c r="I39" s="95">
        <v>11.32</v>
      </c>
      <c r="J39" s="299">
        <v>2.4300000000000002</v>
      </c>
      <c r="K39" s="299"/>
      <c r="L39" s="299"/>
      <c r="M39" s="95">
        <v>2.35</v>
      </c>
      <c r="N39" s="91"/>
      <c r="O39" s="91"/>
      <c r="P39" s="91"/>
    </row>
    <row r="40" spans="1:16" ht="9.9499999999999993" customHeight="1">
      <c r="A40" s="91"/>
      <c r="B40" s="300" t="s">
        <v>104</v>
      </c>
      <c r="C40" s="300"/>
      <c r="D40" s="300"/>
      <c r="E40" s="300"/>
      <c r="F40" s="301">
        <v>665</v>
      </c>
      <c r="G40" s="301"/>
      <c r="H40" s="301"/>
      <c r="I40" s="96">
        <v>24.18</v>
      </c>
      <c r="J40" s="302">
        <v>5.2</v>
      </c>
      <c r="K40" s="302"/>
      <c r="L40" s="302"/>
      <c r="M40" s="96">
        <v>5.03</v>
      </c>
      <c r="N40" s="91"/>
      <c r="O40" s="91"/>
      <c r="P40" s="91"/>
    </row>
    <row r="41" spans="1:16" ht="9.9499999999999993" customHeight="1">
      <c r="A41" s="91"/>
      <c r="B41" s="306" t="s">
        <v>38</v>
      </c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91"/>
      <c r="O41" s="91"/>
      <c r="P41" s="91"/>
    </row>
    <row r="42" spans="1:16" ht="9.9499999999999993" customHeight="1">
      <c r="A42" s="91"/>
      <c r="B42" s="298" t="s">
        <v>223</v>
      </c>
      <c r="C42" s="298"/>
      <c r="D42" s="298"/>
      <c r="E42" s="298"/>
      <c r="F42" s="298"/>
      <c r="G42" s="298"/>
      <c r="H42" s="95">
        <v>324.82</v>
      </c>
      <c r="I42" s="95">
        <v>11.81</v>
      </c>
      <c r="J42" s="299">
        <v>2.54</v>
      </c>
      <c r="K42" s="299"/>
      <c r="L42" s="299"/>
      <c r="M42" s="95">
        <v>2.46</v>
      </c>
      <c r="N42" s="91"/>
      <c r="O42" s="91"/>
      <c r="P42" s="91"/>
    </row>
    <row r="43" spans="1:16" ht="9.9499999999999993" customHeight="1">
      <c r="A43" s="91"/>
      <c r="B43" s="300" t="s">
        <v>194</v>
      </c>
      <c r="C43" s="300"/>
      <c r="D43" s="300"/>
      <c r="E43" s="300"/>
      <c r="F43" s="301">
        <v>324.82</v>
      </c>
      <c r="G43" s="301"/>
      <c r="H43" s="301"/>
      <c r="I43" s="96">
        <v>11.81</v>
      </c>
      <c r="J43" s="302">
        <v>2.54</v>
      </c>
      <c r="K43" s="302"/>
      <c r="L43" s="302"/>
      <c r="M43" s="96">
        <v>2.46</v>
      </c>
      <c r="N43" s="91"/>
      <c r="O43" s="91"/>
      <c r="P43" s="91"/>
    </row>
    <row r="44" spans="1:16" ht="9.9499999999999993" customHeight="1">
      <c r="A44" s="91"/>
      <c r="B44" s="303" t="s">
        <v>195</v>
      </c>
      <c r="C44" s="303"/>
      <c r="D44" s="303"/>
      <c r="E44" s="303"/>
      <c r="F44" s="304">
        <v>12782.46</v>
      </c>
      <c r="G44" s="304"/>
      <c r="H44" s="304"/>
      <c r="I44" s="97">
        <v>464.82</v>
      </c>
      <c r="J44" s="305">
        <v>100.01</v>
      </c>
      <c r="K44" s="305"/>
      <c r="L44" s="305"/>
      <c r="M44" s="97">
        <v>96.67</v>
      </c>
      <c r="N44" s="91"/>
      <c r="O44" s="91"/>
      <c r="P44" s="91"/>
    </row>
    <row r="45" spans="1:16" ht="9.9499999999999993" customHeight="1">
      <c r="A45" s="91"/>
      <c r="B45" s="306" t="s">
        <v>196</v>
      </c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91"/>
      <c r="O45" s="91"/>
      <c r="P45" s="91"/>
    </row>
    <row r="46" spans="1:16" ht="9.9499999999999993" customHeight="1">
      <c r="A46" s="91"/>
      <c r="B46" s="298" t="s">
        <v>222</v>
      </c>
      <c r="C46" s="298"/>
      <c r="D46" s="298"/>
      <c r="E46" s="298"/>
      <c r="F46" s="298"/>
      <c r="G46" s="298"/>
      <c r="H46" s="95">
        <v>179.82</v>
      </c>
      <c r="I46" s="95">
        <v>6.54</v>
      </c>
      <c r="J46" s="299">
        <v>1.41</v>
      </c>
      <c r="K46" s="299"/>
      <c r="L46" s="299"/>
      <c r="M46" s="95">
        <v>1.36</v>
      </c>
      <c r="N46" s="91"/>
      <c r="O46" s="91"/>
      <c r="P46" s="91"/>
    </row>
    <row r="47" spans="1:16" ht="9.9499999999999993" customHeight="1">
      <c r="A47" s="91"/>
      <c r="B47" s="298" t="s">
        <v>221</v>
      </c>
      <c r="C47" s="298"/>
      <c r="D47" s="298"/>
      <c r="E47" s="298"/>
      <c r="F47" s="298"/>
      <c r="G47" s="298"/>
      <c r="H47" s="95">
        <v>0</v>
      </c>
      <c r="I47" s="95">
        <v>0</v>
      </c>
      <c r="J47" s="299">
        <v>0</v>
      </c>
      <c r="K47" s="299"/>
      <c r="L47" s="299"/>
      <c r="M47" s="95">
        <v>0</v>
      </c>
      <c r="N47" s="91"/>
      <c r="O47" s="91"/>
      <c r="P47" s="91"/>
    </row>
    <row r="48" spans="1:16" ht="9.9499999999999993" customHeight="1">
      <c r="A48" s="91"/>
      <c r="B48" s="298" t="s">
        <v>220</v>
      </c>
      <c r="C48" s="298"/>
      <c r="D48" s="298"/>
      <c r="E48" s="298"/>
      <c r="F48" s="298"/>
      <c r="G48" s="298"/>
      <c r="H48" s="95">
        <v>0</v>
      </c>
      <c r="I48" s="95">
        <v>0</v>
      </c>
      <c r="J48" s="299">
        <v>0</v>
      </c>
      <c r="K48" s="299"/>
      <c r="L48" s="299"/>
      <c r="M48" s="95">
        <v>0</v>
      </c>
      <c r="N48" s="91"/>
      <c r="O48" s="91"/>
      <c r="P48" s="91"/>
    </row>
    <row r="49" spans="1:16" ht="9.9499999999999993" customHeight="1">
      <c r="A49" s="91"/>
      <c r="B49" s="300" t="s">
        <v>98</v>
      </c>
      <c r="C49" s="300"/>
      <c r="D49" s="300"/>
      <c r="E49" s="300"/>
      <c r="F49" s="301">
        <v>179.82</v>
      </c>
      <c r="G49" s="301"/>
      <c r="H49" s="301"/>
      <c r="I49" s="96">
        <v>6.54</v>
      </c>
      <c r="J49" s="302">
        <v>1.41</v>
      </c>
      <c r="K49" s="302"/>
      <c r="L49" s="302"/>
      <c r="M49" s="96">
        <v>1.36</v>
      </c>
      <c r="N49" s="91"/>
      <c r="O49" s="91"/>
      <c r="P49" s="91"/>
    </row>
    <row r="50" spans="1:16" ht="9.9499999999999993" customHeight="1">
      <c r="A50" s="91"/>
      <c r="B50" s="306" t="s">
        <v>200</v>
      </c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91"/>
      <c r="O50" s="91"/>
      <c r="P50" s="91"/>
    </row>
    <row r="51" spans="1:16" ht="9.9499999999999993" customHeight="1">
      <c r="A51" s="91"/>
      <c r="B51" s="298" t="s">
        <v>219</v>
      </c>
      <c r="C51" s="298"/>
      <c r="D51" s="298"/>
      <c r="E51" s="298"/>
      <c r="F51" s="298"/>
      <c r="G51" s="298"/>
      <c r="H51" s="95">
        <v>33.6</v>
      </c>
      <c r="I51" s="95">
        <v>1.22</v>
      </c>
      <c r="J51" s="299">
        <v>0.26</v>
      </c>
      <c r="K51" s="299"/>
      <c r="L51" s="299"/>
      <c r="M51" s="95">
        <v>0.25</v>
      </c>
      <c r="N51" s="91"/>
      <c r="O51" s="91"/>
      <c r="P51" s="91"/>
    </row>
    <row r="52" spans="1:16" ht="9.9499999999999993" customHeight="1">
      <c r="A52" s="91"/>
      <c r="B52" s="298" t="s">
        <v>218</v>
      </c>
      <c r="C52" s="298"/>
      <c r="D52" s="298"/>
      <c r="E52" s="298"/>
      <c r="F52" s="298"/>
      <c r="G52" s="298"/>
      <c r="H52" s="95">
        <v>42.87</v>
      </c>
      <c r="I52" s="95">
        <v>1.56</v>
      </c>
      <c r="J52" s="299">
        <v>0.34</v>
      </c>
      <c r="K52" s="299"/>
      <c r="L52" s="299"/>
      <c r="M52" s="95">
        <v>0.32</v>
      </c>
      <c r="N52" s="91"/>
      <c r="O52" s="91"/>
      <c r="P52" s="91"/>
    </row>
    <row r="53" spans="1:16" ht="9.9499999999999993" customHeight="1">
      <c r="A53" s="91"/>
      <c r="B53" s="298" t="s">
        <v>217</v>
      </c>
      <c r="C53" s="298"/>
      <c r="D53" s="298"/>
      <c r="E53" s="298"/>
      <c r="F53" s="298"/>
      <c r="G53" s="298"/>
      <c r="H53" s="95">
        <v>0</v>
      </c>
      <c r="I53" s="95">
        <v>0</v>
      </c>
      <c r="J53" s="299">
        <v>0</v>
      </c>
      <c r="K53" s="299"/>
      <c r="L53" s="299"/>
      <c r="M53" s="95">
        <v>0</v>
      </c>
      <c r="N53" s="91"/>
      <c r="O53" s="91"/>
      <c r="P53" s="91"/>
    </row>
    <row r="54" spans="1:16" ht="9.9499999999999993" customHeight="1">
      <c r="A54" s="91"/>
      <c r="B54" s="298" t="s">
        <v>216</v>
      </c>
      <c r="C54" s="298"/>
      <c r="D54" s="298"/>
      <c r="E54" s="298"/>
      <c r="F54" s="298"/>
      <c r="G54" s="298"/>
      <c r="H54" s="95">
        <v>0</v>
      </c>
      <c r="I54" s="95">
        <v>0</v>
      </c>
      <c r="J54" s="299">
        <v>0</v>
      </c>
      <c r="K54" s="299"/>
      <c r="L54" s="299"/>
      <c r="M54" s="95">
        <v>0</v>
      </c>
      <c r="N54" s="91"/>
      <c r="O54" s="91"/>
      <c r="P54" s="91"/>
    </row>
    <row r="55" spans="1:16" ht="9.9499999999999993" customHeight="1">
      <c r="A55" s="91"/>
      <c r="B55" s="300" t="s">
        <v>94</v>
      </c>
      <c r="C55" s="300"/>
      <c r="D55" s="300"/>
      <c r="E55" s="300"/>
      <c r="F55" s="301">
        <v>76.47</v>
      </c>
      <c r="G55" s="301"/>
      <c r="H55" s="301"/>
      <c r="I55" s="96">
        <v>2.78</v>
      </c>
      <c r="J55" s="302">
        <v>0.6</v>
      </c>
      <c r="K55" s="302"/>
      <c r="L55" s="302"/>
      <c r="M55" s="96">
        <v>0.56999999999999995</v>
      </c>
      <c r="N55" s="91"/>
      <c r="O55" s="91"/>
      <c r="P55" s="91"/>
    </row>
    <row r="56" spans="1:16" ht="9.9499999999999993" customHeight="1">
      <c r="A56" s="91"/>
      <c r="B56" s="303" t="s">
        <v>204</v>
      </c>
      <c r="C56" s="303"/>
      <c r="D56" s="303"/>
      <c r="E56" s="303"/>
      <c r="F56" s="305">
        <v>256.29000000000002</v>
      </c>
      <c r="G56" s="305"/>
      <c r="H56" s="305"/>
      <c r="I56" s="97">
        <v>9.32</v>
      </c>
      <c r="J56" s="305">
        <v>2.0099999999999998</v>
      </c>
      <c r="K56" s="305"/>
      <c r="L56" s="305"/>
      <c r="M56" s="97">
        <v>1.93</v>
      </c>
      <c r="N56" s="91"/>
      <c r="O56" s="91"/>
      <c r="P56" s="91"/>
    </row>
    <row r="57" spans="1:16" ht="9.9499999999999993" customHeight="1">
      <c r="A57" s="91"/>
      <c r="B57" s="303" t="s">
        <v>205</v>
      </c>
      <c r="C57" s="303"/>
      <c r="D57" s="303"/>
      <c r="E57" s="303"/>
      <c r="F57" s="304">
        <v>13038.75</v>
      </c>
      <c r="G57" s="304"/>
      <c r="H57" s="304"/>
      <c r="I57" s="97">
        <v>474.13</v>
      </c>
      <c r="J57" s="305">
        <v>102.02</v>
      </c>
      <c r="K57" s="305"/>
      <c r="L57" s="305"/>
      <c r="M57" s="97">
        <v>98.6</v>
      </c>
      <c r="N57" s="91"/>
      <c r="O57" s="91"/>
      <c r="P57" s="91"/>
    </row>
    <row r="58" spans="1:16" ht="9.9499999999999993" customHeight="1">
      <c r="A58" s="91"/>
      <c r="B58" s="306" t="s">
        <v>85</v>
      </c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91"/>
      <c r="O58" s="91"/>
      <c r="P58" s="91"/>
    </row>
    <row r="59" spans="1:16" ht="9.9499999999999993" customHeight="1">
      <c r="A59" s="91"/>
      <c r="B59" s="298" t="s">
        <v>206</v>
      </c>
      <c r="C59" s="298"/>
      <c r="D59" s="298"/>
      <c r="E59" s="298"/>
      <c r="F59" s="298"/>
      <c r="G59" s="298"/>
      <c r="H59" s="95">
        <v>0</v>
      </c>
      <c r="I59" s="95">
        <v>0</v>
      </c>
      <c r="J59" s="299">
        <v>0</v>
      </c>
      <c r="K59" s="299"/>
      <c r="L59" s="299"/>
      <c r="M59" s="95">
        <v>0</v>
      </c>
      <c r="N59" s="91"/>
      <c r="O59" s="91"/>
      <c r="P59" s="91"/>
    </row>
    <row r="60" spans="1:16" ht="9.9499999999999993" customHeight="1">
      <c r="A60" s="91"/>
      <c r="B60" s="298" t="s">
        <v>207</v>
      </c>
      <c r="C60" s="298"/>
      <c r="D60" s="298"/>
      <c r="E60" s="298"/>
      <c r="F60" s="298"/>
      <c r="G60" s="298"/>
      <c r="H60" s="95">
        <v>185.1</v>
      </c>
      <c r="I60" s="95">
        <v>6.73</v>
      </c>
      <c r="J60" s="299">
        <v>1.45</v>
      </c>
      <c r="K60" s="299"/>
      <c r="L60" s="299"/>
      <c r="M60" s="95">
        <v>1.4</v>
      </c>
      <c r="N60" s="91"/>
      <c r="O60" s="91"/>
      <c r="P60" s="91"/>
    </row>
    <row r="61" spans="1:16" ht="9.9499999999999993" customHeight="1">
      <c r="A61" s="91"/>
      <c r="B61" s="300" t="s">
        <v>209</v>
      </c>
      <c r="C61" s="300"/>
      <c r="D61" s="300"/>
      <c r="E61" s="300"/>
      <c r="F61" s="301">
        <v>185.1</v>
      </c>
      <c r="G61" s="301"/>
      <c r="H61" s="301"/>
      <c r="I61" s="96">
        <v>6.73</v>
      </c>
      <c r="J61" s="302">
        <v>1.45</v>
      </c>
      <c r="K61" s="302"/>
      <c r="L61" s="302"/>
      <c r="M61" s="96">
        <v>1.4</v>
      </c>
      <c r="N61" s="91"/>
      <c r="O61" s="91"/>
      <c r="P61" s="91"/>
    </row>
    <row r="62" spans="1:16" ht="9.9499999999999993" customHeight="1">
      <c r="A62" s="91"/>
      <c r="B62" s="303" t="s">
        <v>210</v>
      </c>
      <c r="C62" s="303"/>
      <c r="D62" s="303"/>
      <c r="E62" s="303"/>
      <c r="F62" s="304">
        <v>13223.85</v>
      </c>
      <c r="G62" s="304"/>
      <c r="H62" s="304"/>
      <c r="I62" s="97">
        <v>480.87</v>
      </c>
      <c r="J62" s="305">
        <v>103.47</v>
      </c>
      <c r="K62" s="305"/>
      <c r="L62" s="305"/>
      <c r="M62" s="98" t="s">
        <v>211</v>
      </c>
      <c r="N62" s="91"/>
      <c r="O62" s="91"/>
      <c r="P62" s="91"/>
    </row>
    <row r="63" spans="1:16" ht="117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1:16" ht="15" customHeight="1">
      <c r="A64" s="91"/>
      <c r="B64" s="297" t="s">
        <v>58</v>
      </c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</row>
    <row r="65" spans="1:16" ht="20.100000000000001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</sheetData>
  <mergeCells count="124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workbookViewId="0">
      <selection sqref="A1:E1"/>
    </sheetView>
  </sheetViews>
  <sheetFormatPr defaultRowHeight="12.75"/>
  <cols>
    <col min="1" max="1" width="39" style="86" customWidth="1"/>
    <col min="2" max="5" width="11.7109375" style="86" customWidth="1"/>
    <col min="6" max="256" width="9.140625" style="86"/>
    <col min="257" max="257" width="39" style="86" customWidth="1"/>
    <col min="258" max="261" width="11.7109375" style="86" customWidth="1"/>
    <col min="262" max="512" width="9.140625" style="86"/>
    <col min="513" max="513" width="39" style="86" customWidth="1"/>
    <col min="514" max="517" width="11.7109375" style="86" customWidth="1"/>
    <col min="518" max="768" width="9.140625" style="86"/>
    <col min="769" max="769" width="39" style="86" customWidth="1"/>
    <col min="770" max="773" width="11.7109375" style="86" customWidth="1"/>
    <col min="774" max="1024" width="9.140625" style="86"/>
    <col min="1025" max="1025" width="39" style="86" customWidth="1"/>
    <col min="1026" max="1029" width="11.7109375" style="86" customWidth="1"/>
    <col min="1030" max="1280" width="9.140625" style="86"/>
    <col min="1281" max="1281" width="39" style="86" customWidth="1"/>
    <col min="1282" max="1285" width="11.7109375" style="86" customWidth="1"/>
    <col min="1286" max="1536" width="9.140625" style="86"/>
    <col min="1537" max="1537" width="39" style="86" customWidth="1"/>
    <col min="1538" max="1541" width="11.7109375" style="86" customWidth="1"/>
    <col min="1542" max="1792" width="9.140625" style="86"/>
    <col min="1793" max="1793" width="39" style="86" customWidth="1"/>
    <col min="1794" max="1797" width="11.7109375" style="86" customWidth="1"/>
    <col min="1798" max="2048" width="9.140625" style="86"/>
    <col min="2049" max="2049" width="39" style="86" customWidth="1"/>
    <col min="2050" max="2053" width="11.7109375" style="86" customWidth="1"/>
    <col min="2054" max="2304" width="9.140625" style="86"/>
    <col min="2305" max="2305" width="39" style="86" customWidth="1"/>
    <col min="2306" max="2309" width="11.7109375" style="86" customWidth="1"/>
    <col min="2310" max="2560" width="9.140625" style="86"/>
    <col min="2561" max="2561" width="39" style="86" customWidth="1"/>
    <col min="2562" max="2565" width="11.7109375" style="86" customWidth="1"/>
    <col min="2566" max="2816" width="9.140625" style="86"/>
    <col min="2817" max="2817" width="39" style="86" customWidth="1"/>
    <col min="2818" max="2821" width="11.7109375" style="86" customWidth="1"/>
    <col min="2822" max="3072" width="9.140625" style="86"/>
    <col min="3073" max="3073" width="39" style="86" customWidth="1"/>
    <col min="3074" max="3077" width="11.7109375" style="86" customWidth="1"/>
    <col min="3078" max="3328" width="9.140625" style="86"/>
    <col min="3329" max="3329" width="39" style="86" customWidth="1"/>
    <col min="3330" max="3333" width="11.7109375" style="86" customWidth="1"/>
    <col min="3334" max="3584" width="9.140625" style="86"/>
    <col min="3585" max="3585" width="39" style="86" customWidth="1"/>
    <col min="3586" max="3589" width="11.7109375" style="86" customWidth="1"/>
    <col min="3590" max="3840" width="9.140625" style="86"/>
    <col min="3841" max="3841" width="39" style="86" customWidth="1"/>
    <col min="3842" max="3845" width="11.7109375" style="86" customWidth="1"/>
    <col min="3846" max="4096" width="9.140625" style="86"/>
    <col min="4097" max="4097" width="39" style="86" customWidth="1"/>
    <col min="4098" max="4101" width="11.7109375" style="86" customWidth="1"/>
    <col min="4102" max="4352" width="9.140625" style="86"/>
    <col min="4353" max="4353" width="39" style="86" customWidth="1"/>
    <col min="4354" max="4357" width="11.7109375" style="86" customWidth="1"/>
    <col min="4358" max="4608" width="9.140625" style="86"/>
    <col min="4609" max="4609" width="39" style="86" customWidth="1"/>
    <col min="4610" max="4613" width="11.7109375" style="86" customWidth="1"/>
    <col min="4614" max="4864" width="9.140625" style="86"/>
    <col min="4865" max="4865" width="39" style="86" customWidth="1"/>
    <col min="4866" max="4869" width="11.7109375" style="86" customWidth="1"/>
    <col min="4870" max="5120" width="9.140625" style="86"/>
    <col min="5121" max="5121" width="39" style="86" customWidth="1"/>
    <col min="5122" max="5125" width="11.7109375" style="86" customWidth="1"/>
    <col min="5126" max="5376" width="9.140625" style="86"/>
    <col min="5377" max="5377" width="39" style="86" customWidth="1"/>
    <col min="5378" max="5381" width="11.7109375" style="86" customWidth="1"/>
    <col min="5382" max="5632" width="9.140625" style="86"/>
    <col min="5633" max="5633" width="39" style="86" customWidth="1"/>
    <col min="5634" max="5637" width="11.7109375" style="86" customWidth="1"/>
    <col min="5638" max="5888" width="9.140625" style="86"/>
    <col min="5889" max="5889" width="39" style="86" customWidth="1"/>
    <col min="5890" max="5893" width="11.7109375" style="86" customWidth="1"/>
    <col min="5894" max="6144" width="9.140625" style="86"/>
    <col min="6145" max="6145" width="39" style="86" customWidth="1"/>
    <col min="6146" max="6149" width="11.7109375" style="86" customWidth="1"/>
    <col min="6150" max="6400" width="9.140625" style="86"/>
    <col min="6401" max="6401" width="39" style="86" customWidth="1"/>
    <col min="6402" max="6405" width="11.7109375" style="86" customWidth="1"/>
    <col min="6406" max="6656" width="9.140625" style="86"/>
    <col min="6657" max="6657" width="39" style="86" customWidth="1"/>
    <col min="6658" max="6661" width="11.7109375" style="86" customWidth="1"/>
    <col min="6662" max="6912" width="9.140625" style="86"/>
    <col min="6913" max="6913" width="39" style="86" customWidth="1"/>
    <col min="6914" max="6917" width="11.7109375" style="86" customWidth="1"/>
    <col min="6918" max="7168" width="9.140625" style="86"/>
    <col min="7169" max="7169" width="39" style="86" customWidth="1"/>
    <col min="7170" max="7173" width="11.7109375" style="86" customWidth="1"/>
    <col min="7174" max="7424" width="9.140625" style="86"/>
    <col min="7425" max="7425" width="39" style="86" customWidth="1"/>
    <col min="7426" max="7429" width="11.7109375" style="86" customWidth="1"/>
    <col min="7430" max="7680" width="9.140625" style="86"/>
    <col min="7681" max="7681" width="39" style="86" customWidth="1"/>
    <col min="7682" max="7685" width="11.7109375" style="86" customWidth="1"/>
    <col min="7686" max="7936" width="9.140625" style="86"/>
    <col min="7937" max="7937" width="39" style="86" customWidth="1"/>
    <col min="7938" max="7941" width="11.7109375" style="86" customWidth="1"/>
    <col min="7942" max="8192" width="9.140625" style="86"/>
    <col min="8193" max="8193" width="39" style="86" customWidth="1"/>
    <col min="8194" max="8197" width="11.7109375" style="86" customWidth="1"/>
    <col min="8198" max="8448" width="9.140625" style="86"/>
    <col min="8449" max="8449" width="39" style="86" customWidth="1"/>
    <col min="8450" max="8453" width="11.7109375" style="86" customWidth="1"/>
    <col min="8454" max="8704" width="9.140625" style="86"/>
    <col min="8705" max="8705" width="39" style="86" customWidth="1"/>
    <col min="8706" max="8709" width="11.7109375" style="86" customWidth="1"/>
    <col min="8710" max="8960" width="9.140625" style="86"/>
    <col min="8961" max="8961" width="39" style="86" customWidth="1"/>
    <col min="8962" max="8965" width="11.7109375" style="86" customWidth="1"/>
    <col min="8966" max="9216" width="9.140625" style="86"/>
    <col min="9217" max="9217" width="39" style="86" customWidth="1"/>
    <col min="9218" max="9221" width="11.7109375" style="86" customWidth="1"/>
    <col min="9222" max="9472" width="9.140625" style="86"/>
    <col min="9473" max="9473" width="39" style="86" customWidth="1"/>
    <col min="9474" max="9477" width="11.7109375" style="86" customWidth="1"/>
    <col min="9478" max="9728" width="9.140625" style="86"/>
    <col min="9729" max="9729" width="39" style="86" customWidth="1"/>
    <col min="9730" max="9733" width="11.7109375" style="86" customWidth="1"/>
    <col min="9734" max="9984" width="9.140625" style="86"/>
    <col min="9985" max="9985" width="39" style="86" customWidth="1"/>
    <col min="9986" max="9989" width="11.7109375" style="86" customWidth="1"/>
    <col min="9990" max="10240" width="9.140625" style="86"/>
    <col min="10241" max="10241" width="39" style="86" customWidth="1"/>
    <col min="10242" max="10245" width="11.7109375" style="86" customWidth="1"/>
    <col min="10246" max="10496" width="9.140625" style="86"/>
    <col min="10497" max="10497" width="39" style="86" customWidth="1"/>
    <col min="10498" max="10501" width="11.7109375" style="86" customWidth="1"/>
    <col min="10502" max="10752" width="9.140625" style="86"/>
    <col min="10753" max="10753" width="39" style="86" customWidth="1"/>
    <col min="10754" max="10757" width="11.7109375" style="86" customWidth="1"/>
    <col min="10758" max="11008" width="9.140625" style="86"/>
    <col min="11009" max="11009" width="39" style="86" customWidth="1"/>
    <col min="11010" max="11013" width="11.7109375" style="86" customWidth="1"/>
    <col min="11014" max="11264" width="9.140625" style="86"/>
    <col min="11265" max="11265" width="39" style="86" customWidth="1"/>
    <col min="11266" max="11269" width="11.7109375" style="86" customWidth="1"/>
    <col min="11270" max="11520" width="9.140625" style="86"/>
    <col min="11521" max="11521" width="39" style="86" customWidth="1"/>
    <col min="11522" max="11525" width="11.7109375" style="86" customWidth="1"/>
    <col min="11526" max="11776" width="9.140625" style="86"/>
    <col min="11777" max="11777" width="39" style="86" customWidth="1"/>
    <col min="11778" max="11781" width="11.7109375" style="86" customWidth="1"/>
    <col min="11782" max="12032" width="9.140625" style="86"/>
    <col min="12033" max="12033" width="39" style="86" customWidth="1"/>
    <col min="12034" max="12037" width="11.7109375" style="86" customWidth="1"/>
    <col min="12038" max="12288" width="9.140625" style="86"/>
    <col min="12289" max="12289" width="39" style="86" customWidth="1"/>
    <col min="12290" max="12293" width="11.7109375" style="86" customWidth="1"/>
    <col min="12294" max="12544" width="9.140625" style="86"/>
    <col min="12545" max="12545" width="39" style="86" customWidth="1"/>
    <col min="12546" max="12549" width="11.7109375" style="86" customWidth="1"/>
    <col min="12550" max="12800" width="9.140625" style="86"/>
    <col min="12801" max="12801" width="39" style="86" customWidth="1"/>
    <col min="12802" max="12805" width="11.7109375" style="86" customWidth="1"/>
    <col min="12806" max="13056" width="9.140625" style="86"/>
    <col min="13057" max="13057" width="39" style="86" customWidth="1"/>
    <col min="13058" max="13061" width="11.7109375" style="86" customWidth="1"/>
    <col min="13062" max="13312" width="9.140625" style="86"/>
    <col min="13313" max="13313" width="39" style="86" customWidth="1"/>
    <col min="13314" max="13317" width="11.7109375" style="86" customWidth="1"/>
    <col min="13318" max="13568" width="9.140625" style="86"/>
    <col min="13569" max="13569" width="39" style="86" customWidth="1"/>
    <col min="13570" max="13573" width="11.7109375" style="86" customWidth="1"/>
    <col min="13574" max="13824" width="9.140625" style="86"/>
    <col min="13825" max="13825" width="39" style="86" customWidth="1"/>
    <col min="13826" max="13829" width="11.7109375" style="86" customWidth="1"/>
    <col min="13830" max="14080" width="9.140625" style="86"/>
    <col min="14081" max="14081" width="39" style="86" customWidth="1"/>
    <col min="14082" max="14085" width="11.7109375" style="86" customWidth="1"/>
    <col min="14086" max="14336" width="9.140625" style="86"/>
    <col min="14337" max="14337" width="39" style="86" customWidth="1"/>
    <col min="14338" max="14341" width="11.7109375" style="86" customWidth="1"/>
    <col min="14342" max="14592" width="9.140625" style="86"/>
    <col min="14593" max="14593" width="39" style="86" customWidth="1"/>
    <col min="14594" max="14597" width="11.7109375" style="86" customWidth="1"/>
    <col min="14598" max="14848" width="9.140625" style="86"/>
    <col min="14849" max="14849" width="39" style="86" customWidth="1"/>
    <col min="14850" max="14853" width="11.7109375" style="86" customWidth="1"/>
    <col min="14854" max="15104" width="9.140625" style="86"/>
    <col min="15105" max="15105" width="39" style="86" customWidth="1"/>
    <col min="15106" max="15109" width="11.7109375" style="86" customWidth="1"/>
    <col min="15110" max="15360" width="9.140625" style="86"/>
    <col min="15361" max="15361" width="39" style="86" customWidth="1"/>
    <col min="15362" max="15365" width="11.7109375" style="86" customWidth="1"/>
    <col min="15366" max="15616" width="9.140625" style="86"/>
    <col min="15617" max="15617" width="39" style="86" customWidth="1"/>
    <col min="15618" max="15621" width="11.7109375" style="86" customWidth="1"/>
    <col min="15622" max="15872" width="9.140625" style="86"/>
    <col min="15873" max="15873" width="39" style="86" customWidth="1"/>
    <col min="15874" max="15877" width="11.7109375" style="86" customWidth="1"/>
    <col min="15878" max="16128" width="9.140625" style="86"/>
    <col min="16129" max="16129" width="39" style="86" customWidth="1"/>
    <col min="16130" max="16133" width="11.7109375" style="86" customWidth="1"/>
    <col min="16134" max="16384" width="9.140625" style="86"/>
  </cols>
  <sheetData>
    <row r="1" spans="1:5">
      <c r="A1" s="287" t="s">
        <v>251</v>
      </c>
      <c r="B1" s="286"/>
      <c r="C1" s="286"/>
      <c r="D1" s="286"/>
      <c r="E1" s="286"/>
    </row>
    <row r="2" spans="1:5">
      <c r="A2" s="287" t="s">
        <v>250</v>
      </c>
      <c r="B2" s="286"/>
      <c r="C2" s="286"/>
      <c r="D2" s="286"/>
      <c r="E2" s="286"/>
    </row>
    <row r="3" spans="1:5">
      <c r="A3" s="287" t="s">
        <v>259</v>
      </c>
      <c r="B3" s="286"/>
      <c r="C3" s="286"/>
      <c r="D3" s="286"/>
      <c r="E3" s="286"/>
    </row>
    <row r="4" spans="1:5">
      <c r="A4" s="115" t="s">
        <v>146</v>
      </c>
      <c r="B4" s="287" t="s">
        <v>147</v>
      </c>
      <c r="C4" s="286"/>
      <c r="D4" s="286"/>
      <c r="E4" s="286"/>
    </row>
    <row r="5" spans="1:5">
      <c r="A5" s="115" t="s">
        <v>256</v>
      </c>
      <c r="B5" s="287" t="s">
        <v>247</v>
      </c>
      <c r="C5" s="286"/>
      <c r="D5" s="286"/>
      <c r="E5" s="286"/>
    </row>
    <row r="6" spans="1:5">
      <c r="A6" s="115" t="s">
        <v>260</v>
      </c>
      <c r="B6" s="89" t="s">
        <v>151</v>
      </c>
    </row>
    <row r="7" spans="1:5" ht="22.5">
      <c r="A7" s="116" t="s">
        <v>8</v>
      </c>
      <c r="B7" s="116" t="s">
        <v>152</v>
      </c>
      <c r="C7" s="116" t="s">
        <v>261</v>
      </c>
      <c r="D7" s="116" t="s">
        <v>244</v>
      </c>
      <c r="E7" s="116" t="s">
        <v>243</v>
      </c>
    </row>
    <row r="8" spans="1:5">
      <c r="A8" s="287" t="s">
        <v>242</v>
      </c>
      <c r="B8" s="286"/>
      <c r="C8" s="286"/>
      <c r="D8" s="286"/>
      <c r="E8" s="286"/>
    </row>
    <row r="9" spans="1:5">
      <c r="A9" s="89" t="s">
        <v>156</v>
      </c>
      <c r="B9" s="87">
        <v>0</v>
      </c>
      <c r="C9" s="87">
        <v>0</v>
      </c>
      <c r="D9" s="87">
        <v>0</v>
      </c>
      <c r="E9" s="87">
        <v>0</v>
      </c>
    </row>
    <row r="10" spans="1:5">
      <c r="A10" s="89" t="s">
        <v>157</v>
      </c>
      <c r="B10" s="87">
        <v>0</v>
      </c>
      <c r="C10" s="87">
        <v>0</v>
      </c>
      <c r="D10" s="87">
        <v>0</v>
      </c>
      <c r="E10" s="87">
        <v>0</v>
      </c>
    </row>
    <row r="11" spans="1:5">
      <c r="A11" s="89" t="s">
        <v>158</v>
      </c>
    </row>
    <row r="12" spans="1:5">
      <c r="A12" s="89" t="s">
        <v>159</v>
      </c>
      <c r="B12" s="87">
        <v>0</v>
      </c>
      <c r="C12" s="87">
        <v>0</v>
      </c>
      <c r="D12" s="87">
        <v>0</v>
      </c>
      <c r="E12" s="87">
        <v>0</v>
      </c>
    </row>
    <row r="13" spans="1:5">
      <c r="A13" s="89" t="s">
        <v>160</v>
      </c>
      <c r="B13" s="87">
        <v>0</v>
      </c>
      <c r="C13" s="87">
        <v>0</v>
      </c>
      <c r="D13" s="87">
        <v>0</v>
      </c>
      <c r="E13" s="87">
        <v>0</v>
      </c>
    </row>
    <row r="14" spans="1:5">
      <c r="A14" s="89" t="s">
        <v>161</v>
      </c>
      <c r="B14" s="87">
        <v>660</v>
      </c>
      <c r="C14" s="87">
        <v>24</v>
      </c>
      <c r="D14" s="87">
        <v>4.67</v>
      </c>
      <c r="E14" s="87">
        <v>4.54</v>
      </c>
    </row>
    <row r="15" spans="1:5">
      <c r="A15" s="89" t="s">
        <v>162</v>
      </c>
      <c r="B15" s="87">
        <v>0</v>
      </c>
      <c r="C15" s="87">
        <v>0</v>
      </c>
      <c r="D15" s="87">
        <v>0</v>
      </c>
      <c r="E15" s="87">
        <v>0</v>
      </c>
    </row>
    <row r="16" spans="1:5">
      <c r="A16" s="89" t="s">
        <v>241</v>
      </c>
      <c r="B16" s="87">
        <v>6960</v>
      </c>
      <c r="C16" s="87">
        <v>253.09089</v>
      </c>
      <c r="D16" s="87">
        <v>49.29</v>
      </c>
      <c r="E16" s="87">
        <v>47.91</v>
      </c>
    </row>
    <row r="17" spans="1:5">
      <c r="A17" s="89" t="s">
        <v>164</v>
      </c>
      <c r="B17" s="87">
        <v>99</v>
      </c>
      <c r="C17" s="87">
        <v>3.6</v>
      </c>
      <c r="D17" s="87">
        <v>0.7</v>
      </c>
      <c r="E17" s="87">
        <v>0.68</v>
      </c>
    </row>
    <row r="18" spans="1:5">
      <c r="A18" s="89" t="s">
        <v>240</v>
      </c>
      <c r="B18" s="87">
        <v>1500</v>
      </c>
      <c r="C18" s="87">
        <v>54.545450000000002</v>
      </c>
      <c r="D18" s="87">
        <v>10.62</v>
      </c>
      <c r="E18" s="87">
        <v>10.33</v>
      </c>
    </row>
    <row r="19" spans="1:5">
      <c r="A19" s="89" t="s">
        <v>166</v>
      </c>
      <c r="B19" s="87">
        <v>2559.6</v>
      </c>
      <c r="C19" s="87">
        <v>93.076359999999994</v>
      </c>
      <c r="D19" s="87">
        <v>18.13</v>
      </c>
      <c r="E19" s="87">
        <v>17.62</v>
      </c>
    </row>
    <row r="20" spans="1:5">
      <c r="A20" s="89" t="s">
        <v>167</v>
      </c>
      <c r="B20" s="87">
        <v>562.4</v>
      </c>
      <c r="C20" s="87">
        <v>20.45091</v>
      </c>
      <c r="D20" s="87">
        <v>3.98</v>
      </c>
      <c r="E20" s="87">
        <v>3.87</v>
      </c>
    </row>
    <row r="21" spans="1:5">
      <c r="A21" s="89" t="s">
        <v>239</v>
      </c>
      <c r="B21" s="87">
        <v>0</v>
      </c>
      <c r="C21" s="87">
        <v>0</v>
      </c>
      <c r="D21" s="87">
        <v>0</v>
      </c>
      <c r="E21" s="87">
        <v>0</v>
      </c>
    </row>
    <row r="22" spans="1:5">
      <c r="A22" s="89" t="s">
        <v>238</v>
      </c>
    </row>
    <row r="23" spans="1:5">
      <c r="A23" s="89" t="s">
        <v>237</v>
      </c>
      <c r="B23" s="87">
        <v>363</v>
      </c>
      <c r="C23" s="87">
        <v>13.2</v>
      </c>
      <c r="D23" s="87">
        <v>2.57</v>
      </c>
      <c r="E23" s="87">
        <v>2.5</v>
      </c>
    </row>
    <row r="24" spans="1:5">
      <c r="A24" s="89" t="s">
        <v>236</v>
      </c>
      <c r="B24" s="87">
        <v>0</v>
      </c>
      <c r="C24" s="87">
        <v>0</v>
      </c>
      <c r="D24" s="87">
        <v>0</v>
      </c>
      <c r="E24" s="87">
        <v>0</v>
      </c>
    </row>
    <row r="25" spans="1:5">
      <c r="A25" s="89" t="s">
        <v>235</v>
      </c>
      <c r="B25" s="87">
        <v>0</v>
      </c>
      <c r="C25" s="87">
        <v>0</v>
      </c>
      <c r="D25" s="87">
        <v>0</v>
      </c>
      <c r="E25" s="87">
        <v>0</v>
      </c>
    </row>
    <row r="26" spans="1:5">
      <c r="A26" s="89" t="s">
        <v>234</v>
      </c>
      <c r="B26" s="87">
        <v>0</v>
      </c>
      <c r="C26" s="87">
        <v>0</v>
      </c>
      <c r="D26" s="87">
        <v>0</v>
      </c>
      <c r="E26" s="87">
        <v>0</v>
      </c>
    </row>
    <row r="27" spans="1:5">
      <c r="A27" s="115" t="s">
        <v>233</v>
      </c>
      <c r="B27" s="117">
        <v>12704</v>
      </c>
      <c r="C27" s="117">
        <v>461.96361000000002</v>
      </c>
      <c r="D27" s="117">
        <v>89.96</v>
      </c>
      <c r="E27" s="117">
        <v>87.45</v>
      </c>
    </row>
    <row r="28" spans="1:5">
      <c r="A28" s="287" t="s">
        <v>118</v>
      </c>
      <c r="B28" s="286"/>
      <c r="C28" s="286"/>
      <c r="D28" s="286"/>
      <c r="E28" s="286"/>
    </row>
    <row r="29" spans="1:5">
      <c r="A29" s="89" t="s">
        <v>232</v>
      </c>
      <c r="B29" s="87">
        <v>0</v>
      </c>
      <c r="C29" s="87">
        <v>0</v>
      </c>
      <c r="D29" s="87">
        <v>0</v>
      </c>
      <c r="E29" s="87">
        <v>0</v>
      </c>
    </row>
    <row r="30" spans="1:5">
      <c r="A30" s="89" t="s">
        <v>231</v>
      </c>
      <c r="B30" s="87">
        <v>381.12</v>
      </c>
      <c r="C30" s="87">
        <v>13.85891</v>
      </c>
      <c r="D30" s="87">
        <v>2.7</v>
      </c>
      <c r="E30" s="87">
        <v>2.62</v>
      </c>
    </row>
    <row r="31" spans="1:5">
      <c r="A31" s="89" t="s">
        <v>230</v>
      </c>
      <c r="B31" s="87">
        <v>0</v>
      </c>
      <c r="C31" s="87">
        <v>0</v>
      </c>
      <c r="D31" s="87">
        <v>0</v>
      </c>
      <c r="E31" s="87">
        <v>0</v>
      </c>
    </row>
    <row r="32" spans="1:5">
      <c r="A32" s="89" t="s">
        <v>229</v>
      </c>
      <c r="B32" s="87">
        <v>0</v>
      </c>
      <c r="C32" s="87">
        <v>0</v>
      </c>
      <c r="D32" s="87">
        <v>0</v>
      </c>
      <c r="E32" s="87">
        <v>0</v>
      </c>
    </row>
    <row r="33" spans="1:5">
      <c r="A33" s="89" t="s">
        <v>228</v>
      </c>
      <c r="B33" s="87">
        <v>0</v>
      </c>
      <c r="C33" s="87">
        <v>0</v>
      </c>
      <c r="D33" s="87">
        <v>0</v>
      </c>
      <c r="E33" s="87">
        <v>0</v>
      </c>
    </row>
    <row r="34" spans="1:5">
      <c r="A34" s="89" t="s">
        <v>227</v>
      </c>
      <c r="B34" s="87">
        <v>0</v>
      </c>
      <c r="C34" s="87">
        <v>0</v>
      </c>
      <c r="D34" s="87">
        <v>0</v>
      </c>
      <c r="E34" s="87">
        <v>0</v>
      </c>
    </row>
    <row r="35" spans="1:5">
      <c r="A35" s="89" t="s">
        <v>226</v>
      </c>
      <c r="B35" s="87">
        <v>0</v>
      </c>
      <c r="C35" s="87">
        <v>0</v>
      </c>
      <c r="D35" s="87">
        <v>0</v>
      </c>
      <c r="E35" s="87">
        <v>0</v>
      </c>
    </row>
    <row r="36" spans="1:5">
      <c r="A36" s="89" t="s">
        <v>225</v>
      </c>
      <c r="B36" s="87">
        <v>0</v>
      </c>
      <c r="C36" s="87">
        <v>0</v>
      </c>
      <c r="D36" s="87">
        <v>0</v>
      </c>
      <c r="E36" s="87">
        <v>0</v>
      </c>
    </row>
    <row r="37" spans="1:5">
      <c r="A37" s="89" t="s">
        <v>258</v>
      </c>
      <c r="B37" s="87">
        <v>0</v>
      </c>
      <c r="C37" s="87">
        <v>0</v>
      </c>
      <c r="D37" s="87">
        <v>0</v>
      </c>
      <c r="E37" s="87">
        <v>0</v>
      </c>
    </row>
    <row r="38" spans="1:5">
      <c r="A38" s="89" t="s">
        <v>191</v>
      </c>
      <c r="B38" s="87">
        <v>769.86</v>
      </c>
      <c r="C38" s="87">
        <v>27.994910000000001</v>
      </c>
      <c r="D38" s="87">
        <v>5.45</v>
      </c>
      <c r="E38" s="87">
        <v>5.3</v>
      </c>
    </row>
    <row r="39" spans="1:5">
      <c r="A39" s="115" t="s">
        <v>104</v>
      </c>
      <c r="B39" s="117">
        <v>1150.98</v>
      </c>
      <c r="C39" s="117">
        <v>41.853819999999999</v>
      </c>
      <c r="D39" s="117">
        <v>8.15</v>
      </c>
      <c r="E39" s="117">
        <v>7.92</v>
      </c>
    </row>
    <row r="40" spans="1:5">
      <c r="A40" s="287" t="s">
        <v>38</v>
      </c>
      <c r="B40" s="286"/>
      <c r="C40" s="286"/>
      <c r="D40" s="286"/>
      <c r="E40" s="286"/>
    </row>
    <row r="41" spans="1:5">
      <c r="A41" s="89" t="s">
        <v>223</v>
      </c>
      <c r="B41" s="87">
        <v>266.73</v>
      </c>
      <c r="C41" s="87">
        <v>9.6999999999999993</v>
      </c>
      <c r="D41" s="87">
        <v>1.89</v>
      </c>
      <c r="E41" s="87">
        <v>1.84</v>
      </c>
    </row>
    <row r="42" spans="1:5">
      <c r="A42" s="115" t="s">
        <v>194</v>
      </c>
      <c r="B42" s="117">
        <v>266.73</v>
      </c>
      <c r="C42" s="117">
        <v>9.6999999999999993</v>
      </c>
      <c r="D42" s="117">
        <v>1.89</v>
      </c>
      <c r="E42" s="117">
        <v>1.84</v>
      </c>
    </row>
    <row r="43" spans="1:5">
      <c r="A43" s="115" t="s">
        <v>195</v>
      </c>
      <c r="B43" s="117">
        <v>14121.71</v>
      </c>
      <c r="C43" s="117">
        <v>513.51742999999999</v>
      </c>
      <c r="D43" s="117">
        <v>100</v>
      </c>
      <c r="E43" s="117">
        <v>97.21</v>
      </c>
    </row>
    <row r="44" spans="1:5">
      <c r="A44" s="287" t="s">
        <v>196</v>
      </c>
      <c r="B44" s="286"/>
      <c r="C44" s="286"/>
      <c r="D44" s="286"/>
      <c r="E44" s="286"/>
    </row>
    <row r="45" spans="1:5">
      <c r="A45" s="89" t="s">
        <v>222</v>
      </c>
      <c r="B45" s="87">
        <v>266.39999999999998</v>
      </c>
      <c r="C45" s="87">
        <v>9.6872699999999998</v>
      </c>
      <c r="D45" s="87">
        <v>1.89</v>
      </c>
      <c r="E45" s="87">
        <v>1.83</v>
      </c>
    </row>
    <row r="46" spans="1:5">
      <c r="A46" s="89" t="s">
        <v>221</v>
      </c>
      <c r="B46" s="87">
        <v>0</v>
      </c>
      <c r="C46" s="87">
        <v>0</v>
      </c>
      <c r="D46" s="87">
        <v>0</v>
      </c>
      <c r="E46" s="87">
        <v>0</v>
      </c>
    </row>
    <row r="47" spans="1:5">
      <c r="A47" s="89" t="s">
        <v>220</v>
      </c>
      <c r="B47" s="87">
        <v>0</v>
      </c>
      <c r="C47" s="87">
        <v>0</v>
      </c>
      <c r="D47" s="87">
        <v>0</v>
      </c>
      <c r="E47" s="87">
        <v>0</v>
      </c>
    </row>
    <row r="48" spans="1:5">
      <c r="A48" s="115" t="s">
        <v>98</v>
      </c>
      <c r="B48" s="117">
        <v>266.39999999999998</v>
      </c>
      <c r="C48" s="117">
        <v>9.6872699999999998</v>
      </c>
      <c r="D48" s="117">
        <v>1.89</v>
      </c>
      <c r="E48" s="117">
        <v>1.83</v>
      </c>
    </row>
    <row r="49" spans="1:5">
      <c r="A49" s="287" t="s">
        <v>200</v>
      </c>
      <c r="B49" s="286"/>
      <c r="C49" s="286"/>
      <c r="D49" s="286"/>
      <c r="E49" s="286"/>
    </row>
    <row r="50" spans="1:5">
      <c r="A50" s="89" t="s">
        <v>219</v>
      </c>
      <c r="B50" s="87">
        <v>43.2</v>
      </c>
      <c r="C50" s="87">
        <v>1.57091</v>
      </c>
      <c r="D50" s="87">
        <v>0.31</v>
      </c>
      <c r="E50" s="87">
        <v>0.3</v>
      </c>
    </row>
    <row r="51" spans="1:5">
      <c r="A51" s="89" t="s">
        <v>218</v>
      </c>
      <c r="B51" s="87">
        <v>45.13</v>
      </c>
      <c r="C51" s="87">
        <v>1.64124</v>
      </c>
      <c r="D51" s="87">
        <v>0.32</v>
      </c>
      <c r="E51" s="87">
        <v>0.31</v>
      </c>
    </row>
    <row r="52" spans="1:5">
      <c r="A52" s="89" t="s">
        <v>217</v>
      </c>
      <c r="B52" s="87">
        <v>0</v>
      </c>
      <c r="C52" s="87">
        <v>0</v>
      </c>
      <c r="D52" s="87">
        <v>0</v>
      </c>
      <c r="E52" s="87">
        <v>0</v>
      </c>
    </row>
    <row r="53" spans="1:5">
      <c r="A53" s="89" t="s">
        <v>216</v>
      </c>
      <c r="B53" s="87">
        <v>0</v>
      </c>
      <c r="C53" s="87">
        <v>0</v>
      </c>
      <c r="D53" s="87">
        <v>0</v>
      </c>
      <c r="E53" s="87">
        <v>0</v>
      </c>
    </row>
    <row r="54" spans="1:5">
      <c r="A54" s="115" t="s">
        <v>94</v>
      </c>
      <c r="B54" s="117">
        <v>88.330000000000013</v>
      </c>
      <c r="C54" s="117">
        <v>3.2121499999999998</v>
      </c>
      <c r="D54" s="117">
        <v>0.63</v>
      </c>
      <c r="E54" s="117">
        <v>0.61</v>
      </c>
    </row>
    <row r="55" spans="1:5">
      <c r="A55" s="115" t="s">
        <v>204</v>
      </c>
      <c r="B55" s="117">
        <v>354.73</v>
      </c>
      <c r="C55" s="117">
        <v>12.899419999999999</v>
      </c>
      <c r="D55" s="117">
        <v>2.52</v>
      </c>
      <c r="E55" s="117">
        <v>2.44</v>
      </c>
    </row>
    <row r="56" spans="1:5">
      <c r="A56" s="115" t="s">
        <v>205</v>
      </c>
      <c r="B56" s="117">
        <v>14476.439999999999</v>
      </c>
      <c r="C56" s="117">
        <v>526.41684999999995</v>
      </c>
      <c r="D56" s="117">
        <v>102.52</v>
      </c>
      <c r="E56" s="117">
        <v>99.65</v>
      </c>
    </row>
    <row r="57" spans="1:5">
      <c r="A57" s="287" t="s">
        <v>85</v>
      </c>
      <c r="B57" s="286"/>
      <c r="C57" s="286"/>
      <c r="D57" s="286"/>
      <c r="E57" s="286"/>
    </row>
    <row r="58" spans="1:5">
      <c r="A58" s="89" t="s">
        <v>206</v>
      </c>
      <c r="B58" s="87">
        <v>0</v>
      </c>
      <c r="C58" s="87">
        <v>0</v>
      </c>
      <c r="D58" s="87">
        <v>0</v>
      </c>
      <c r="E58" s="87">
        <v>0</v>
      </c>
    </row>
    <row r="59" spans="1:5">
      <c r="A59" s="89" t="s">
        <v>207</v>
      </c>
      <c r="B59" s="87">
        <v>50.7</v>
      </c>
      <c r="C59" s="87">
        <v>1.8436399999999999</v>
      </c>
      <c r="D59" s="87">
        <v>0.36</v>
      </c>
      <c r="E59" s="87">
        <v>0.35</v>
      </c>
    </row>
    <row r="60" spans="1:5">
      <c r="A60" s="115" t="s">
        <v>215</v>
      </c>
      <c r="B60" s="117">
        <v>50.7</v>
      </c>
      <c r="C60" s="117">
        <v>1.8436399999999999</v>
      </c>
      <c r="D60" s="117">
        <v>0.36</v>
      </c>
      <c r="E60" s="117">
        <v>0.35</v>
      </c>
    </row>
    <row r="61" spans="1:5">
      <c r="A61" s="115" t="s">
        <v>210</v>
      </c>
      <c r="B61" s="117">
        <v>14527.14</v>
      </c>
      <c r="C61" s="117">
        <v>528.26049</v>
      </c>
      <c r="D61" s="117">
        <v>102.88</v>
      </c>
      <c r="E61" s="117">
        <v>100</v>
      </c>
    </row>
    <row r="63" spans="1:5">
      <c r="A63" s="287" t="s">
        <v>58</v>
      </c>
      <c r="B63" s="286"/>
      <c r="C63" s="286"/>
      <c r="D63" s="286"/>
      <c r="E63" s="286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8"/>
  <dimension ref="A1:E63"/>
  <sheetViews>
    <sheetView showGridLines="0" zoomScaleNormal="100" workbookViewId="0">
      <selection sqref="A1:E1"/>
    </sheetView>
  </sheetViews>
  <sheetFormatPr defaultColWidth="9.140625" defaultRowHeight="12.75"/>
  <cols>
    <col min="1" max="1" width="39" style="85" customWidth="1"/>
    <col min="2" max="5" width="11.7109375" style="85" customWidth="1"/>
    <col min="6" max="16384" width="9.140625" style="85"/>
  </cols>
  <sheetData>
    <row r="1" spans="1:5">
      <c r="A1" s="285" t="s">
        <v>251</v>
      </c>
      <c r="B1" s="286"/>
      <c r="C1" s="286"/>
      <c r="D1" s="286"/>
      <c r="E1" s="286"/>
    </row>
    <row r="2" spans="1:5">
      <c r="A2" s="285" t="s">
        <v>250</v>
      </c>
      <c r="B2" s="286"/>
      <c r="C2" s="286"/>
      <c r="D2" s="286"/>
      <c r="E2" s="286"/>
    </row>
    <row r="3" spans="1:5">
      <c r="A3" s="285" t="s">
        <v>249</v>
      </c>
      <c r="B3" s="286"/>
      <c r="C3" s="286"/>
      <c r="D3" s="286"/>
      <c r="E3" s="286"/>
    </row>
    <row r="4" spans="1:5">
      <c r="A4" s="88" t="s">
        <v>146</v>
      </c>
      <c r="B4" s="285" t="s">
        <v>147</v>
      </c>
      <c r="C4" s="286"/>
      <c r="D4" s="286"/>
      <c r="E4" s="286"/>
    </row>
    <row r="5" spans="1:5">
      <c r="A5" s="88" t="s">
        <v>248</v>
      </c>
      <c r="B5" s="285" t="s">
        <v>247</v>
      </c>
      <c r="C5" s="286"/>
      <c r="D5" s="286"/>
      <c r="E5" s="286"/>
    </row>
    <row r="6" spans="1:5">
      <c r="A6" s="88" t="s">
        <v>246</v>
      </c>
      <c r="B6" s="89" t="s">
        <v>151</v>
      </c>
    </row>
    <row r="7" spans="1:5" ht="22.5">
      <c r="A7" s="90" t="s">
        <v>8</v>
      </c>
      <c r="B7" s="90" t="s">
        <v>152</v>
      </c>
      <c r="C7" s="90" t="s">
        <v>245</v>
      </c>
      <c r="D7" s="90" t="s">
        <v>244</v>
      </c>
      <c r="E7" s="90" t="s">
        <v>243</v>
      </c>
    </row>
    <row r="8" spans="1:5">
      <c r="A8" s="285" t="s">
        <v>242</v>
      </c>
      <c r="B8" s="286"/>
      <c r="C8" s="286"/>
      <c r="D8" s="286"/>
      <c r="E8" s="286"/>
    </row>
    <row r="9" spans="1:5">
      <c r="A9" s="89" t="s">
        <v>156</v>
      </c>
      <c r="B9" s="87">
        <v>0</v>
      </c>
      <c r="C9" s="87">
        <v>0</v>
      </c>
      <c r="D9" s="87">
        <v>0</v>
      </c>
      <c r="E9" s="87">
        <v>0</v>
      </c>
    </row>
    <row r="10" spans="1:5">
      <c r="A10" s="89" t="s">
        <v>157</v>
      </c>
      <c r="B10" s="87">
        <v>0</v>
      </c>
      <c r="C10" s="87">
        <v>0</v>
      </c>
      <c r="D10" s="87">
        <v>0</v>
      </c>
      <c r="E10" s="87">
        <v>0</v>
      </c>
    </row>
    <row r="11" spans="1:5">
      <c r="A11" s="89" t="s">
        <v>158</v>
      </c>
    </row>
    <row r="12" spans="1:5">
      <c r="A12" s="89" t="s">
        <v>159</v>
      </c>
      <c r="B12" s="87">
        <v>0</v>
      </c>
      <c r="C12" s="87">
        <v>0</v>
      </c>
      <c r="D12" s="87">
        <v>0</v>
      </c>
      <c r="E12" s="87">
        <v>0</v>
      </c>
    </row>
    <row r="13" spans="1:5">
      <c r="A13" s="89" t="s">
        <v>160</v>
      </c>
      <c r="B13" s="87">
        <v>0</v>
      </c>
      <c r="C13" s="87">
        <v>0</v>
      </c>
      <c r="D13" s="87">
        <v>0</v>
      </c>
      <c r="E13" s="87">
        <v>0</v>
      </c>
    </row>
    <row r="14" spans="1:5">
      <c r="A14" s="89" t="s">
        <v>161</v>
      </c>
      <c r="B14" s="87">
        <v>0</v>
      </c>
      <c r="C14" s="87">
        <v>0</v>
      </c>
      <c r="D14" s="87">
        <v>0</v>
      </c>
      <c r="E14" s="87">
        <v>0</v>
      </c>
    </row>
    <row r="15" spans="1:5">
      <c r="A15" s="89" t="s">
        <v>162</v>
      </c>
      <c r="B15" s="87">
        <v>0</v>
      </c>
      <c r="C15" s="87">
        <v>0</v>
      </c>
      <c r="D15" s="87">
        <v>0</v>
      </c>
      <c r="E15" s="87">
        <v>0</v>
      </c>
    </row>
    <row r="16" spans="1:5">
      <c r="A16" s="89" t="s">
        <v>241</v>
      </c>
      <c r="B16" s="87">
        <v>6561.48</v>
      </c>
      <c r="C16" s="87">
        <v>0.20505000000000001</v>
      </c>
      <c r="D16" s="87">
        <v>24.66</v>
      </c>
      <c r="E16" s="87">
        <v>22.4</v>
      </c>
    </row>
    <row r="17" spans="1:5">
      <c r="A17" s="89" t="s">
        <v>164</v>
      </c>
      <c r="B17" s="87">
        <v>261.24</v>
      </c>
      <c r="C17" s="87">
        <v>8.1600000000000006E-3</v>
      </c>
      <c r="D17" s="87">
        <v>0.98</v>
      </c>
      <c r="E17" s="87">
        <v>0.89</v>
      </c>
    </row>
    <row r="18" spans="1:5">
      <c r="A18" s="89" t="s">
        <v>240</v>
      </c>
      <c r="B18" s="87">
        <v>2250</v>
      </c>
      <c r="C18" s="87">
        <v>7.0309999999999997E-2</v>
      </c>
      <c r="D18" s="87">
        <v>8.4499999999999993</v>
      </c>
      <c r="E18" s="87">
        <v>7.68</v>
      </c>
    </row>
    <row r="19" spans="1:5">
      <c r="A19" s="89" t="s">
        <v>166</v>
      </c>
      <c r="B19" s="87">
        <v>4986.13</v>
      </c>
      <c r="C19" s="87">
        <v>0.15581</v>
      </c>
      <c r="D19" s="87">
        <v>18.739999999999998</v>
      </c>
      <c r="E19" s="87">
        <v>17.02</v>
      </c>
    </row>
    <row r="20" spans="1:5">
      <c r="A20" s="89" t="s">
        <v>167</v>
      </c>
      <c r="B20" s="87">
        <v>2889.28</v>
      </c>
      <c r="C20" s="87">
        <v>9.0310000000000001E-2</v>
      </c>
      <c r="D20" s="87">
        <v>10.86</v>
      </c>
      <c r="E20" s="87">
        <v>9.8699999999999992</v>
      </c>
    </row>
    <row r="21" spans="1:5">
      <c r="A21" s="89" t="s">
        <v>239</v>
      </c>
      <c r="B21" s="87">
        <v>0</v>
      </c>
      <c r="C21" s="87">
        <v>0</v>
      </c>
      <c r="D21" s="87">
        <v>0</v>
      </c>
      <c r="E21" s="87">
        <v>0</v>
      </c>
    </row>
    <row r="22" spans="1:5">
      <c r="A22" s="89" t="s">
        <v>238</v>
      </c>
    </row>
    <row r="23" spans="1:5">
      <c r="A23" s="89" t="s">
        <v>237</v>
      </c>
      <c r="B23" s="87">
        <v>666</v>
      </c>
      <c r="C23" s="87">
        <v>2.0809999999999999E-2</v>
      </c>
      <c r="D23" s="87">
        <v>2.5</v>
      </c>
      <c r="E23" s="87">
        <v>2.27</v>
      </c>
    </row>
    <row r="24" spans="1:5">
      <c r="A24" s="89" t="s">
        <v>236</v>
      </c>
      <c r="B24" s="87">
        <v>0</v>
      </c>
      <c r="C24" s="87">
        <v>0</v>
      </c>
      <c r="D24" s="87">
        <v>0</v>
      </c>
      <c r="E24" s="87">
        <v>0</v>
      </c>
    </row>
    <row r="25" spans="1:5">
      <c r="A25" s="89" t="s">
        <v>235</v>
      </c>
      <c r="B25" s="87">
        <v>0</v>
      </c>
      <c r="C25" s="87">
        <v>0</v>
      </c>
      <c r="D25" s="87">
        <v>0</v>
      </c>
      <c r="E25" s="87">
        <v>0</v>
      </c>
    </row>
    <row r="26" spans="1:5">
      <c r="A26" s="89" t="s">
        <v>234</v>
      </c>
      <c r="B26" s="87">
        <v>5200</v>
      </c>
      <c r="C26" s="87">
        <v>0.16250000000000001</v>
      </c>
      <c r="D26" s="87">
        <v>19.54</v>
      </c>
      <c r="E26" s="87">
        <v>17.760000000000002</v>
      </c>
    </row>
    <row r="27" spans="1:5">
      <c r="A27" s="88" t="s">
        <v>233</v>
      </c>
      <c r="B27" s="87">
        <v>22814.13</v>
      </c>
      <c r="C27" s="87">
        <v>0.71294999999999997</v>
      </c>
      <c r="D27" s="87">
        <v>85.73</v>
      </c>
      <c r="E27" s="87">
        <v>77.89</v>
      </c>
    </row>
    <row r="28" spans="1:5">
      <c r="A28" s="285" t="s">
        <v>118</v>
      </c>
      <c r="B28" s="286"/>
      <c r="C28" s="286"/>
      <c r="D28" s="286"/>
      <c r="E28" s="286"/>
    </row>
    <row r="29" spans="1:5">
      <c r="A29" s="89" t="s">
        <v>232</v>
      </c>
      <c r="B29" s="87">
        <v>0</v>
      </c>
      <c r="C29" s="87">
        <v>0</v>
      </c>
      <c r="D29" s="87">
        <v>0</v>
      </c>
      <c r="E29" s="87">
        <v>0</v>
      </c>
    </row>
    <row r="30" spans="1:5">
      <c r="A30" s="89" t="s">
        <v>231</v>
      </c>
      <c r="B30" s="87">
        <v>684.42</v>
      </c>
      <c r="C30" s="87">
        <v>2.1389999999999999E-2</v>
      </c>
      <c r="D30" s="87">
        <v>2.57</v>
      </c>
      <c r="E30" s="87">
        <v>2.34</v>
      </c>
    </row>
    <row r="31" spans="1:5">
      <c r="A31" s="89" t="s">
        <v>230</v>
      </c>
      <c r="B31" s="87">
        <v>0</v>
      </c>
      <c r="C31" s="87">
        <v>0</v>
      </c>
      <c r="D31" s="87">
        <v>0</v>
      </c>
      <c r="E31" s="87">
        <v>0</v>
      </c>
    </row>
    <row r="32" spans="1:5">
      <c r="A32" s="89" t="s">
        <v>229</v>
      </c>
      <c r="B32" s="87">
        <v>0</v>
      </c>
      <c r="C32" s="87">
        <v>0</v>
      </c>
      <c r="D32" s="87">
        <v>0</v>
      </c>
      <c r="E32" s="87">
        <v>0</v>
      </c>
    </row>
    <row r="33" spans="1:5">
      <c r="A33" s="89" t="s">
        <v>228</v>
      </c>
      <c r="B33" s="87">
        <v>0</v>
      </c>
      <c r="C33" s="87">
        <v>0</v>
      </c>
      <c r="D33" s="87">
        <v>0</v>
      </c>
      <c r="E33" s="87">
        <v>0</v>
      </c>
    </row>
    <row r="34" spans="1:5">
      <c r="A34" s="89" t="s">
        <v>227</v>
      </c>
      <c r="B34" s="87">
        <v>0</v>
      </c>
      <c r="C34" s="87">
        <v>0</v>
      </c>
      <c r="D34" s="87">
        <v>0</v>
      </c>
      <c r="E34" s="87">
        <v>0</v>
      </c>
    </row>
    <row r="35" spans="1:5">
      <c r="A35" s="89" t="s">
        <v>226</v>
      </c>
      <c r="B35" s="87">
        <v>456.28</v>
      </c>
      <c r="C35" s="87">
        <v>1.426E-2</v>
      </c>
      <c r="D35" s="87">
        <v>1.71</v>
      </c>
      <c r="E35" s="87">
        <v>1.56</v>
      </c>
    </row>
    <row r="36" spans="1:5">
      <c r="A36" s="89" t="s">
        <v>225</v>
      </c>
      <c r="B36" s="87">
        <v>0</v>
      </c>
      <c r="C36" s="87">
        <v>0</v>
      </c>
      <c r="D36" s="87">
        <v>0</v>
      </c>
      <c r="E36" s="87">
        <v>0</v>
      </c>
    </row>
    <row r="37" spans="1:5">
      <c r="A37" s="89" t="s">
        <v>224</v>
      </c>
      <c r="B37" s="87">
        <v>0</v>
      </c>
      <c r="C37" s="87">
        <v>0</v>
      </c>
      <c r="D37" s="87">
        <v>0</v>
      </c>
      <c r="E37" s="87">
        <v>0</v>
      </c>
    </row>
    <row r="38" spans="1:5">
      <c r="A38" s="89" t="s">
        <v>191</v>
      </c>
      <c r="B38" s="87">
        <v>768</v>
      </c>
      <c r="C38" s="87">
        <v>2.4E-2</v>
      </c>
      <c r="D38" s="87">
        <v>2.89</v>
      </c>
      <c r="E38" s="87">
        <v>2.62</v>
      </c>
    </row>
    <row r="39" spans="1:5">
      <c r="A39" s="88" t="s">
        <v>104</v>
      </c>
      <c r="B39" s="87">
        <v>1908.6999999999998</v>
      </c>
      <c r="C39" s="87">
        <v>5.9650000000000002E-2</v>
      </c>
      <c r="D39" s="87">
        <v>7.17</v>
      </c>
      <c r="E39" s="87">
        <v>6.52</v>
      </c>
    </row>
    <row r="40" spans="1:5">
      <c r="A40" s="285" t="s">
        <v>38</v>
      </c>
      <c r="B40" s="286"/>
      <c r="C40" s="286"/>
      <c r="D40" s="286"/>
      <c r="E40" s="286"/>
    </row>
    <row r="41" spans="1:5">
      <c r="A41" s="89" t="s">
        <v>223</v>
      </c>
      <c r="B41" s="87">
        <v>1888.85</v>
      </c>
      <c r="C41" s="87">
        <v>0.06</v>
      </c>
      <c r="D41" s="87">
        <v>7.1</v>
      </c>
      <c r="E41" s="87">
        <v>6.45</v>
      </c>
    </row>
    <row r="42" spans="1:5">
      <c r="A42" s="88" t="s">
        <v>194</v>
      </c>
      <c r="B42" s="87">
        <v>1888.85</v>
      </c>
      <c r="C42" s="87">
        <v>0.06</v>
      </c>
      <c r="D42" s="87">
        <v>7.1</v>
      </c>
      <c r="E42" s="87">
        <v>6.45</v>
      </c>
    </row>
    <row r="43" spans="1:5">
      <c r="A43" s="88" t="s">
        <v>195</v>
      </c>
      <c r="B43" s="87">
        <v>26611.68</v>
      </c>
      <c r="C43" s="87">
        <v>0.83260000000000001</v>
      </c>
      <c r="D43" s="87">
        <v>100</v>
      </c>
      <c r="E43" s="87">
        <v>90.86</v>
      </c>
    </row>
    <row r="44" spans="1:5">
      <c r="A44" s="285" t="s">
        <v>196</v>
      </c>
      <c r="B44" s="286"/>
      <c r="C44" s="286"/>
      <c r="D44" s="286"/>
      <c r="E44" s="286"/>
    </row>
    <row r="45" spans="1:5">
      <c r="A45" s="89" t="s">
        <v>222</v>
      </c>
      <c r="B45" s="87">
        <v>407.5</v>
      </c>
      <c r="C45" s="87">
        <v>1.273E-2</v>
      </c>
      <c r="D45" s="87">
        <v>1.53</v>
      </c>
      <c r="E45" s="87">
        <v>1.39</v>
      </c>
    </row>
    <row r="46" spans="1:5">
      <c r="A46" s="89" t="s">
        <v>221</v>
      </c>
      <c r="B46" s="87">
        <v>0</v>
      </c>
      <c r="C46" s="87">
        <v>0</v>
      </c>
      <c r="D46" s="87">
        <v>0</v>
      </c>
      <c r="E46" s="87">
        <v>0</v>
      </c>
    </row>
    <row r="47" spans="1:5">
      <c r="A47" s="89" t="s">
        <v>220</v>
      </c>
      <c r="B47" s="87">
        <v>0</v>
      </c>
      <c r="C47" s="87">
        <v>0</v>
      </c>
      <c r="D47" s="87">
        <v>0</v>
      </c>
      <c r="E47" s="87">
        <v>0</v>
      </c>
    </row>
    <row r="48" spans="1:5">
      <c r="A48" s="88" t="s">
        <v>98</v>
      </c>
      <c r="B48" s="87">
        <v>407.5</v>
      </c>
      <c r="C48" s="87">
        <v>1.273E-2</v>
      </c>
      <c r="D48" s="87">
        <v>1.53</v>
      </c>
      <c r="E48" s="87">
        <v>1.39</v>
      </c>
    </row>
    <row r="49" spans="1:5">
      <c r="A49" s="285" t="s">
        <v>200</v>
      </c>
      <c r="B49" s="286"/>
      <c r="C49" s="286"/>
      <c r="D49" s="286"/>
      <c r="E49" s="286"/>
    </row>
    <row r="50" spans="1:5">
      <c r="A50" s="89" t="s">
        <v>219</v>
      </c>
      <c r="B50" s="87">
        <v>0</v>
      </c>
      <c r="C50" s="87">
        <v>0</v>
      </c>
      <c r="D50" s="87">
        <v>0</v>
      </c>
      <c r="E50" s="87">
        <v>0</v>
      </c>
    </row>
    <row r="51" spans="1:5">
      <c r="A51" s="89" t="s">
        <v>218</v>
      </c>
      <c r="B51" s="87">
        <v>119.1</v>
      </c>
      <c r="C51" s="87">
        <v>3.7200000000000002E-3</v>
      </c>
      <c r="D51" s="87">
        <v>0.45</v>
      </c>
      <c r="E51" s="87">
        <v>0.41</v>
      </c>
    </row>
    <row r="52" spans="1:5">
      <c r="A52" s="89" t="s">
        <v>217</v>
      </c>
      <c r="B52" s="87">
        <v>0</v>
      </c>
      <c r="C52" s="87">
        <v>0</v>
      </c>
      <c r="D52" s="87">
        <v>0</v>
      </c>
      <c r="E52" s="87">
        <v>0</v>
      </c>
    </row>
    <row r="53" spans="1:5">
      <c r="A53" s="89" t="s">
        <v>216</v>
      </c>
      <c r="B53" s="87">
        <v>1732.5</v>
      </c>
      <c r="C53" s="87">
        <v>5.4140000000000001E-2</v>
      </c>
      <c r="D53" s="87">
        <v>6.51</v>
      </c>
      <c r="E53" s="87">
        <v>5.92</v>
      </c>
    </row>
    <row r="54" spans="1:5">
      <c r="A54" s="88" t="s">
        <v>94</v>
      </c>
      <c r="B54" s="87">
        <v>1851.6</v>
      </c>
      <c r="C54" s="87">
        <v>5.7860000000000002E-2</v>
      </c>
      <c r="D54" s="87">
        <v>6.96</v>
      </c>
      <c r="E54" s="87">
        <v>6.33</v>
      </c>
    </row>
    <row r="55" spans="1:5">
      <c r="A55" s="88" t="s">
        <v>204</v>
      </c>
      <c r="B55" s="87">
        <v>2259.1</v>
      </c>
      <c r="C55" s="87">
        <v>7.059E-2</v>
      </c>
      <c r="D55" s="87">
        <v>8.49</v>
      </c>
      <c r="E55" s="87">
        <v>7.72</v>
      </c>
    </row>
    <row r="56" spans="1:5">
      <c r="A56" s="88" t="s">
        <v>205</v>
      </c>
      <c r="B56" s="87">
        <v>28870.78</v>
      </c>
      <c r="C56" s="87">
        <v>0.90319000000000005</v>
      </c>
      <c r="D56" s="87">
        <v>108.49</v>
      </c>
      <c r="E56" s="87">
        <v>98.58</v>
      </c>
    </row>
    <row r="57" spans="1:5">
      <c r="A57" s="285" t="s">
        <v>85</v>
      </c>
      <c r="B57" s="286"/>
      <c r="C57" s="286"/>
      <c r="D57" s="286"/>
      <c r="E57" s="286"/>
    </row>
    <row r="58" spans="1:5">
      <c r="A58" s="89" t="s">
        <v>206</v>
      </c>
      <c r="B58" s="87">
        <v>0</v>
      </c>
      <c r="C58" s="87">
        <v>0</v>
      </c>
      <c r="D58" s="87">
        <v>0</v>
      </c>
      <c r="E58" s="87">
        <v>0</v>
      </c>
    </row>
    <row r="59" spans="1:5">
      <c r="A59" s="89" t="s">
        <v>207</v>
      </c>
      <c r="B59" s="87">
        <v>416.48</v>
      </c>
      <c r="C59" s="87">
        <v>1.3010000000000001E-2</v>
      </c>
      <c r="D59" s="87">
        <v>1.57</v>
      </c>
      <c r="E59" s="87">
        <v>1.42</v>
      </c>
    </row>
    <row r="60" spans="1:5">
      <c r="A60" s="88" t="s">
        <v>215</v>
      </c>
      <c r="B60" s="87">
        <v>416.48</v>
      </c>
      <c r="C60" s="87">
        <v>1.3010000000000001E-2</v>
      </c>
      <c r="D60" s="87">
        <v>1.57</v>
      </c>
      <c r="E60" s="87">
        <v>1.42</v>
      </c>
    </row>
    <row r="61" spans="1:5">
      <c r="A61" s="88" t="s">
        <v>210</v>
      </c>
      <c r="B61" s="87">
        <v>29287.26</v>
      </c>
      <c r="C61" s="87">
        <v>0.91620000000000001</v>
      </c>
      <c r="D61" s="87">
        <v>110.06</v>
      </c>
      <c r="E61" s="87">
        <v>100</v>
      </c>
    </row>
    <row r="63" spans="1:5">
      <c r="A63" s="285" t="s">
        <v>58</v>
      </c>
      <c r="B63" s="286"/>
      <c r="C63" s="286"/>
      <c r="D63" s="286"/>
      <c r="E63" s="286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5.140625" style="259" customWidth="1"/>
    <col min="2" max="3" width="13.7109375" style="259" customWidth="1"/>
    <col min="4" max="5" width="18.7109375" style="259" customWidth="1"/>
    <col min="6" max="256" width="9.140625" style="259"/>
    <col min="257" max="257" width="35.140625" style="259" customWidth="1"/>
    <col min="258" max="259" width="13.7109375" style="259" customWidth="1"/>
    <col min="260" max="261" width="18.7109375" style="259" customWidth="1"/>
    <col min="262" max="512" width="9.140625" style="259"/>
    <col min="513" max="513" width="35.140625" style="259" customWidth="1"/>
    <col min="514" max="515" width="13.7109375" style="259" customWidth="1"/>
    <col min="516" max="517" width="18.7109375" style="259" customWidth="1"/>
    <col min="518" max="768" width="9.140625" style="259"/>
    <col min="769" max="769" width="35.140625" style="259" customWidth="1"/>
    <col min="770" max="771" width="13.7109375" style="259" customWidth="1"/>
    <col min="772" max="773" width="18.7109375" style="259" customWidth="1"/>
    <col min="774" max="1024" width="9.140625" style="259"/>
    <col min="1025" max="1025" width="35.140625" style="259" customWidth="1"/>
    <col min="1026" max="1027" width="13.7109375" style="259" customWidth="1"/>
    <col min="1028" max="1029" width="18.7109375" style="259" customWidth="1"/>
    <col min="1030" max="1280" width="9.140625" style="259"/>
    <col min="1281" max="1281" width="35.140625" style="259" customWidth="1"/>
    <col min="1282" max="1283" width="13.7109375" style="259" customWidth="1"/>
    <col min="1284" max="1285" width="18.7109375" style="259" customWidth="1"/>
    <col min="1286" max="1536" width="9.140625" style="259"/>
    <col min="1537" max="1537" width="35.140625" style="259" customWidth="1"/>
    <col min="1538" max="1539" width="13.7109375" style="259" customWidth="1"/>
    <col min="1540" max="1541" width="18.7109375" style="259" customWidth="1"/>
    <col min="1542" max="1792" width="9.140625" style="259"/>
    <col min="1793" max="1793" width="35.140625" style="259" customWidth="1"/>
    <col min="1794" max="1795" width="13.7109375" style="259" customWidth="1"/>
    <col min="1796" max="1797" width="18.7109375" style="259" customWidth="1"/>
    <col min="1798" max="2048" width="9.140625" style="259"/>
    <col min="2049" max="2049" width="35.140625" style="259" customWidth="1"/>
    <col min="2050" max="2051" width="13.7109375" style="259" customWidth="1"/>
    <col min="2052" max="2053" width="18.7109375" style="259" customWidth="1"/>
    <col min="2054" max="2304" width="9.140625" style="259"/>
    <col min="2305" max="2305" width="35.140625" style="259" customWidth="1"/>
    <col min="2306" max="2307" width="13.7109375" style="259" customWidth="1"/>
    <col min="2308" max="2309" width="18.7109375" style="259" customWidth="1"/>
    <col min="2310" max="2560" width="9.140625" style="259"/>
    <col min="2561" max="2561" width="35.140625" style="259" customWidth="1"/>
    <col min="2562" max="2563" width="13.7109375" style="259" customWidth="1"/>
    <col min="2564" max="2565" width="18.7109375" style="259" customWidth="1"/>
    <col min="2566" max="2816" width="9.140625" style="259"/>
    <col min="2817" max="2817" width="35.140625" style="259" customWidth="1"/>
    <col min="2818" max="2819" width="13.7109375" style="259" customWidth="1"/>
    <col min="2820" max="2821" width="18.7109375" style="259" customWidth="1"/>
    <col min="2822" max="3072" width="9.140625" style="259"/>
    <col min="3073" max="3073" width="35.140625" style="259" customWidth="1"/>
    <col min="3074" max="3075" width="13.7109375" style="259" customWidth="1"/>
    <col min="3076" max="3077" width="18.7109375" style="259" customWidth="1"/>
    <col min="3078" max="3328" width="9.140625" style="259"/>
    <col min="3329" max="3329" width="35.140625" style="259" customWidth="1"/>
    <col min="3330" max="3331" width="13.7109375" style="259" customWidth="1"/>
    <col min="3332" max="3333" width="18.7109375" style="259" customWidth="1"/>
    <col min="3334" max="3584" width="9.140625" style="259"/>
    <col min="3585" max="3585" width="35.140625" style="259" customWidth="1"/>
    <col min="3586" max="3587" width="13.7109375" style="259" customWidth="1"/>
    <col min="3588" max="3589" width="18.7109375" style="259" customWidth="1"/>
    <col min="3590" max="3840" width="9.140625" style="259"/>
    <col min="3841" max="3841" width="35.140625" style="259" customWidth="1"/>
    <col min="3842" max="3843" width="13.7109375" style="259" customWidth="1"/>
    <col min="3844" max="3845" width="18.7109375" style="259" customWidth="1"/>
    <col min="3846" max="4096" width="9.140625" style="259"/>
    <col min="4097" max="4097" width="35.140625" style="259" customWidth="1"/>
    <col min="4098" max="4099" width="13.7109375" style="259" customWidth="1"/>
    <col min="4100" max="4101" width="18.7109375" style="259" customWidth="1"/>
    <col min="4102" max="4352" width="9.140625" style="259"/>
    <col min="4353" max="4353" width="35.140625" style="259" customWidth="1"/>
    <col min="4354" max="4355" width="13.7109375" style="259" customWidth="1"/>
    <col min="4356" max="4357" width="18.7109375" style="259" customWidth="1"/>
    <col min="4358" max="4608" width="9.140625" style="259"/>
    <col min="4609" max="4609" width="35.140625" style="259" customWidth="1"/>
    <col min="4610" max="4611" width="13.7109375" style="259" customWidth="1"/>
    <col min="4612" max="4613" width="18.7109375" style="259" customWidth="1"/>
    <col min="4614" max="4864" width="9.140625" style="259"/>
    <col min="4865" max="4865" width="35.140625" style="259" customWidth="1"/>
    <col min="4866" max="4867" width="13.7109375" style="259" customWidth="1"/>
    <col min="4868" max="4869" width="18.7109375" style="259" customWidth="1"/>
    <col min="4870" max="5120" width="9.140625" style="259"/>
    <col min="5121" max="5121" width="35.140625" style="259" customWidth="1"/>
    <col min="5122" max="5123" width="13.7109375" style="259" customWidth="1"/>
    <col min="5124" max="5125" width="18.7109375" style="259" customWidth="1"/>
    <col min="5126" max="5376" width="9.140625" style="259"/>
    <col min="5377" max="5377" width="35.140625" style="259" customWidth="1"/>
    <col min="5378" max="5379" width="13.7109375" style="259" customWidth="1"/>
    <col min="5380" max="5381" width="18.7109375" style="259" customWidth="1"/>
    <col min="5382" max="5632" width="9.140625" style="259"/>
    <col min="5633" max="5633" width="35.140625" style="259" customWidth="1"/>
    <col min="5634" max="5635" width="13.7109375" style="259" customWidth="1"/>
    <col min="5636" max="5637" width="18.7109375" style="259" customWidth="1"/>
    <col min="5638" max="5888" width="9.140625" style="259"/>
    <col min="5889" max="5889" width="35.140625" style="259" customWidth="1"/>
    <col min="5890" max="5891" width="13.7109375" style="259" customWidth="1"/>
    <col min="5892" max="5893" width="18.7109375" style="259" customWidth="1"/>
    <col min="5894" max="6144" width="9.140625" style="259"/>
    <col min="6145" max="6145" width="35.140625" style="259" customWidth="1"/>
    <col min="6146" max="6147" width="13.7109375" style="259" customWidth="1"/>
    <col min="6148" max="6149" width="18.7109375" style="259" customWidth="1"/>
    <col min="6150" max="6400" width="9.140625" style="259"/>
    <col min="6401" max="6401" width="35.140625" style="259" customWidth="1"/>
    <col min="6402" max="6403" width="13.7109375" style="259" customWidth="1"/>
    <col min="6404" max="6405" width="18.7109375" style="259" customWidth="1"/>
    <col min="6406" max="6656" width="9.140625" style="259"/>
    <col min="6657" max="6657" width="35.140625" style="259" customWidth="1"/>
    <col min="6658" max="6659" width="13.7109375" style="259" customWidth="1"/>
    <col min="6660" max="6661" width="18.7109375" style="259" customWidth="1"/>
    <col min="6662" max="6912" width="9.140625" style="259"/>
    <col min="6913" max="6913" width="35.140625" style="259" customWidth="1"/>
    <col min="6914" max="6915" width="13.7109375" style="259" customWidth="1"/>
    <col min="6916" max="6917" width="18.7109375" style="259" customWidth="1"/>
    <col min="6918" max="7168" width="9.140625" style="259"/>
    <col min="7169" max="7169" width="35.140625" style="259" customWidth="1"/>
    <col min="7170" max="7171" width="13.7109375" style="259" customWidth="1"/>
    <col min="7172" max="7173" width="18.7109375" style="259" customWidth="1"/>
    <col min="7174" max="7424" width="9.140625" style="259"/>
    <col min="7425" max="7425" width="35.140625" style="259" customWidth="1"/>
    <col min="7426" max="7427" width="13.7109375" style="259" customWidth="1"/>
    <col min="7428" max="7429" width="18.7109375" style="259" customWidth="1"/>
    <col min="7430" max="7680" width="9.140625" style="259"/>
    <col min="7681" max="7681" width="35.140625" style="259" customWidth="1"/>
    <col min="7682" max="7683" width="13.7109375" style="259" customWidth="1"/>
    <col min="7684" max="7685" width="18.7109375" style="259" customWidth="1"/>
    <col min="7686" max="7936" width="9.140625" style="259"/>
    <col min="7937" max="7937" width="35.140625" style="259" customWidth="1"/>
    <col min="7938" max="7939" width="13.7109375" style="259" customWidth="1"/>
    <col min="7940" max="7941" width="18.7109375" style="259" customWidth="1"/>
    <col min="7942" max="8192" width="9.140625" style="259"/>
    <col min="8193" max="8193" width="35.140625" style="259" customWidth="1"/>
    <col min="8194" max="8195" width="13.7109375" style="259" customWidth="1"/>
    <col min="8196" max="8197" width="18.7109375" style="259" customWidth="1"/>
    <col min="8198" max="8448" width="9.140625" style="259"/>
    <col min="8449" max="8449" width="35.140625" style="259" customWidth="1"/>
    <col min="8450" max="8451" width="13.7109375" style="259" customWidth="1"/>
    <col min="8452" max="8453" width="18.7109375" style="259" customWidth="1"/>
    <col min="8454" max="8704" width="9.140625" style="259"/>
    <col min="8705" max="8705" width="35.140625" style="259" customWidth="1"/>
    <col min="8706" max="8707" width="13.7109375" style="259" customWidth="1"/>
    <col min="8708" max="8709" width="18.7109375" style="259" customWidth="1"/>
    <col min="8710" max="8960" width="9.140625" style="259"/>
    <col min="8961" max="8961" width="35.140625" style="259" customWidth="1"/>
    <col min="8962" max="8963" width="13.7109375" style="259" customWidth="1"/>
    <col min="8964" max="8965" width="18.7109375" style="259" customWidth="1"/>
    <col min="8966" max="9216" width="9.140625" style="259"/>
    <col min="9217" max="9217" width="35.140625" style="259" customWidth="1"/>
    <col min="9218" max="9219" width="13.7109375" style="259" customWidth="1"/>
    <col min="9220" max="9221" width="18.7109375" style="259" customWidth="1"/>
    <col min="9222" max="9472" width="9.140625" style="259"/>
    <col min="9473" max="9473" width="35.140625" style="259" customWidth="1"/>
    <col min="9474" max="9475" width="13.7109375" style="259" customWidth="1"/>
    <col min="9476" max="9477" width="18.7109375" style="259" customWidth="1"/>
    <col min="9478" max="9728" width="9.140625" style="259"/>
    <col min="9729" max="9729" width="35.140625" style="259" customWidth="1"/>
    <col min="9730" max="9731" width="13.7109375" style="259" customWidth="1"/>
    <col min="9732" max="9733" width="18.7109375" style="259" customWidth="1"/>
    <col min="9734" max="9984" width="9.140625" style="259"/>
    <col min="9985" max="9985" width="35.140625" style="259" customWidth="1"/>
    <col min="9986" max="9987" width="13.7109375" style="259" customWidth="1"/>
    <col min="9988" max="9989" width="18.7109375" style="259" customWidth="1"/>
    <col min="9990" max="10240" width="9.140625" style="259"/>
    <col min="10241" max="10241" width="35.140625" style="259" customWidth="1"/>
    <col min="10242" max="10243" width="13.7109375" style="259" customWidth="1"/>
    <col min="10244" max="10245" width="18.7109375" style="259" customWidth="1"/>
    <col min="10246" max="10496" width="9.140625" style="259"/>
    <col min="10497" max="10497" width="35.140625" style="259" customWidth="1"/>
    <col min="10498" max="10499" width="13.7109375" style="259" customWidth="1"/>
    <col min="10500" max="10501" width="18.7109375" style="259" customWidth="1"/>
    <col min="10502" max="10752" width="9.140625" style="259"/>
    <col min="10753" max="10753" width="35.140625" style="259" customWidth="1"/>
    <col min="10754" max="10755" width="13.7109375" style="259" customWidth="1"/>
    <col min="10756" max="10757" width="18.7109375" style="259" customWidth="1"/>
    <col min="10758" max="11008" width="9.140625" style="259"/>
    <col min="11009" max="11009" width="35.140625" style="259" customWidth="1"/>
    <col min="11010" max="11011" width="13.7109375" style="259" customWidth="1"/>
    <col min="11012" max="11013" width="18.7109375" style="259" customWidth="1"/>
    <col min="11014" max="11264" width="9.140625" style="259"/>
    <col min="11265" max="11265" width="35.140625" style="259" customWidth="1"/>
    <col min="11266" max="11267" width="13.7109375" style="259" customWidth="1"/>
    <col min="11268" max="11269" width="18.7109375" style="259" customWidth="1"/>
    <col min="11270" max="11520" width="9.140625" style="259"/>
    <col min="11521" max="11521" width="35.140625" style="259" customWidth="1"/>
    <col min="11522" max="11523" width="13.7109375" style="259" customWidth="1"/>
    <col min="11524" max="11525" width="18.7109375" style="259" customWidth="1"/>
    <col min="11526" max="11776" width="9.140625" style="259"/>
    <col min="11777" max="11777" width="35.140625" style="259" customWidth="1"/>
    <col min="11778" max="11779" width="13.7109375" style="259" customWidth="1"/>
    <col min="11780" max="11781" width="18.7109375" style="259" customWidth="1"/>
    <col min="11782" max="12032" width="9.140625" style="259"/>
    <col min="12033" max="12033" width="35.140625" style="259" customWidth="1"/>
    <col min="12034" max="12035" width="13.7109375" style="259" customWidth="1"/>
    <col min="12036" max="12037" width="18.7109375" style="259" customWidth="1"/>
    <col min="12038" max="12288" width="9.140625" style="259"/>
    <col min="12289" max="12289" width="35.140625" style="259" customWidth="1"/>
    <col min="12290" max="12291" width="13.7109375" style="259" customWidth="1"/>
    <col min="12292" max="12293" width="18.7109375" style="259" customWidth="1"/>
    <col min="12294" max="12544" width="9.140625" style="259"/>
    <col min="12545" max="12545" width="35.140625" style="259" customWidth="1"/>
    <col min="12546" max="12547" width="13.7109375" style="259" customWidth="1"/>
    <col min="12548" max="12549" width="18.7109375" style="259" customWidth="1"/>
    <col min="12550" max="12800" width="9.140625" style="259"/>
    <col min="12801" max="12801" width="35.140625" style="259" customWidth="1"/>
    <col min="12802" max="12803" width="13.7109375" style="259" customWidth="1"/>
    <col min="12804" max="12805" width="18.7109375" style="259" customWidth="1"/>
    <col min="12806" max="13056" width="9.140625" style="259"/>
    <col min="13057" max="13057" width="35.140625" style="259" customWidth="1"/>
    <col min="13058" max="13059" width="13.7109375" style="259" customWidth="1"/>
    <col min="13060" max="13061" width="18.7109375" style="259" customWidth="1"/>
    <col min="13062" max="13312" width="9.140625" style="259"/>
    <col min="13313" max="13313" width="35.140625" style="259" customWidth="1"/>
    <col min="13314" max="13315" width="13.7109375" style="259" customWidth="1"/>
    <col min="13316" max="13317" width="18.7109375" style="259" customWidth="1"/>
    <col min="13318" max="13568" width="9.140625" style="259"/>
    <col min="13569" max="13569" width="35.140625" style="259" customWidth="1"/>
    <col min="13570" max="13571" width="13.7109375" style="259" customWidth="1"/>
    <col min="13572" max="13573" width="18.7109375" style="259" customWidth="1"/>
    <col min="13574" max="13824" width="9.140625" style="259"/>
    <col min="13825" max="13825" width="35.140625" style="259" customWidth="1"/>
    <col min="13826" max="13827" width="13.7109375" style="259" customWidth="1"/>
    <col min="13828" max="13829" width="18.7109375" style="259" customWidth="1"/>
    <col min="13830" max="14080" width="9.140625" style="259"/>
    <col min="14081" max="14081" width="35.140625" style="259" customWidth="1"/>
    <col min="14082" max="14083" width="13.7109375" style="259" customWidth="1"/>
    <col min="14084" max="14085" width="18.7109375" style="259" customWidth="1"/>
    <col min="14086" max="14336" width="9.140625" style="259"/>
    <col min="14337" max="14337" width="35.140625" style="259" customWidth="1"/>
    <col min="14338" max="14339" width="13.7109375" style="259" customWidth="1"/>
    <col min="14340" max="14341" width="18.7109375" style="259" customWidth="1"/>
    <col min="14342" max="14592" width="9.140625" style="259"/>
    <col min="14593" max="14593" width="35.140625" style="259" customWidth="1"/>
    <col min="14594" max="14595" width="13.7109375" style="259" customWidth="1"/>
    <col min="14596" max="14597" width="18.7109375" style="259" customWidth="1"/>
    <col min="14598" max="14848" width="9.140625" style="259"/>
    <col min="14849" max="14849" width="35.140625" style="259" customWidth="1"/>
    <col min="14850" max="14851" width="13.7109375" style="259" customWidth="1"/>
    <col min="14852" max="14853" width="18.7109375" style="259" customWidth="1"/>
    <col min="14854" max="15104" width="9.140625" style="259"/>
    <col min="15105" max="15105" width="35.140625" style="259" customWidth="1"/>
    <col min="15106" max="15107" width="13.7109375" style="259" customWidth="1"/>
    <col min="15108" max="15109" width="18.7109375" style="259" customWidth="1"/>
    <col min="15110" max="15360" width="9.140625" style="259"/>
    <col min="15361" max="15361" width="35.140625" style="259" customWidth="1"/>
    <col min="15362" max="15363" width="13.7109375" style="259" customWidth="1"/>
    <col min="15364" max="15365" width="18.7109375" style="259" customWidth="1"/>
    <col min="15366" max="15616" width="9.140625" style="259"/>
    <col min="15617" max="15617" width="35.140625" style="259" customWidth="1"/>
    <col min="15618" max="15619" width="13.7109375" style="259" customWidth="1"/>
    <col min="15620" max="15621" width="18.7109375" style="259" customWidth="1"/>
    <col min="15622" max="15872" width="9.140625" style="259"/>
    <col min="15873" max="15873" width="35.140625" style="259" customWidth="1"/>
    <col min="15874" max="15875" width="13.7109375" style="259" customWidth="1"/>
    <col min="15876" max="15877" width="18.7109375" style="259" customWidth="1"/>
    <col min="15878" max="16128" width="9.140625" style="259"/>
    <col min="16129" max="16129" width="35.140625" style="259" customWidth="1"/>
    <col min="16130" max="16131" width="13.7109375" style="259" customWidth="1"/>
    <col min="16132" max="16133" width="18.7109375" style="259" customWidth="1"/>
    <col min="16134" max="16384" width="9.140625" style="259"/>
  </cols>
  <sheetData>
    <row r="1" spans="1:6">
      <c r="A1" s="288" t="s">
        <v>251</v>
      </c>
      <c r="B1" s="286"/>
      <c r="C1" s="286"/>
      <c r="D1" s="286"/>
      <c r="E1" s="286"/>
      <c r="F1" s="286"/>
    </row>
    <row r="2" spans="1:6">
      <c r="A2" s="288" t="s">
        <v>250</v>
      </c>
      <c r="B2" s="286"/>
      <c r="C2" s="286"/>
      <c r="D2" s="286"/>
      <c r="E2" s="286"/>
      <c r="F2" s="286"/>
    </row>
    <row r="3" spans="1:6">
      <c r="A3" s="288" t="s">
        <v>332</v>
      </c>
      <c r="B3" s="286"/>
      <c r="C3" s="286"/>
      <c r="D3" s="286"/>
      <c r="E3" s="286"/>
      <c r="F3" s="286"/>
    </row>
    <row r="4" spans="1:6">
      <c r="A4" s="261" t="s">
        <v>146</v>
      </c>
      <c r="B4" s="288" t="s">
        <v>147</v>
      </c>
      <c r="C4" s="286"/>
      <c r="D4" s="286"/>
      <c r="E4" s="286"/>
      <c r="F4" s="286"/>
    </row>
    <row r="5" spans="1:6">
      <c r="A5" s="261" t="s">
        <v>330</v>
      </c>
      <c r="B5" s="288" t="s">
        <v>247</v>
      </c>
      <c r="C5" s="286"/>
      <c r="D5" s="286"/>
      <c r="E5" s="286"/>
      <c r="F5" s="286"/>
    </row>
    <row r="6" spans="1:6">
      <c r="A6" s="261" t="s">
        <v>260</v>
      </c>
      <c r="B6" s="89" t="s">
        <v>151</v>
      </c>
    </row>
    <row r="7" spans="1:6" ht="22.5">
      <c r="A7" s="262" t="s">
        <v>8</v>
      </c>
      <c r="B7" s="262" t="s">
        <v>152</v>
      </c>
      <c r="C7" s="262" t="s">
        <v>261</v>
      </c>
      <c r="D7" s="262" t="s">
        <v>244</v>
      </c>
      <c r="E7" s="262" t="s">
        <v>243</v>
      </c>
    </row>
    <row r="8" spans="1:6">
      <c r="A8" s="288" t="s">
        <v>242</v>
      </c>
      <c r="B8" s="286"/>
      <c r="C8" s="286"/>
      <c r="D8" s="286"/>
      <c r="E8" s="286"/>
    </row>
    <row r="9" spans="1:6">
      <c r="A9" s="89" t="s">
        <v>156</v>
      </c>
      <c r="B9" s="87">
        <v>0</v>
      </c>
      <c r="C9" s="87">
        <v>0</v>
      </c>
      <c r="D9" s="87">
        <v>0</v>
      </c>
      <c r="E9" s="87">
        <v>0</v>
      </c>
    </row>
    <row r="10" spans="1:6">
      <c r="A10" s="89" t="s">
        <v>157</v>
      </c>
      <c r="B10" s="87">
        <v>0</v>
      </c>
      <c r="C10" s="87">
        <v>0</v>
      </c>
      <c r="D10" s="87">
        <v>0</v>
      </c>
      <c r="E10" s="87">
        <v>0</v>
      </c>
    </row>
    <row r="11" spans="1:6">
      <c r="A11" s="89" t="s">
        <v>158</v>
      </c>
    </row>
    <row r="12" spans="1:6">
      <c r="A12" s="89" t="s">
        <v>159</v>
      </c>
      <c r="B12" s="87">
        <v>0</v>
      </c>
      <c r="C12" s="87">
        <v>0</v>
      </c>
      <c r="D12" s="87">
        <v>0</v>
      </c>
      <c r="E12" s="87">
        <v>0</v>
      </c>
    </row>
    <row r="13" spans="1:6">
      <c r="A13" s="89" t="s">
        <v>160</v>
      </c>
      <c r="B13" s="87">
        <v>0</v>
      </c>
      <c r="C13" s="87">
        <v>0</v>
      </c>
      <c r="D13" s="87">
        <v>0</v>
      </c>
      <c r="E13" s="87">
        <v>0</v>
      </c>
    </row>
    <row r="14" spans="1:6">
      <c r="A14" s="89" t="s">
        <v>161</v>
      </c>
      <c r="B14" s="87">
        <v>840</v>
      </c>
      <c r="C14" s="87">
        <v>30.545449999999999</v>
      </c>
      <c r="D14" s="87">
        <v>5.35</v>
      </c>
      <c r="E14" s="87">
        <v>5.16</v>
      </c>
    </row>
    <row r="15" spans="1:6">
      <c r="A15" s="89" t="s">
        <v>162</v>
      </c>
      <c r="B15" s="87">
        <v>0</v>
      </c>
      <c r="C15" s="87">
        <v>0</v>
      </c>
      <c r="D15" s="87">
        <v>0</v>
      </c>
      <c r="E15" s="87">
        <v>0</v>
      </c>
    </row>
    <row r="16" spans="1:6">
      <c r="A16" s="89" t="s">
        <v>241</v>
      </c>
      <c r="B16" s="87">
        <v>6960</v>
      </c>
      <c r="C16" s="87">
        <v>253.09089</v>
      </c>
      <c r="D16" s="87">
        <v>44.33</v>
      </c>
      <c r="E16" s="87">
        <v>42.73</v>
      </c>
    </row>
    <row r="17" spans="1:5">
      <c r="A17" s="89" t="s">
        <v>164</v>
      </c>
      <c r="B17" s="87">
        <v>109.08</v>
      </c>
      <c r="C17" s="87">
        <v>3.9665599999999999</v>
      </c>
      <c r="D17" s="87">
        <v>0.69</v>
      </c>
      <c r="E17" s="87">
        <v>0.67</v>
      </c>
    </row>
    <row r="18" spans="1:5">
      <c r="A18" s="89" t="s">
        <v>240</v>
      </c>
      <c r="B18" s="87">
        <v>1500</v>
      </c>
      <c r="C18" s="87">
        <v>54.545450000000002</v>
      </c>
      <c r="D18" s="87">
        <v>9.5500000000000007</v>
      </c>
      <c r="E18" s="87">
        <v>9.2100000000000009</v>
      </c>
    </row>
    <row r="19" spans="1:5">
      <c r="A19" s="89" t="s">
        <v>166</v>
      </c>
      <c r="B19" s="87">
        <v>3402</v>
      </c>
      <c r="C19" s="87">
        <v>123.70909</v>
      </c>
      <c r="D19" s="87">
        <v>21.67</v>
      </c>
      <c r="E19" s="87">
        <v>20.89</v>
      </c>
    </row>
    <row r="20" spans="1:5">
      <c r="A20" s="89" t="s">
        <v>167</v>
      </c>
      <c r="B20" s="87">
        <v>899.2</v>
      </c>
      <c r="C20" s="87">
        <v>32.698180000000001</v>
      </c>
      <c r="D20" s="87">
        <v>5.73</v>
      </c>
      <c r="E20" s="87">
        <v>5.52</v>
      </c>
    </row>
    <row r="21" spans="1:5">
      <c r="A21" s="89" t="s">
        <v>239</v>
      </c>
      <c r="B21" s="87">
        <v>0</v>
      </c>
      <c r="C21" s="87">
        <v>0</v>
      </c>
      <c r="D21" s="87">
        <v>0</v>
      </c>
      <c r="E21" s="87">
        <v>0</v>
      </c>
    </row>
    <row r="22" spans="1:5">
      <c r="A22" s="89" t="s">
        <v>238</v>
      </c>
    </row>
    <row r="23" spans="1:5">
      <c r="A23" s="89" t="s">
        <v>237</v>
      </c>
      <c r="B23" s="87">
        <v>773</v>
      </c>
      <c r="C23" s="87">
        <v>28.109100000000002</v>
      </c>
      <c r="D23" s="87">
        <v>4.92</v>
      </c>
      <c r="E23" s="87">
        <v>4.75</v>
      </c>
    </row>
    <row r="24" spans="1:5">
      <c r="A24" s="89" t="s">
        <v>236</v>
      </c>
      <c r="B24" s="87">
        <v>0</v>
      </c>
      <c r="C24" s="87">
        <v>0</v>
      </c>
      <c r="D24" s="87">
        <v>0</v>
      </c>
      <c r="E24" s="87">
        <v>0</v>
      </c>
    </row>
    <row r="25" spans="1:5">
      <c r="A25" s="89" t="s">
        <v>235</v>
      </c>
      <c r="B25" s="87">
        <v>0</v>
      </c>
      <c r="C25" s="87">
        <v>0</v>
      </c>
      <c r="D25" s="87">
        <v>0</v>
      </c>
      <c r="E25" s="87">
        <v>0</v>
      </c>
    </row>
    <row r="26" spans="1:5">
      <c r="A26" s="89" t="s">
        <v>234</v>
      </c>
      <c r="B26" s="87">
        <v>0</v>
      </c>
      <c r="C26" s="87">
        <v>0</v>
      </c>
      <c r="D26" s="87">
        <v>0</v>
      </c>
      <c r="E26" s="87">
        <v>0</v>
      </c>
    </row>
    <row r="27" spans="1:5">
      <c r="A27" s="261" t="s">
        <v>233</v>
      </c>
      <c r="B27" s="263">
        <v>14483.28</v>
      </c>
      <c r="C27" s="263">
        <v>526.66471999999999</v>
      </c>
      <c r="D27" s="263">
        <v>92.24</v>
      </c>
      <c r="E27" s="263">
        <v>88.93</v>
      </c>
    </row>
    <row r="28" spans="1:5">
      <c r="A28" s="288" t="s">
        <v>118</v>
      </c>
      <c r="B28" s="286"/>
      <c r="C28" s="286"/>
      <c r="D28" s="286"/>
      <c r="E28" s="286"/>
    </row>
    <row r="29" spans="1:5">
      <c r="A29" s="89" t="s">
        <v>232</v>
      </c>
      <c r="B29" s="87">
        <v>0</v>
      </c>
      <c r="C29" s="87">
        <v>0</v>
      </c>
      <c r="D29" s="87">
        <v>0</v>
      </c>
      <c r="E29" s="87">
        <v>0</v>
      </c>
    </row>
    <row r="30" spans="1:5">
      <c r="A30" s="89" t="s">
        <v>231</v>
      </c>
      <c r="B30" s="87">
        <v>434.5</v>
      </c>
      <c r="C30" s="87">
        <v>15.8</v>
      </c>
      <c r="D30" s="87">
        <v>2.77</v>
      </c>
      <c r="E30" s="87">
        <v>2.67</v>
      </c>
    </row>
    <row r="31" spans="1:5">
      <c r="A31" s="89" t="s">
        <v>230</v>
      </c>
      <c r="B31" s="87">
        <v>0</v>
      </c>
      <c r="C31" s="87">
        <v>0</v>
      </c>
      <c r="D31" s="87">
        <v>0</v>
      </c>
      <c r="E31" s="87">
        <v>0</v>
      </c>
    </row>
    <row r="32" spans="1:5">
      <c r="A32" s="89" t="s">
        <v>229</v>
      </c>
      <c r="B32" s="87">
        <v>0</v>
      </c>
      <c r="C32" s="87">
        <v>0</v>
      </c>
      <c r="D32" s="87">
        <v>0</v>
      </c>
      <c r="E32" s="87">
        <v>0</v>
      </c>
    </row>
    <row r="33" spans="1:5">
      <c r="A33" s="89" t="s">
        <v>228</v>
      </c>
      <c r="B33" s="87">
        <v>0</v>
      </c>
      <c r="C33" s="87">
        <v>0</v>
      </c>
      <c r="D33" s="87">
        <v>0</v>
      </c>
      <c r="E33" s="87">
        <v>0</v>
      </c>
    </row>
    <row r="34" spans="1:5">
      <c r="A34" s="89" t="s">
        <v>227</v>
      </c>
      <c r="B34" s="87">
        <v>0</v>
      </c>
      <c r="C34" s="87">
        <v>0</v>
      </c>
      <c r="D34" s="87">
        <v>0</v>
      </c>
      <c r="E34" s="87">
        <v>0</v>
      </c>
    </row>
    <row r="35" spans="1:5">
      <c r="A35" s="89" t="s">
        <v>226</v>
      </c>
      <c r="B35" s="87">
        <v>0</v>
      </c>
      <c r="C35" s="87">
        <v>0</v>
      </c>
      <c r="D35" s="87">
        <v>0</v>
      </c>
      <c r="E35" s="87">
        <v>0</v>
      </c>
    </row>
    <row r="36" spans="1:5">
      <c r="A36" s="89" t="s">
        <v>225</v>
      </c>
      <c r="B36" s="87">
        <v>0</v>
      </c>
      <c r="C36" s="87">
        <v>0</v>
      </c>
      <c r="D36" s="87">
        <v>0</v>
      </c>
      <c r="E36" s="87">
        <v>0</v>
      </c>
    </row>
    <row r="37" spans="1:5">
      <c r="A37" s="89" t="s">
        <v>258</v>
      </c>
      <c r="B37" s="87">
        <v>0</v>
      </c>
      <c r="C37" s="87">
        <v>0</v>
      </c>
      <c r="D37" s="87">
        <v>0</v>
      </c>
      <c r="E37" s="87">
        <v>0</v>
      </c>
    </row>
    <row r="38" spans="1:5">
      <c r="A38" s="89" t="s">
        <v>191</v>
      </c>
      <c r="B38" s="87">
        <v>425.88</v>
      </c>
      <c r="C38" s="87">
        <v>15.486549999999999</v>
      </c>
      <c r="D38" s="87">
        <v>2.71</v>
      </c>
      <c r="E38" s="87">
        <v>2.61</v>
      </c>
    </row>
    <row r="39" spans="1:5">
      <c r="A39" s="261" t="s">
        <v>104</v>
      </c>
      <c r="B39" s="263">
        <v>860.38</v>
      </c>
      <c r="C39" s="263">
        <v>31.286549999999998</v>
      </c>
      <c r="D39" s="263">
        <v>5.48</v>
      </c>
      <c r="E39" s="263">
        <v>5.28</v>
      </c>
    </row>
    <row r="40" spans="1:5">
      <c r="A40" s="288" t="s">
        <v>38</v>
      </c>
      <c r="B40" s="286"/>
      <c r="C40" s="286"/>
      <c r="D40" s="286"/>
      <c r="E40" s="286"/>
    </row>
    <row r="41" spans="1:5">
      <c r="A41" s="89" t="s">
        <v>223</v>
      </c>
      <c r="B41" s="87">
        <v>356.64</v>
      </c>
      <c r="C41" s="87">
        <v>12.968730000000001</v>
      </c>
      <c r="D41" s="87">
        <v>2.27</v>
      </c>
      <c r="E41" s="87">
        <v>2.19</v>
      </c>
    </row>
    <row r="42" spans="1:5">
      <c r="A42" s="261" t="s">
        <v>194</v>
      </c>
      <c r="B42" s="263">
        <v>356.64</v>
      </c>
      <c r="C42" s="263">
        <v>12.968730000000001</v>
      </c>
      <c r="D42" s="263">
        <v>2.27</v>
      </c>
      <c r="E42" s="263">
        <v>2.19</v>
      </c>
    </row>
    <row r="43" spans="1:5">
      <c r="A43" s="261" t="s">
        <v>195</v>
      </c>
      <c r="B43" s="263">
        <v>15700.3</v>
      </c>
      <c r="C43" s="263">
        <v>570.91999999999996</v>
      </c>
      <c r="D43" s="263">
        <v>99.99</v>
      </c>
      <c r="E43" s="263">
        <v>96.4</v>
      </c>
    </row>
    <row r="44" spans="1:5">
      <c r="A44" s="288" t="s">
        <v>196</v>
      </c>
      <c r="B44" s="286"/>
      <c r="C44" s="286"/>
      <c r="D44" s="286"/>
      <c r="E44" s="286"/>
    </row>
    <row r="45" spans="1:5">
      <c r="A45" s="89" t="s">
        <v>222</v>
      </c>
      <c r="B45" s="87">
        <v>313.02</v>
      </c>
      <c r="C45" s="87">
        <v>11.38255</v>
      </c>
      <c r="D45" s="87">
        <v>1.99</v>
      </c>
      <c r="E45" s="87">
        <v>1.92</v>
      </c>
    </row>
    <row r="46" spans="1:5">
      <c r="A46" s="89" t="s">
        <v>221</v>
      </c>
      <c r="B46" s="87">
        <v>0</v>
      </c>
      <c r="C46" s="87">
        <v>0</v>
      </c>
      <c r="D46" s="87">
        <v>0</v>
      </c>
      <c r="E46" s="87">
        <v>0</v>
      </c>
    </row>
    <row r="47" spans="1:5">
      <c r="A47" s="89" t="s">
        <v>220</v>
      </c>
      <c r="B47" s="87">
        <v>0</v>
      </c>
      <c r="C47" s="87">
        <v>0</v>
      </c>
      <c r="D47" s="87">
        <v>0</v>
      </c>
      <c r="E47" s="87">
        <v>0</v>
      </c>
    </row>
    <row r="48" spans="1:5">
      <c r="A48" s="261" t="s">
        <v>98</v>
      </c>
      <c r="B48" s="263">
        <v>313.02</v>
      </c>
      <c r="C48" s="263">
        <v>11.38255</v>
      </c>
      <c r="D48" s="263">
        <v>1.99</v>
      </c>
      <c r="E48" s="263">
        <v>1.92</v>
      </c>
    </row>
    <row r="49" spans="1:5">
      <c r="A49" s="288" t="s">
        <v>200</v>
      </c>
      <c r="B49" s="286"/>
      <c r="C49" s="286"/>
      <c r="D49" s="286"/>
      <c r="E49" s="286"/>
    </row>
    <row r="50" spans="1:5" ht="22.5">
      <c r="A50" s="89" t="s">
        <v>219</v>
      </c>
      <c r="B50" s="87">
        <v>62.4</v>
      </c>
      <c r="C50" s="87">
        <v>2.2690899999999998</v>
      </c>
      <c r="D50" s="87">
        <v>0.4</v>
      </c>
      <c r="E50" s="87">
        <v>0.38</v>
      </c>
    </row>
    <row r="51" spans="1:5">
      <c r="A51" s="89" t="s">
        <v>218</v>
      </c>
      <c r="B51" s="87">
        <v>49.73</v>
      </c>
      <c r="C51" s="87">
        <v>1.8083499999999999</v>
      </c>
      <c r="D51" s="87">
        <v>0.32</v>
      </c>
      <c r="E51" s="87">
        <v>0.31</v>
      </c>
    </row>
    <row r="52" spans="1:5">
      <c r="A52" s="89" t="s">
        <v>217</v>
      </c>
      <c r="B52" s="87">
        <v>0</v>
      </c>
      <c r="C52" s="87">
        <v>0</v>
      </c>
      <c r="D52" s="87">
        <v>0</v>
      </c>
      <c r="E52" s="87">
        <v>0</v>
      </c>
    </row>
    <row r="53" spans="1:5">
      <c r="A53" s="89" t="s">
        <v>216</v>
      </c>
      <c r="B53" s="87">
        <v>0</v>
      </c>
      <c r="C53" s="87">
        <v>0</v>
      </c>
      <c r="D53" s="87">
        <v>0</v>
      </c>
      <c r="E53" s="87">
        <v>0</v>
      </c>
    </row>
    <row r="54" spans="1:5">
      <c r="A54" s="261" t="s">
        <v>94</v>
      </c>
      <c r="B54" s="263">
        <v>112.13</v>
      </c>
      <c r="C54" s="263">
        <v>4.0774400000000002</v>
      </c>
      <c r="D54" s="263">
        <v>0.72</v>
      </c>
      <c r="E54" s="263">
        <v>0.69</v>
      </c>
    </row>
    <row r="55" spans="1:5">
      <c r="A55" s="261" t="s">
        <v>204</v>
      </c>
      <c r="B55" s="263">
        <v>425.15</v>
      </c>
      <c r="C55" s="263">
        <v>15.459989999999999</v>
      </c>
      <c r="D55" s="263">
        <v>2.71</v>
      </c>
      <c r="E55" s="263">
        <v>2.61</v>
      </c>
    </row>
    <row r="56" spans="1:5">
      <c r="A56" s="261" t="s">
        <v>205</v>
      </c>
      <c r="B56" s="263">
        <v>16125.449999999999</v>
      </c>
      <c r="C56" s="263">
        <v>586.37999000000002</v>
      </c>
      <c r="D56" s="263">
        <v>102.7</v>
      </c>
      <c r="E56" s="263">
        <v>99.01</v>
      </c>
    </row>
    <row r="57" spans="1:5">
      <c r="A57" s="288" t="s">
        <v>85</v>
      </c>
      <c r="B57" s="286"/>
      <c r="C57" s="286"/>
      <c r="D57" s="286"/>
      <c r="E57" s="286"/>
    </row>
    <row r="58" spans="1:5">
      <c r="A58" s="89" t="s">
        <v>206</v>
      </c>
      <c r="B58" s="87">
        <v>0</v>
      </c>
      <c r="C58" s="87">
        <v>0</v>
      </c>
      <c r="D58" s="87">
        <v>0</v>
      </c>
      <c r="E58" s="87">
        <v>0</v>
      </c>
    </row>
    <row r="59" spans="1:5">
      <c r="A59" s="89" t="s">
        <v>207</v>
      </c>
      <c r="B59" s="87">
        <v>162.75</v>
      </c>
      <c r="C59" s="87">
        <v>5.9181800000000004</v>
      </c>
      <c r="D59" s="87">
        <v>1.04</v>
      </c>
      <c r="E59" s="87">
        <v>1</v>
      </c>
    </row>
    <row r="60" spans="1:5">
      <c r="A60" s="261" t="s">
        <v>215</v>
      </c>
      <c r="B60" s="263">
        <v>162.75</v>
      </c>
      <c r="C60" s="263">
        <v>5.9181800000000004</v>
      </c>
      <c r="D60" s="263">
        <v>1.04</v>
      </c>
      <c r="E60" s="263">
        <v>1</v>
      </c>
    </row>
    <row r="61" spans="1:5">
      <c r="A61" s="261" t="s">
        <v>210</v>
      </c>
      <c r="B61" s="263">
        <v>16288.199999999999</v>
      </c>
      <c r="C61" s="263">
        <v>592.29817000000003</v>
      </c>
      <c r="D61" s="263">
        <v>103.74</v>
      </c>
      <c r="E61" s="263">
        <v>100.01</v>
      </c>
    </row>
    <row r="63" spans="1:5">
      <c r="A63" s="288" t="s">
        <v>58</v>
      </c>
      <c r="B63" s="286"/>
      <c r="C63" s="286"/>
      <c r="D63" s="286"/>
      <c r="E63" s="286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5.140625" style="260" customWidth="1"/>
    <col min="2" max="3" width="13.7109375" style="260" customWidth="1"/>
    <col min="4" max="5" width="18.7109375" style="260" customWidth="1"/>
    <col min="6" max="256" width="9.140625" style="260"/>
    <col min="257" max="257" width="35.140625" style="260" customWidth="1"/>
    <col min="258" max="259" width="13.7109375" style="260" customWidth="1"/>
    <col min="260" max="261" width="18.7109375" style="260" customWidth="1"/>
    <col min="262" max="512" width="9.140625" style="260"/>
    <col min="513" max="513" width="35.140625" style="260" customWidth="1"/>
    <col min="514" max="515" width="13.7109375" style="260" customWidth="1"/>
    <col min="516" max="517" width="18.7109375" style="260" customWidth="1"/>
    <col min="518" max="768" width="9.140625" style="260"/>
    <col min="769" max="769" width="35.140625" style="260" customWidth="1"/>
    <col min="770" max="771" width="13.7109375" style="260" customWidth="1"/>
    <col min="772" max="773" width="18.7109375" style="260" customWidth="1"/>
    <col min="774" max="1024" width="9.140625" style="260"/>
    <col min="1025" max="1025" width="35.140625" style="260" customWidth="1"/>
    <col min="1026" max="1027" width="13.7109375" style="260" customWidth="1"/>
    <col min="1028" max="1029" width="18.7109375" style="260" customWidth="1"/>
    <col min="1030" max="1280" width="9.140625" style="260"/>
    <col min="1281" max="1281" width="35.140625" style="260" customWidth="1"/>
    <col min="1282" max="1283" width="13.7109375" style="260" customWidth="1"/>
    <col min="1284" max="1285" width="18.7109375" style="260" customWidth="1"/>
    <col min="1286" max="1536" width="9.140625" style="260"/>
    <col min="1537" max="1537" width="35.140625" style="260" customWidth="1"/>
    <col min="1538" max="1539" width="13.7109375" style="260" customWidth="1"/>
    <col min="1540" max="1541" width="18.7109375" style="260" customWidth="1"/>
    <col min="1542" max="1792" width="9.140625" style="260"/>
    <col min="1793" max="1793" width="35.140625" style="260" customWidth="1"/>
    <col min="1794" max="1795" width="13.7109375" style="260" customWidth="1"/>
    <col min="1796" max="1797" width="18.7109375" style="260" customWidth="1"/>
    <col min="1798" max="2048" width="9.140625" style="260"/>
    <col min="2049" max="2049" width="35.140625" style="260" customWidth="1"/>
    <col min="2050" max="2051" width="13.7109375" style="260" customWidth="1"/>
    <col min="2052" max="2053" width="18.7109375" style="260" customWidth="1"/>
    <col min="2054" max="2304" width="9.140625" style="260"/>
    <col min="2305" max="2305" width="35.140625" style="260" customWidth="1"/>
    <col min="2306" max="2307" width="13.7109375" style="260" customWidth="1"/>
    <col min="2308" max="2309" width="18.7109375" style="260" customWidth="1"/>
    <col min="2310" max="2560" width="9.140625" style="260"/>
    <col min="2561" max="2561" width="35.140625" style="260" customWidth="1"/>
    <col min="2562" max="2563" width="13.7109375" style="260" customWidth="1"/>
    <col min="2564" max="2565" width="18.7109375" style="260" customWidth="1"/>
    <col min="2566" max="2816" width="9.140625" style="260"/>
    <col min="2817" max="2817" width="35.140625" style="260" customWidth="1"/>
    <col min="2818" max="2819" width="13.7109375" style="260" customWidth="1"/>
    <col min="2820" max="2821" width="18.7109375" style="260" customWidth="1"/>
    <col min="2822" max="3072" width="9.140625" style="260"/>
    <col min="3073" max="3073" width="35.140625" style="260" customWidth="1"/>
    <col min="3074" max="3075" width="13.7109375" style="260" customWidth="1"/>
    <col min="3076" max="3077" width="18.7109375" style="260" customWidth="1"/>
    <col min="3078" max="3328" width="9.140625" style="260"/>
    <col min="3329" max="3329" width="35.140625" style="260" customWidth="1"/>
    <col min="3330" max="3331" width="13.7109375" style="260" customWidth="1"/>
    <col min="3332" max="3333" width="18.7109375" style="260" customWidth="1"/>
    <col min="3334" max="3584" width="9.140625" style="260"/>
    <col min="3585" max="3585" width="35.140625" style="260" customWidth="1"/>
    <col min="3586" max="3587" width="13.7109375" style="260" customWidth="1"/>
    <col min="3588" max="3589" width="18.7109375" style="260" customWidth="1"/>
    <col min="3590" max="3840" width="9.140625" style="260"/>
    <col min="3841" max="3841" width="35.140625" style="260" customWidth="1"/>
    <col min="3842" max="3843" width="13.7109375" style="260" customWidth="1"/>
    <col min="3844" max="3845" width="18.7109375" style="260" customWidth="1"/>
    <col min="3846" max="4096" width="9.140625" style="260"/>
    <col min="4097" max="4097" width="35.140625" style="260" customWidth="1"/>
    <col min="4098" max="4099" width="13.7109375" style="260" customWidth="1"/>
    <col min="4100" max="4101" width="18.7109375" style="260" customWidth="1"/>
    <col min="4102" max="4352" width="9.140625" style="260"/>
    <col min="4353" max="4353" width="35.140625" style="260" customWidth="1"/>
    <col min="4354" max="4355" width="13.7109375" style="260" customWidth="1"/>
    <col min="4356" max="4357" width="18.7109375" style="260" customWidth="1"/>
    <col min="4358" max="4608" width="9.140625" style="260"/>
    <col min="4609" max="4609" width="35.140625" style="260" customWidth="1"/>
    <col min="4610" max="4611" width="13.7109375" style="260" customWidth="1"/>
    <col min="4612" max="4613" width="18.7109375" style="260" customWidth="1"/>
    <col min="4614" max="4864" width="9.140625" style="260"/>
    <col min="4865" max="4865" width="35.140625" style="260" customWidth="1"/>
    <col min="4866" max="4867" width="13.7109375" style="260" customWidth="1"/>
    <col min="4868" max="4869" width="18.7109375" style="260" customWidth="1"/>
    <col min="4870" max="5120" width="9.140625" style="260"/>
    <col min="5121" max="5121" width="35.140625" style="260" customWidth="1"/>
    <col min="5122" max="5123" width="13.7109375" style="260" customWidth="1"/>
    <col min="5124" max="5125" width="18.7109375" style="260" customWidth="1"/>
    <col min="5126" max="5376" width="9.140625" style="260"/>
    <col min="5377" max="5377" width="35.140625" style="260" customWidth="1"/>
    <col min="5378" max="5379" width="13.7109375" style="260" customWidth="1"/>
    <col min="5380" max="5381" width="18.7109375" style="260" customWidth="1"/>
    <col min="5382" max="5632" width="9.140625" style="260"/>
    <col min="5633" max="5633" width="35.140625" style="260" customWidth="1"/>
    <col min="5634" max="5635" width="13.7109375" style="260" customWidth="1"/>
    <col min="5636" max="5637" width="18.7109375" style="260" customWidth="1"/>
    <col min="5638" max="5888" width="9.140625" style="260"/>
    <col min="5889" max="5889" width="35.140625" style="260" customWidth="1"/>
    <col min="5890" max="5891" width="13.7109375" style="260" customWidth="1"/>
    <col min="5892" max="5893" width="18.7109375" style="260" customWidth="1"/>
    <col min="5894" max="6144" width="9.140625" style="260"/>
    <col min="6145" max="6145" width="35.140625" style="260" customWidth="1"/>
    <col min="6146" max="6147" width="13.7109375" style="260" customWidth="1"/>
    <col min="6148" max="6149" width="18.7109375" style="260" customWidth="1"/>
    <col min="6150" max="6400" width="9.140625" style="260"/>
    <col min="6401" max="6401" width="35.140625" style="260" customWidth="1"/>
    <col min="6402" max="6403" width="13.7109375" style="260" customWidth="1"/>
    <col min="6404" max="6405" width="18.7109375" style="260" customWidth="1"/>
    <col min="6406" max="6656" width="9.140625" style="260"/>
    <col min="6657" max="6657" width="35.140625" style="260" customWidth="1"/>
    <col min="6658" max="6659" width="13.7109375" style="260" customWidth="1"/>
    <col min="6660" max="6661" width="18.7109375" style="260" customWidth="1"/>
    <col min="6662" max="6912" width="9.140625" style="260"/>
    <col min="6913" max="6913" width="35.140625" style="260" customWidth="1"/>
    <col min="6914" max="6915" width="13.7109375" style="260" customWidth="1"/>
    <col min="6916" max="6917" width="18.7109375" style="260" customWidth="1"/>
    <col min="6918" max="7168" width="9.140625" style="260"/>
    <col min="7169" max="7169" width="35.140625" style="260" customWidth="1"/>
    <col min="7170" max="7171" width="13.7109375" style="260" customWidth="1"/>
    <col min="7172" max="7173" width="18.7109375" style="260" customWidth="1"/>
    <col min="7174" max="7424" width="9.140625" style="260"/>
    <col min="7425" max="7425" width="35.140625" style="260" customWidth="1"/>
    <col min="7426" max="7427" width="13.7109375" style="260" customWidth="1"/>
    <col min="7428" max="7429" width="18.7109375" style="260" customWidth="1"/>
    <col min="7430" max="7680" width="9.140625" style="260"/>
    <col min="7681" max="7681" width="35.140625" style="260" customWidth="1"/>
    <col min="7682" max="7683" width="13.7109375" style="260" customWidth="1"/>
    <col min="7684" max="7685" width="18.7109375" style="260" customWidth="1"/>
    <col min="7686" max="7936" width="9.140625" style="260"/>
    <col min="7937" max="7937" width="35.140625" style="260" customWidth="1"/>
    <col min="7938" max="7939" width="13.7109375" style="260" customWidth="1"/>
    <col min="7940" max="7941" width="18.7109375" style="260" customWidth="1"/>
    <col min="7942" max="8192" width="9.140625" style="260"/>
    <col min="8193" max="8193" width="35.140625" style="260" customWidth="1"/>
    <col min="8194" max="8195" width="13.7109375" style="260" customWidth="1"/>
    <col min="8196" max="8197" width="18.7109375" style="260" customWidth="1"/>
    <col min="8198" max="8448" width="9.140625" style="260"/>
    <col min="8449" max="8449" width="35.140625" style="260" customWidth="1"/>
    <col min="8450" max="8451" width="13.7109375" style="260" customWidth="1"/>
    <col min="8452" max="8453" width="18.7109375" style="260" customWidth="1"/>
    <col min="8454" max="8704" width="9.140625" style="260"/>
    <col min="8705" max="8705" width="35.140625" style="260" customWidth="1"/>
    <col min="8706" max="8707" width="13.7109375" style="260" customWidth="1"/>
    <col min="8708" max="8709" width="18.7109375" style="260" customWidth="1"/>
    <col min="8710" max="8960" width="9.140625" style="260"/>
    <col min="8961" max="8961" width="35.140625" style="260" customWidth="1"/>
    <col min="8962" max="8963" width="13.7109375" style="260" customWidth="1"/>
    <col min="8964" max="8965" width="18.7109375" style="260" customWidth="1"/>
    <col min="8966" max="9216" width="9.140625" style="260"/>
    <col min="9217" max="9217" width="35.140625" style="260" customWidth="1"/>
    <col min="9218" max="9219" width="13.7109375" style="260" customWidth="1"/>
    <col min="9220" max="9221" width="18.7109375" style="260" customWidth="1"/>
    <col min="9222" max="9472" width="9.140625" style="260"/>
    <col min="9473" max="9473" width="35.140625" style="260" customWidth="1"/>
    <col min="9474" max="9475" width="13.7109375" style="260" customWidth="1"/>
    <col min="9476" max="9477" width="18.7109375" style="260" customWidth="1"/>
    <col min="9478" max="9728" width="9.140625" style="260"/>
    <col min="9729" max="9729" width="35.140625" style="260" customWidth="1"/>
    <col min="9730" max="9731" width="13.7109375" style="260" customWidth="1"/>
    <col min="9732" max="9733" width="18.7109375" style="260" customWidth="1"/>
    <col min="9734" max="9984" width="9.140625" style="260"/>
    <col min="9985" max="9985" width="35.140625" style="260" customWidth="1"/>
    <col min="9986" max="9987" width="13.7109375" style="260" customWidth="1"/>
    <col min="9988" max="9989" width="18.7109375" style="260" customWidth="1"/>
    <col min="9990" max="10240" width="9.140625" style="260"/>
    <col min="10241" max="10241" width="35.140625" style="260" customWidth="1"/>
    <col min="10242" max="10243" width="13.7109375" style="260" customWidth="1"/>
    <col min="10244" max="10245" width="18.7109375" style="260" customWidth="1"/>
    <col min="10246" max="10496" width="9.140625" style="260"/>
    <col min="10497" max="10497" width="35.140625" style="260" customWidth="1"/>
    <col min="10498" max="10499" width="13.7109375" style="260" customWidth="1"/>
    <col min="10500" max="10501" width="18.7109375" style="260" customWidth="1"/>
    <col min="10502" max="10752" width="9.140625" style="260"/>
    <col min="10753" max="10753" width="35.140625" style="260" customWidth="1"/>
    <col min="10754" max="10755" width="13.7109375" style="260" customWidth="1"/>
    <col min="10756" max="10757" width="18.7109375" style="260" customWidth="1"/>
    <col min="10758" max="11008" width="9.140625" style="260"/>
    <col min="11009" max="11009" width="35.140625" style="260" customWidth="1"/>
    <col min="11010" max="11011" width="13.7109375" style="260" customWidth="1"/>
    <col min="11012" max="11013" width="18.7109375" style="260" customWidth="1"/>
    <col min="11014" max="11264" width="9.140625" style="260"/>
    <col min="11265" max="11265" width="35.140625" style="260" customWidth="1"/>
    <col min="11266" max="11267" width="13.7109375" style="260" customWidth="1"/>
    <col min="11268" max="11269" width="18.7109375" style="260" customWidth="1"/>
    <col min="11270" max="11520" width="9.140625" style="260"/>
    <col min="11521" max="11521" width="35.140625" style="260" customWidth="1"/>
    <col min="11522" max="11523" width="13.7109375" style="260" customWidth="1"/>
    <col min="11524" max="11525" width="18.7109375" style="260" customWidth="1"/>
    <col min="11526" max="11776" width="9.140625" style="260"/>
    <col min="11777" max="11777" width="35.140625" style="260" customWidth="1"/>
    <col min="11778" max="11779" width="13.7109375" style="260" customWidth="1"/>
    <col min="11780" max="11781" width="18.7109375" style="260" customWidth="1"/>
    <col min="11782" max="12032" width="9.140625" style="260"/>
    <col min="12033" max="12033" width="35.140625" style="260" customWidth="1"/>
    <col min="12034" max="12035" width="13.7109375" style="260" customWidth="1"/>
    <col min="12036" max="12037" width="18.7109375" style="260" customWidth="1"/>
    <col min="12038" max="12288" width="9.140625" style="260"/>
    <col min="12289" max="12289" width="35.140625" style="260" customWidth="1"/>
    <col min="12290" max="12291" width="13.7109375" style="260" customWidth="1"/>
    <col min="12292" max="12293" width="18.7109375" style="260" customWidth="1"/>
    <col min="12294" max="12544" width="9.140625" style="260"/>
    <col min="12545" max="12545" width="35.140625" style="260" customWidth="1"/>
    <col min="12546" max="12547" width="13.7109375" style="260" customWidth="1"/>
    <col min="12548" max="12549" width="18.7109375" style="260" customWidth="1"/>
    <col min="12550" max="12800" width="9.140625" style="260"/>
    <col min="12801" max="12801" width="35.140625" style="260" customWidth="1"/>
    <col min="12802" max="12803" width="13.7109375" style="260" customWidth="1"/>
    <col min="12804" max="12805" width="18.7109375" style="260" customWidth="1"/>
    <col min="12806" max="13056" width="9.140625" style="260"/>
    <col min="13057" max="13057" width="35.140625" style="260" customWidth="1"/>
    <col min="13058" max="13059" width="13.7109375" style="260" customWidth="1"/>
    <col min="13060" max="13061" width="18.7109375" style="260" customWidth="1"/>
    <col min="13062" max="13312" width="9.140625" style="260"/>
    <col min="13313" max="13313" width="35.140625" style="260" customWidth="1"/>
    <col min="13314" max="13315" width="13.7109375" style="260" customWidth="1"/>
    <col min="13316" max="13317" width="18.7109375" style="260" customWidth="1"/>
    <col min="13318" max="13568" width="9.140625" style="260"/>
    <col min="13569" max="13569" width="35.140625" style="260" customWidth="1"/>
    <col min="13570" max="13571" width="13.7109375" style="260" customWidth="1"/>
    <col min="13572" max="13573" width="18.7109375" style="260" customWidth="1"/>
    <col min="13574" max="13824" width="9.140625" style="260"/>
    <col min="13825" max="13825" width="35.140625" style="260" customWidth="1"/>
    <col min="13826" max="13827" width="13.7109375" style="260" customWidth="1"/>
    <col min="13828" max="13829" width="18.7109375" style="260" customWidth="1"/>
    <col min="13830" max="14080" width="9.140625" style="260"/>
    <col min="14081" max="14081" width="35.140625" style="260" customWidth="1"/>
    <col min="14082" max="14083" width="13.7109375" style="260" customWidth="1"/>
    <col min="14084" max="14085" width="18.7109375" style="260" customWidth="1"/>
    <col min="14086" max="14336" width="9.140625" style="260"/>
    <col min="14337" max="14337" width="35.140625" style="260" customWidth="1"/>
    <col min="14338" max="14339" width="13.7109375" style="260" customWidth="1"/>
    <col min="14340" max="14341" width="18.7109375" style="260" customWidth="1"/>
    <col min="14342" max="14592" width="9.140625" style="260"/>
    <col min="14593" max="14593" width="35.140625" style="260" customWidth="1"/>
    <col min="14594" max="14595" width="13.7109375" style="260" customWidth="1"/>
    <col min="14596" max="14597" width="18.7109375" style="260" customWidth="1"/>
    <col min="14598" max="14848" width="9.140625" style="260"/>
    <col min="14849" max="14849" width="35.140625" style="260" customWidth="1"/>
    <col min="14850" max="14851" width="13.7109375" style="260" customWidth="1"/>
    <col min="14852" max="14853" width="18.7109375" style="260" customWidth="1"/>
    <col min="14854" max="15104" width="9.140625" style="260"/>
    <col min="15105" max="15105" width="35.140625" style="260" customWidth="1"/>
    <col min="15106" max="15107" width="13.7109375" style="260" customWidth="1"/>
    <col min="15108" max="15109" width="18.7109375" style="260" customWidth="1"/>
    <col min="15110" max="15360" width="9.140625" style="260"/>
    <col min="15361" max="15361" width="35.140625" style="260" customWidth="1"/>
    <col min="15362" max="15363" width="13.7109375" style="260" customWidth="1"/>
    <col min="15364" max="15365" width="18.7109375" style="260" customWidth="1"/>
    <col min="15366" max="15616" width="9.140625" style="260"/>
    <col min="15617" max="15617" width="35.140625" style="260" customWidth="1"/>
    <col min="15618" max="15619" width="13.7109375" style="260" customWidth="1"/>
    <col min="15620" max="15621" width="18.7109375" style="260" customWidth="1"/>
    <col min="15622" max="15872" width="9.140625" style="260"/>
    <col min="15873" max="15873" width="35.140625" style="260" customWidth="1"/>
    <col min="15874" max="15875" width="13.7109375" style="260" customWidth="1"/>
    <col min="15876" max="15877" width="18.7109375" style="260" customWidth="1"/>
    <col min="15878" max="16128" width="9.140625" style="260"/>
    <col min="16129" max="16129" width="35.140625" style="260" customWidth="1"/>
    <col min="16130" max="16131" width="13.7109375" style="260" customWidth="1"/>
    <col min="16132" max="16133" width="18.7109375" style="260" customWidth="1"/>
    <col min="16134" max="16384" width="9.140625" style="260"/>
  </cols>
  <sheetData>
    <row r="1" spans="1:6">
      <c r="A1" s="288" t="s">
        <v>251</v>
      </c>
      <c r="B1" s="286"/>
      <c r="C1" s="286"/>
      <c r="D1" s="286"/>
      <c r="E1" s="286"/>
      <c r="F1" s="286"/>
    </row>
    <row r="2" spans="1:6">
      <c r="A2" s="288" t="s">
        <v>250</v>
      </c>
      <c r="B2" s="286"/>
      <c r="C2" s="286"/>
      <c r="D2" s="286"/>
      <c r="E2" s="286"/>
      <c r="F2" s="286"/>
    </row>
    <row r="3" spans="1:6">
      <c r="A3" s="288" t="s">
        <v>334</v>
      </c>
      <c r="B3" s="286"/>
      <c r="C3" s="286"/>
      <c r="D3" s="286"/>
      <c r="E3" s="286"/>
      <c r="F3" s="286"/>
    </row>
    <row r="4" spans="1:6">
      <c r="A4" s="261" t="s">
        <v>146</v>
      </c>
      <c r="B4" s="288" t="s">
        <v>147</v>
      </c>
      <c r="C4" s="286"/>
      <c r="D4" s="286"/>
      <c r="E4" s="286"/>
      <c r="F4" s="286"/>
    </row>
    <row r="5" spans="1:6">
      <c r="A5" s="261" t="s">
        <v>335</v>
      </c>
      <c r="B5" s="288" t="s">
        <v>247</v>
      </c>
      <c r="C5" s="286"/>
      <c r="D5" s="286"/>
      <c r="E5" s="286"/>
      <c r="F5" s="286"/>
    </row>
    <row r="6" spans="1:6">
      <c r="A6" s="261" t="s">
        <v>260</v>
      </c>
      <c r="B6" s="89" t="s">
        <v>151</v>
      </c>
    </row>
    <row r="7" spans="1:6" ht="22.5">
      <c r="A7" s="262" t="s">
        <v>8</v>
      </c>
      <c r="B7" s="262" t="s">
        <v>152</v>
      </c>
      <c r="C7" s="262" t="s">
        <v>261</v>
      </c>
      <c r="D7" s="262" t="s">
        <v>244</v>
      </c>
      <c r="E7" s="262" t="s">
        <v>243</v>
      </c>
    </row>
    <row r="8" spans="1:6">
      <c r="A8" s="288" t="s">
        <v>242</v>
      </c>
      <c r="B8" s="286"/>
      <c r="C8" s="286"/>
      <c r="D8" s="286"/>
      <c r="E8" s="286"/>
    </row>
    <row r="9" spans="1:6">
      <c r="A9" s="89" t="s">
        <v>156</v>
      </c>
      <c r="B9" s="87">
        <v>0</v>
      </c>
      <c r="C9" s="87">
        <v>0</v>
      </c>
      <c r="D9" s="87">
        <v>0</v>
      </c>
      <c r="E9" s="87">
        <v>0</v>
      </c>
    </row>
    <row r="10" spans="1:6">
      <c r="A10" s="89" t="s">
        <v>157</v>
      </c>
      <c r="B10" s="87">
        <v>0</v>
      </c>
      <c r="C10" s="87">
        <v>0</v>
      </c>
      <c r="D10" s="87">
        <v>0</v>
      </c>
      <c r="E10" s="87">
        <v>0</v>
      </c>
    </row>
    <row r="11" spans="1:6">
      <c r="A11" s="89" t="s">
        <v>158</v>
      </c>
    </row>
    <row r="12" spans="1:6">
      <c r="A12" s="89" t="s">
        <v>159</v>
      </c>
      <c r="B12" s="87">
        <v>0</v>
      </c>
      <c r="C12" s="87">
        <v>0</v>
      </c>
      <c r="D12" s="87">
        <v>0</v>
      </c>
      <c r="E12" s="87">
        <v>0</v>
      </c>
    </row>
    <row r="13" spans="1:6">
      <c r="A13" s="89" t="s">
        <v>160</v>
      </c>
      <c r="B13" s="87">
        <v>0</v>
      </c>
      <c r="C13" s="87">
        <v>0</v>
      </c>
      <c r="D13" s="87">
        <v>0</v>
      </c>
      <c r="E13" s="87">
        <v>0</v>
      </c>
    </row>
    <row r="14" spans="1:6">
      <c r="A14" s="89" t="s">
        <v>161</v>
      </c>
      <c r="B14" s="87">
        <v>900</v>
      </c>
      <c r="C14" s="87">
        <v>32.727269999999997</v>
      </c>
      <c r="D14" s="87">
        <v>4.38</v>
      </c>
      <c r="E14" s="87">
        <v>4.2</v>
      </c>
    </row>
    <row r="15" spans="1:6">
      <c r="A15" s="89" t="s">
        <v>162</v>
      </c>
      <c r="B15" s="87">
        <v>0</v>
      </c>
      <c r="C15" s="87">
        <v>0</v>
      </c>
      <c r="D15" s="87">
        <v>0</v>
      </c>
      <c r="E15" s="87">
        <v>0</v>
      </c>
    </row>
    <row r="16" spans="1:6">
      <c r="A16" s="89" t="s">
        <v>241</v>
      </c>
      <c r="B16" s="87">
        <v>7830</v>
      </c>
      <c r="C16" s="87">
        <v>284.72726999999998</v>
      </c>
      <c r="D16" s="87">
        <v>38.130000000000003</v>
      </c>
      <c r="E16" s="87">
        <v>36.57</v>
      </c>
    </row>
    <row r="17" spans="1:5">
      <c r="A17" s="89" t="s">
        <v>164</v>
      </c>
      <c r="B17" s="87">
        <v>117.2</v>
      </c>
      <c r="C17" s="87">
        <v>4.2618</v>
      </c>
      <c r="D17" s="87">
        <v>0.56999999999999995</v>
      </c>
      <c r="E17" s="87">
        <v>0.55000000000000004</v>
      </c>
    </row>
    <row r="18" spans="1:5">
      <c r="A18" s="89" t="s">
        <v>240</v>
      </c>
      <c r="B18" s="87">
        <v>3900</v>
      </c>
      <c r="C18" s="87">
        <v>141.81818000000001</v>
      </c>
      <c r="D18" s="87">
        <v>18.989999999999998</v>
      </c>
      <c r="E18" s="87">
        <v>18.22</v>
      </c>
    </row>
    <row r="19" spans="1:5">
      <c r="A19" s="89" t="s">
        <v>166</v>
      </c>
      <c r="B19" s="87">
        <v>3951</v>
      </c>
      <c r="C19" s="87">
        <v>143.67273</v>
      </c>
      <c r="D19" s="87">
        <v>19.239999999999998</v>
      </c>
      <c r="E19" s="87">
        <v>18.46</v>
      </c>
    </row>
    <row r="20" spans="1:5">
      <c r="A20" s="89" t="s">
        <v>167</v>
      </c>
      <c r="B20" s="87">
        <v>1082</v>
      </c>
      <c r="C20" s="87">
        <v>39.345460000000003</v>
      </c>
      <c r="D20" s="87">
        <v>5.27</v>
      </c>
      <c r="E20" s="87">
        <v>5.05</v>
      </c>
    </row>
    <row r="21" spans="1:5">
      <c r="A21" s="89" t="s">
        <v>239</v>
      </c>
      <c r="B21" s="87">
        <v>0</v>
      </c>
      <c r="C21" s="87">
        <v>0</v>
      </c>
      <c r="D21" s="87">
        <v>0</v>
      </c>
      <c r="E21" s="87">
        <v>0</v>
      </c>
    </row>
    <row r="22" spans="1:5">
      <c r="A22" s="89" t="s">
        <v>238</v>
      </c>
    </row>
    <row r="23" spans="1:5">
      <c r="A23" s="89" t="s">
        <v>237</v>
      </c>
      <c r="B23" s="87">
        <v>449</v>
      </c>
      <c r="C23" s="87">
        <v>16.327269999999999</v>
      </c>
      <c r="D23" s="87">
        <v>2.19</v>
      </c>
      <c r="E23" s="87">
        <v>2.1</v>
      </c>
    </row>
    <row r="24" spans="1:5">
      <c r="A24" s="89" t="s">
        <v>236</v>
      </c>
      <c r="B24" s="87">
        <v>0</v>
      </c>
      <c r="C24" s="87">
        <v>0</v>
      </c>
      <c r="D24" s="87">
        <v>0</v>
      </c>
      <c r="E24" s="87">
        <v>0</v>
      </c>
    </row>
    <row r="25" spans="1:5">
      <c r="A25" s="89" t="s">
        <v>235</v>
      </c>
      <c r="B25" s="87">
        <v>0</v>
      </c>
      <c r="C25" s="87">
        <v>0</v>
      </c>
      <c r="D25" s="87">
        <v>0</v>
      </c>
      <c r="E25" s="87">
        <v>0</v>
      </c>
    </row>
    <row r="26" spans="1:5">
      <c r="A26" s="89" t="s">
        <v>234</v>
      </c>
      <c r="B26" s="87">
        <v>0</v>
      </c>
      <c r="C26" s="87">
        <v>0</v>
      </c>
      <c r="D26" s="87">
        <v>0</v>
      </c>
      <c r="E26" s="87">
        <v>0</v>
      </c>
    </row>
    <row r="27" spans="1:5">
      <c r="A27" s="261" t="s">
        <v>233</v>
      </c>
      <c r="B27" s="263">
        <v>18229.2</v>
      </c>
      <c r="C27" s="263">
        <v>662.87998000000005</v>
      </c>
      <c r="D27" s="263">
        <v>88.77</v>
      </c>
      <c r="E27" s="263">
        <v>85.15</v>
      </c>
    </row>
    <row r="28" spans="1:5">
      <c r="A28" s="288" t="s">
        <v>118</v>
      </c>
      <c r="B28" s="286"/>
      <c r="C28" s="286"/>
      <c r="D28" s="286"/>
      <c r="E28" s="286"/>
    </row>
    <row r="29" spans="1:5">
      <c r="A29" s="89" t="s">
        <v>232</v>
      </c>
      <c r="B29" s="87">
        <v>0</v>
      </c>
      <c r="C29" s="87">
        <v>0</v>
      </c>
      <c r="D29" s="87">
        <v>0</v>
      </c>
      <c r="E29" s="87">
        <v>0</v>
      </c>
    </row>
    <row r="30" spans="1:5">
      <c r="A30" s="89" t="s">
        <v>231</v>
      </c>
      <c r="B30" s="87">
        <v>546.88</v>
      </c>
      <c r="C30" s="87">
        <v>19.88655</v>
      </c>
      <c r="D30" s="87">
        <v>2.66</v>
      </c>
      <c r="E30" s="87">
        <v>2.5499999999999998</v>
      </c>
    </row>
    <row r="31" spans="1:5">
      <c r="A31" s="89" t="s">
        <v>230</v>
      </c>
      <c r="B31" s="87">
        <v>0</v>
      </c>
      <c r="C31" s="87">
        <v>0</v>
      </c>
      <c r="D31" s="87">
        <v>0</v>
      </c>
      <c r="E31" s="87">
        <v>0</v>
      </c>
    </row>
    <row r="32" spans="1:5">
      <c r="A32" s="89" t="s">
        <v>229</v>
      </c>
      <c r="B32" s="87">
        <v>0</v>
      </c>
      <c r="C32" s="87">
        <v>0</v>
      </c>
      <c r="D32" s="87">
        <v>0</v>
      </c>
      <c r="E32" s="87">
        <v>0</v>
      </c>
    </row>
    <row r="33" spans="1:5">
      <c r="A33" s="89" t="s">
        <v>228</v>
      </c>
      <c r="B33" s="87">
        <v>0</v>
      </c>
      <c r="C33" s="87">
        <v>0</v>
      </c>
      <c r="D33" s="87">
        <v>0</v>
      </c>
      <c r="E33" s="87">
        <v>0</v>
      </c>
    </row>
    <row r="34" spans="1:5">
      <c r="A34" s="89" t="s">
        <v>227</v>
      </c>
      <c r="B34" s="87">
        <v>0</v>
      </c>
      <c r="C34" s="87">
        <v>0</v>
      </c>
      <c r="D34" s="87">
        <v>0</v>
      </c>
      <c r="E34" s="87">
        <v>0</v>
      </c>
    </row>
    <row r="35" spans="1:5">
      <c r="A35" s="89" t="s">
        <v>226</v>
      </c>
      <c r="B35" s="87">
        <v>0</v>
      </c>
      <c r="C35" s="87">
        <v>0</v>
      </c>
      <c r="D35" s="87">
        <v>0</v>
      </c>
      <c r="E35" s="87">
        <v>0</v>
      </c>
    </row>
    <row r="36" spans="1:5">
      <c r="A36" s="89" t="s">
        <v>225</v>
      </c>
      <c r="B36" s="87">
        <v>0</v>
      </c>
      <c r="C36" s="87">
        <v>0</v>
      </c>
      <c r="D36" s="87">
        <v>0</v>
      </c>
      <c r="E36" s="87">
        <v>0</v>
      </c>
    </row>
    <row r="37" spans="1:5">
      <c r="A37" s="89" t="s">
        <v>258</v>
      </c>
      <c r="B37" s="87">
        <v>0</v>
      </c>
      <c r="C37" s="87">
        <v>0</v>
      </c>
      <c r="D37" s="87">
        <v>0</v>
      </c>
      <c r="E37" s="87">
        <v>0</v>
      </c>
    </row>
    <row r="38" spans="1:5">
      <c r="A38" s="89" t="s">
        <v>191</v>
      </c>
      <c r="B38" s="87">
        <v>1023.75</v>
      </c>
      <c r="C38" s="87">
        <v>37.227269999999997</v>
      </c>
      <c r="D38" s="87">
        <v>4.99</v>
      </c>
      <c r="E38" s="87">
        <v>4.78</v>
      </c>
    </row>
    <row r="39" spans="1:5">
      <c r="A39" s="261" t="s">
        <v>104</v>
      </c>
      <c r="B39" s="263">
        <v>1570.63</v>
      </c>
      <c r="C39" s="263">
        <v>57.113819999999997</v>
      </c>
      <c r="D39" s="263">
        <v>7.65</v>
      </c>
      <c r="E39" s="263">
        <v>7.33</v>
      </c>
    </row>
    <row r="40" spans="1:5">
      <c r="A40" s="288" t="s">
        <v>38</v>
      </c>
      <c r="B40" s="286"/>
      <c r="C40" s="286"/>
      <c r="D40" s="286"/>
      <c r="E40" s="286"/>
    </row>
    <row r="41" spans="1:5">
      <c r="A41" s="89" t="s">
        <v>223</v>
      </c>
      <c r="B41" s="87">
        <v>735.49</v>
      </c>
      <c r="C41" s="87">
        <v>26.745090000000001</v>
      </c>
      <c r="D41" s="87">
        <v>3.58</v>
      </c>
      <c r="E41" s="87">
        <v>3.44</v>
      </c>
    </row>
    <row r="42" spans="1:5">
      <c r="A42" s="261" t="s">
        <v>194</v>
      </c>
      <c r="B42" s="263">
        <v>735.49</v>
      </c>
      <c r="C42" s="263">
        <v>26.745090000000001</v>
      </c>
      <c r="D42" s="263">
        <v>3.58</v>
      </c>
      <c r="E42" s="263">
        <v>3.44</v>
      </c>
    </row>
    <row r="43" spans="1:5">
      <c r="A43" s="261" t="s">
        <v>195</v>
      </c>
      <c r="B43" s="263">
        <v>20535.320000000003</v>
      </c>
      <c r="C43" s="263">
        <v>746.73888999999997</v>
      </c>
      <c r="D43" s="263">
        <v>100</v>
      </c>
      <c r="E43" s="263">
        <v>95.92</v>
      </c>
    </row>
    <row r="44" spans="1:5">
      <c r="A44" s="288" t="s">
        <v>196</v>
      </c>
      <c r="B44" s="286"/>
      <c r="C44" s="286"/>
      <c r="D44" s="286"/>
      <c r="E44" s="286"/>
    </row>
    <row r="45" spans="1:5">
      <c r="A45" s="89" t="s">
        <v>222</v>
      </c>
      <c r="B45" s="87">
        <v>389.61</v>
      </c>
      <c r="C45" s="87">
        <v>14.16764</v>
      </c>
      <c r="D45" s="87">
        <v>1.9</v>
      </c>
      <c r="E45" s="87">
        <v>1.82</v>
      </c>
    </row>
    <row r="46" spans="1:5">
      <c r="A46" s="89" t="s">
        <v>221</v>
      </c>
      <c r="B46" s="87">
        <v>0</v>
      </c>
      <c r="C46" s="87">
        <v>0</v>
      </c>
      <c r="D46" s="87">
        <v>0</v>
      </c>
      <c r="E46" s="87">
        <v>0</v>
      </c>
    </row>
    <row r="47" spans="1:5">
      <c r="A47" s="89" t="s">
        <v>220</v>
      </c>
      <c r="B47" s="87">
        <v>0</v>
      </c>
      <c r="C47" s="87">
        <v>0</v>
      </c>
      <c r="D47" s="87">
        <v>0</v>
      </c>
      <c r="E47" s="87">
        <v>0</v>
      </c>
    </row>
    <row r="48" spans="1:5">
      <c r="A48" s="261" t="s">
        <v>98</v>
      </c>
      <c r="B48" s="263">
        <v>389.61</v>
      </c>
      <c r="C48" s="263">
        <v>14.16764</v>
      </c>
      <c r="D48" s="263">
        <v>1.9</v>
      </c>
      <c r="E48" s="263">
        <v>1.82</v>
      </c>
    </row>
    <row r="49" spans="1:5">
      <c r="A49" s="288" t="s">
        <v>200</v>
      </c>
      <c r="B49" s="286"/>
      <c r="C49" s="286"/>
      <c r="D49" s="286"/>
      <c r="E49" s="286"/>
    </row>
    <row r="50" spans="1:5" ht="22.5">
      <c r="A50" s="89" t="s">
        <v>219</v>
      </c>
      <c r="B50" s="87">
        <v>96</v>
      </c>
      <c r="C50" s="87">
        <v>3.49091</v>
      </c>
      <c r="D50" s="87">
        <v>0.47</v>
      </c>
      <c r="E50" s="87">
        <v>0.45</v>
      </c>
    </row>
    <row r="51" spans="1:5">
      <c r="A51" s="89" t="s">
        <v>218</v>
      </c>
      <c r="B51" s="87">
        <v>53.43</v>
      </c>
      <c r="C51" s="87">
        <v>1.94296</v>
      </c>
      <c r="D51" s="87">
        <v>0.26</v>
      </c>
      <c r="E51" s="87">
        <v>0.25</v>
      </c>
    </row>
    <row r="52" spans="1:5">
      <c r="A52" s="89" t="s">
        <v>217</v>
      </c>
      <c r="B52" s="87">
        <v>0</v>
      </c>
      <c r="C52" s="87">
        <v>0</v>
      </c>
      <c r="D52" s="87">
        <v>0</v>
      </c>
      <c r="E52" s="87">
        <v>0</v>
      </c>
    </row>
    <row r="53" spans="1:5">
      <c r="A53" s="89" t="s">
        <v>216</v>
      </c>
      <c r="B53" s="87">
        <v>0</v>
      </c>
      <c r="C53" s="87">
        <v>0</v>
      </c>
      <c r="D53" s="87">
        <v>0</v>
      </c>
      <c r="E53" s="87">
        <v>0</v>
      </c>
    </row>
    <row r="54" spans="1:5">
      <c r="A54" s="261" t="s">
        <v>94</v>
      </c>
      <c r="B54" s="263">
        <v>149.43</v>
      </c>
      <c r="C54" s="263">
        <v>5.4338699999999998</v>
      </c>
      <c r="D54" s="263">
        <v>0.73</v>
      </c>
      <c r="E54" s="263">
        <v>0.7</v>
      </c>
    </row>
    <row r="55" spans="1:5">
      <c r="A55" s="261" t="s">
        <v>204</v>
      </c>
      <c r="B55" s="263">
        <v>539.04</v>
      </c>
      <c r="C55" s="263">
        <v>19.601510000000001</v>
      </c>
      <c r="D55" s="263">
        <v>2.63</v>
      </c>
      <c r="E55" s="263">
        <v>2.52</v>
      </c>
    </row>
    <row r="56" spans="1:5">
      <c r="A56" s="261" t="s">
        <v>205</v>
      </c>
      <c r="B56" s="263">
        <v>21074.360000000004</v>
      </c>
      <c r="C56" s="263">
        <v>766.34040000000005</v>
      </c>
      <c r="D56" s="263">
        <v>102.63</v>
      </c>
      <c r="E56" s="263">
        <v>98.44</v>
      </c>
    </row>
    <row r="57" spans="1:5">
      <c r="A57" s="288" t="s">
        <v>85</v>
      </c>
      <c r="B57" s="286"/>
      <c r="C57" s="286"/>
      <c r="D57" s="286"/>
      <c r="E57" s="286"/>
    </row>
    <row r="58" spans="1:5">
      <c r="A58" s="89" t="s">
        <v>206</v>
      </c>
      <c r="B58" s="87">
        <v>0</v>
      </c>
      <c r="C58" s="87">
        <v>0</v>
      </c>
      <c r="D58" s="87">
        <v>0</v>
      </c>
      <c r="E58" s="87">
        <v>0</v>
      </c>
    </row>
    <row r="59" spans="1:5">
      <c r="A59" s="89" t="s">
        <v>207</v>
      </c>
      <c r="B59" s="87">
        <v>333.75</v>
      </c>
      <c r="C59" s="87">
        <v>12.13636</v>
      </c>
      <c r="D59" s="87">
        <v>1.63</v>
      </c>
      <c r="E59" s="87">
        <v>1.56</v>
      </c>
    </row>
    <row r="60" spans="1:5">
      <c r="A60" s="261" t="s">
        <v>215</v>
      </c>
      <c r="B60" s="263">
        <v>333.75</v>
      </c>
      <c r="C60" s="263">
        <v>12.13636</v>
      </c>
      <c r="D60" s="263">
        <v>1.63</v>
      </c>
      <c r="E60" s="263">
        <v>1.56</v>
      </c>
    </row>
    <row r="61" spans="1:5">
      <c r="A61" s="261" t="s">
        <v>210</v>
      </c>
      <c r="B61" s="263">
        <v>21408.110000000004</v>
      </c>
      <c r="C61" s="263">
        <v>778.47676000000001</v>
      </c>
      <c r="D61" s="263">
        <v>104.26</v>
      </c>
      <c r="E61" s="263">
        <v>100</v>
      </c>
    </row>
    <row r="63" spans="1:5">
      <c r="A63" s="288" t="s">
        <v>331</v>
      </c>
      <c r="B63" s="286"/>
      <c r="C63" s="286"/>
      <c r="D63" s="286"/>
      <c r="E63" s="286"/>
    </row>
  </sheetData>
  <mergeCells count="12">
    <mergeCell ref="A28:E28"/>
    <mergeCell ref="A40:E40"/>
    <mergeCell ref="A44:E44"/>
    <mergeCell ref="A49:E49"/>
    <mergeCell ref="A57:E57"/>
    <mergeCell ref="A63:E63"/>
    <mergeCell ref="A1:F1"/>
    <mergeCell ref="A2:F2"/>
    <mergeCell ref="A3:F3"/>
    <mergeCell ref="B4:F4"/>
    <mergeCell ref="B5:F5"/>
    <mergeCell ref="A8:E8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6" width="13.140625" style="2"/>
    <col min="257" max="257" width="52.140625" style="2" customWidth="1"/>
    <col min="258" max="259" width="14.42578125" style="2" customWidth="1"/>
    <col min="260" max="260" width="9.85546875" style="2" customWidth="1"/>
    <col min="261" max="512" width="13.140625" style="2"/>
    <col min="513" max="513" width="52.140625" style="2" customWidth="1"/>
    <col min="514" max="515" width="14.42578125" style="2" customWidth="1"/>
    <col min="516" max="516" width="9.85546875" style="2" customWidth="1"/>
    <col min="517" max="768" width="13.140625" style="2"/>
    <col min="769" max="769" width="52.140625" style="2" customWidth="1"/>
    <col min="770" max="771" width="14.42578125" style="2" customWidth="1"/>
    <col min="772" max="772" width="9.85546875" style="2" customWidth="1"/>
    <col min="773" max="1024" width="13.140625" style="2"/>
    <col min="1025" max="1025" width="52.140625" style="2" customWidth="1"/>
    <col min="1026" max="1027" width="14.42578125" style="2" customWidth="1"/>
    <col min="1028" max="1028" width="9.85546875" style="2" customWidth="1"/>
    <col min="1029" max="1280" width="13.140625" style="2"/>
    <col min="1281" max="1281" width="52.140625" style="2" customWidth="1"/>
    <col min="1282" max="1283" width="14.42578125" style="2" customWidth="1"/>
    <col min="1284" max="1284" width="9.85546875" style="2" customWidth="1"/>
    <col min="1285" max="1536" width="13.140625" style="2"/>
    <col min="1537" max="1537" width="52.140625" style="2" customWidth="1"/>
    <col min="1538" max="1539" width="14.42578125" style="2" customWidth="1"/>
    <col min="1540" max="1540" width="9.85546875" style="2" customWidth="1"/>
    <col min="1541" max="1792" width="13.140625" style="2"/>
    <col min="1793" max="1793" width="52.140625" style="2" customWidth="1"/>
    <col min="1794" max="1795" width="14.42578125" style="2" customWidth="1"/>
    <col min="1796" max="1796" width="9.85546875" style="2" customWidth="1"/>
    <col min="1797" max="2048" width="13.140625" style="2"/>
    <col min="2049" max="2049" width="52.140625" style="2" customWidth="1"/>
    <col min="2050" max="2051" width="14.42578125" style="2" customWidth="1"/>
    <col min="2052" max="2052" width="9.85546875" style="2" customWidth="1"/>
    <col min="2053" max="2304" width="13.140625" style="2"/>
    <col min="2305" max="2305" width="52.140625" style="2" customWidth="1"/>
    <col min="2306" max="2307" width="14.42578125" style="2" customWidth="1"/>
    <col min="2308" max="2308" width="9.85546875" style="2" customWidth="1"/>
    <col min="2309" max="2560" width="13.140625" style="2"/>
    <col min="2561" max="2561" width="52.140625" style="2" customWidth="1"/>
    <col min="2562" max="2563" width="14.42578125" style="2" customWidth="1"/>
    <col min="2564" max="2564" width="9.85546875" style="2" customWidth="1"/>
    <col min="2565" max="2816" width="13.140625" style="2"/>
    <col min="2817" max="2817" width="52.140625" style="2" customWidth="1"/>
    <col min="2818" max="2819" width="14.42578125" style="2" customWidth="1"/>
    <col min="2820" max="2820" width="9.85546875" style="2" customWidth="1"/>
    <col min="2821" max="3072" width="13.140625" style="2"/>
    <col min="3073" max="3073" width="52.140625" style="2" customWidth="1"/>
    <col min="3074" max="3075" width="14.42578125" style="2" customWidth="1"/>
    <col min="3076" max="3076" width="9.85546875" style="2" customWidth="1"/>
    <col min="3077" max="3328" width="13.140625" style="2"/>
    <col min="3329" max="3329" width="52.140625" style="2" customWidth="1"/>
    <col min="3330" max="3331" width="14.42578125" style="2" customWidth="1"/>
    <col min="3332" max="3332" width="9.85546875" style="2" customWidth="1"/>
    <col min="3333" max="3584" width="13.140625" style="2"/>
    <col min="3585" max="3585" width="52.140625" style="2" customWidth="1"/>
    <col min="3586" max="3587" width="14.42578125" style="2" customWidth="1"/>
    <col min="3588" max="3588" width="9.85546875" style="2" customWidth="1"/>
    <col min="3589" max="3840" width="13.140625" style="2"/>
    <col min="3841" max="3841" width="52.140625" style="2" customWidth="1"/>
    <col min="3842" max="3843" width="14.42578125" style="2" customWidth="1"/>
    <col min="3844" max="3844" width="9.85546875" style="2" customWidth="1"/>
    <col min="3845" max="4096" width="13.140625" style="2"/>
    <col min="4097" max="4097" width="52.140625" style="2" customWidth="1"/>
    <col min="4098" max="4099" width="14.42578125" style="2" customWidth="1"/>
    <col min="4100" max="4100" width="9.85546875" style="2" customWidth="1"/>
    <col min="4101" max="4352" width="13.140625" style="2"/>
    <col min="4353" max="4353" width="52.140625" style="2" customWidth="1"/>
    <col min="4354" max="4355" width="14.42578125" style="2" customWidth="1"/>
    <col min="4356" max="4356" width="9.85546875" style="2" customWidth="1"/>
    <col min="4357" max="4608" width="13.140625" style="2"/>
    <col min="4609" max="4609" width="52.140625" style="2" customWidth="1"/>
    <col min="4610" max="4611" width="14.42578125" style="2" customWidth="1"/>
    <col min="4612" max="4612" width="9.85546875" style="2" customWidth="1"/>
    <col min="4613" max="4864" width="13.140625" style="2"/>
    <col min="4865" max="4865" width="52.140625" style="2" customWidth="1"/>
    <col min="4866" max="4867" width="14.42578125" style="2" customWidth="1"/>
    <col min="4868" max="4868" width="9.85546875" style="2" customWidth="1"/>
    <col min="4869" max="5120" width="13.140625" style="2"/>
    <col min="5121" max="5121" width="52.140625" style="2" customWidth="1"/>
    <col min="5122" max="5123" width="14.42578125" style="2" customWidth="1"/>
    <col min="5124" max="5124" width="9.85546875" style="2" customWidth="1"/>
    <col min="5125" max="5376" width="13.140625" style="2"/>
    <col min="5377" max="5377" width="52.140625" style="2" customWidth="1"/>
    <col min="5378" max="5379" width="14.42578125" style="2" customWidth="1"/>
    <col min="5380" max="5380" width="9.85546875" style="2" customWidth="1"/>
    <col min="5381" max="5632" width="13.140625" style="2"/>
    <col min="5633" max="5633" width="52.140625" style="2" customWidth="1"/>
    <col min="5634" max="5635" width="14.42578125" style="2" customWidth="1"/>
    <col min="5636" max="5636" width="9.85546875" style="2" customWidth="1"/>
    <col min="5637" max="5888" width="13.140625" style="2"/>
    <col min="5889" max="5889" width="52.140625" style="2" customWidth="1"/>
    <col min="5890" max="5891" width="14.42578125" style="2" customWidth="1"/>
    <col min="5892" max="5892" width="9.85546875" style="2" customWidth="1"/>
    <col min="5893" max="6144" width="13.140625" style="2"/>
    <col min="6145" max="6145" width="52.140625" style="2" customWidth="1"/>
    <col min="6146" max="6147" width="14.42578125" style="2" customWidth="1"/>
    <col min="6148" max="6148" width="9.85546875" style="2" customWidth="1"/>
    <col min="6149" max="6400" width="13.140625" style="2"/>
    <col min="6401" max="6401" width="52.140625" style="2" customWidth="1"/>
    <col min="6402" max="6403" width="14.42578125" style="2" customWidth="1"/>
    <col min="6404" max="6404" width="9.85546875" style="2" customWidth="1"/>
    <col min="6405" max="6656" width="13.140625" style="2"/>
    <col min="6657" max="6657" width="52.140625" style="2" customWidth="1"/>
    <col min="6658" max="6659" width="14.42578125" style="2" customWidth="1"/>
    <col min="6660" max="6660" width="9.85546875" style="2" customWidth="1"/>
    <col min="6661" max="6912" width="13.140625" style="2"/>
    <col min="6913" max="6913" width="52.140625" style="2" customWidth="1"/>
    <col min="6914" max="6915" width="14.42578125" style="2" customWidth="1"/>
    <col min="6916" max="6916" width="9.85546875" style="2" customWidth="1"/>
    <col min="6917" max="7168" width="13.140625" style="2"/>
    <col min="7169" max="7169" width="52.140625" style="2" customWidth="1"/>
    <col min="7170" max="7171" width="14.42578125" style="2" customWidth="1"/>
    <col min="7172" max="7172" width="9.85546875" style="2" customWidth="1"/>
    <col min="7173" max="7424" width="13.140625" style="2"/>
    <col min="7425" max="7425" width="52.140625" style="2" customWidth="1"/>
    <col min="7426" max="7427" width="14.42578125" style="2" customWidth="1"/>
    <col min="7428" max="7428" width="9.85546875" style="2" customWidth="1"/>
    <col min="7429" max="7680" width="13.140625" style="2"/>
    <col min="7681" max="7681" width="52.140625" style="2" customWidth="1"/>
    <col min="7682" max="7683" width="14.42578125" style="2" customWidth="1"/>
    <col min="7684" max="7684" width="9.85546875" style="2" customWidth="1"/>
    <col min="7685" max="7936" width="13.140625" style="2"/>
    <col min="7937" max="7937" width="52.140625" style="2" customWidth="1"/>
    <col min="7938" max="7939" width="14.42578125" style="2" customWidth="1"/>
    <col min="7940" max="7940" width="9.85546875" style="2" customWidth="1"/>
    <col min="7941" max="8192" width="13.140625" style="2"/>
    <col min="8193" max="8193" width="52.140625" style="2" customWidth="1"/>
    <col min="8194" max="8195" width="14.42578125" style="2" customWidth="1"/>
    <col min="8196" max="8196" width="9.85546875" style="2" customWidth="1"/>
    <col min="8197" max="8448" width="13.140625" style="2"/>
    <col min="8449" max="8449" width="52.140625" style="2" customWidth="1"/>
    <col min="8450" max="8451" width="14.42578125" style="2" customWidth="1"/>
    <col min="8452" max="8452" width="9.85546875" style="2" customWidth="1"/>
    <col min="8453" max="8704" width="13.140625" style="2"/>
    <col min="8705" max="8705" width="52.140625" style="2" customWidth="1"/>
    <col min="8706" max="8707" width="14.42578125" style="2" customWidth="1"/>
    <col min="8708" max="8708" width="9.85546875" style="2" customWidth="1"/>
    <col min="8709" max="8960" width="13.140625" style="2"/>
    <col min="8961" max="8961" width="52.140625" style="2" customWidth="1"/>
    <col min="8962" max="8963" width="14.42578125" style="2" customWidth="1"/>
    <col min="8964" max="8964" width="9.85546875" style="2" customWidth="1"/>
    <col min="8965" max="9216" width="13.140625" style="2"/>
    <col min="9217" max="9217" width="52.140625" style="2" customWidth="1"/>
    <col min="9218" max="9219" width="14.42578125" style="2" customWidth="1"/>
    <col min="9220" max="9220" width="9.85546875" style="2" customWidth="1"/>
    <col min="9221" max="9472" width="13.140625" style="2"/>
    <col min="9473" max="9473" width="52.140625" style="2" customWidth="1"/>
    <col min="9474" max="9475" width="14.42578125" style="2" customWidth="1"/>
    <col min="9476" max="9476" width="9.85546875" style="2" customWidth="1"/>
    <col min="9477" max="9728" width="13.140625" style="2"/>
    <col min="9729" max="9729" width="52.140625" style="2" customWidth="1"/>
    <col min="9730" max="9731" width="14.42578125" style="2" customWidth="1"/>
    <col min="9732" max="9732" width="9.85546875" style="2" customWidth="1"/>
    <col min="9733" max="9984" width="13.140625" style="2"/>
    <col min="9985" max="9985" width="52.140625" style="2" customWidth="1"/>
    <col min="9986" max="9987" width="14.42578125" style="2" customWidth="1"/>
    <col min="9988" max="9988" width="9.85546875" style="2" customWidth="1"/>
    <col min="9989" max="10240" width="13.140625" style="2"/>
    <col min="10241" max="10241" width="52.140625" style="2" customWidth="1"/>
    <col min="10242" max="10243" width="14.42578125" style="2" customWidth="1"/>
    <col min="10244" max="10244" width="9.85546875" style="2" customWidth="1"/>
    <col min="10245" max="10496" width="13.140625" style="2"/>
    <col min="10497" max="10497" width="52.140625" style="2" customWidth="1"/>
    <col min="10498" max="10499" width="14.42578125" style="2" customWidth="1"/>
    <col min="10500" max="10500" width="9.85546875" style="2" customWidth="1"/>
    <col min="10501" max="10752" width="13.140625" style="2"/>
    <col min="10753" max="10753" width="52.140625" style="2" customWidth="1"/>
    <col min="10754" max="10755" width="14.42578125" style="2" customWidth="1"/>
    <col min="10756" max="10756" width="9.85546875" style="2" customWidth="1"/>
    <col min="10757" max="11008" width="13.140625" style="2"/>
    <col min="11009" max="11009" width="52.140625" style="2" customWidth="1"/>
    <col min="11010" max="11011" width="14.42578125" style="2" customWidth="1"/>
    <col min="11012" max="11012" width="9.85546875" style="2" customWidth="1"/>
    <col min="11013" max="11264" width="13.140625" style="2"/>
    <col min="11265" max="11265" width="52.140625" style="2" customWidth="1"/>
    <col min="11266" max="11267" width="14.42578125" style="2" customWidth="1"/>
    <col min="11268" max="11268" width="9.85546875" style="2" customWidth="1"/>
    <col min="11269" max="11520" width="13.140625" style="2"/>
    <col min="11521" max="11521" width="52.140625" style="2" customWidth="1"/>
    <col min="11522" max="11523" width="14.42578125" style="2" customWidth="1"/>
    <col min="11524" max="11524" width="9.85546875" style="2" customWidth="1"/>
    <col min="11525" max="11776" width="13.140625" style="2"/>
    <col min="11777" max="11777" width="52.140625" style="2" customWidth="1"/>
    <col min="11778" max="11779" width="14.42578125" style="2" customWidth="1"/>
    <col min="11780" max="11780" width="9.85546875" style="2" customWidth="1"/>
    <col min="11781" max="12032" width="13.140625" style="2"/>
    <col min="12033" max="12033" width="52.140625" style="2" customWidth="1"/>
    <col min="12034" max="12035" width="14.42578125" style="2" customWidth="1"/>
    <col min="12036" max="12036" width="9.85546875" style="2" customWidth="1"/>
    <col min="12037" max="12288" width="13.140625" style="2"/>
    <col min="12289" max="12289" width="52.140625" style="2" customWidth="1"/>
    <col min="12290" max="12291" width="14.42578125" style="2" customWidth="1"/>
    <col min="12292" max="12292" width="9.85546875" style="2" customWidth="1"/>
    <col min="12293" max="12544" width="13.140625" style="2"/>
    <col min="12545" max="12545" width="52.140625" style="2" customWidth="1"/>
    <col min="12546" max="12547" width="14.42578125" style="2" customWidth="1"/>
    <col min="12548" max="12548" width="9.85546875" style="2" customWidth="1"/>
    <col min="12549" max="12800" width="13.140625" style="2"/>
    <col min="12801" max="12801" width="52.140625" style="2" customWidth="1"/>
    <col min="12802" max="12803" width="14.42578125" style="2" customWidth="1"/>
    <col min="12804" max="12804" width="9.85546875" style="2" customWidth="1"/>
    <col min="12805" max="13056" width="13.140625" style="2"/>
    <col min="13057" max="13057" width="52.140625" style="2" customWidth="1"/>
    <col min="13058" max="13059" width="14.42578125" style="2" customWidth="1"/>
    <col min="13060" max="13060" width="9.85546875" style="2" customWidth="1"/>
    <col min="13061" max="13312" width="13.140625" style="2"/>
    <col min="13313" max="13313" width="52.140625" style="2" customWidth="1"/>
    <col min="13314" max="13315" width="14.42578125" style="2" customWidth="1"/>
    <col min="13316" max="13316" width="9.85546875" style="2" customWidth="1"/>
    <col min="13317" max="13568" width="13.140625" style="2"/>
    <col min="13569" max="13569" width="52.140625" style="2" customWidth="1"/>
    <col min="13570" max="13571" width="14.42578125" style="2" customWidth="1"/>
    <col min="13572" max="13572" width="9.85546875" style="2" customWidth="1"/>
    <col min="13573" max="13824" width="13.140625" style="2"/>
    <col min="13825" max="13825" width="52.140625" style="2" customWidth="1"/>
    <col min="13826" max="13827" width="14.42578125" style="2" customWidth="1"/>
    <col min="13828" max="13828" width="9.85546875" style="2" customWidth="1"/>
    <col min="13829" max="14080" width="13.140625" style="2"/>
    <col min="14081" max="14081" width="52.140625" style="2" customWidth="1"/>
    <col min="14082" max="14083" width="14.42578125" style="2" customWidth="1"/>
    <col min="14084" max="14084" width="9.85546875" style="2" customWidth="1"/>
    <col min="14085" max="14336" width="13.140625" style="2"/>
    <col min="14337" max="14337" width="52.140625" style="2" customWidth="1"/>
    <col min="14338" max="14339" width="14.42578125" style="2" customWidth="1"/>
    <col min="14340" max="14340" width="9.85546875" style="2" customWidth="1"/>
    <col min="14341" max="14592" width="13.140625" style="2"/>
    <col min="14593" max="14593" width="52.140625" style="2" customWidth="1"/>
    <col min="14594" max="14595" width="14.42578125" style="2" customWidth="1"/>
    <col min="14596" max="14596" width="9.85546875" style="2" customWidth="1"/>
    <col min="14597" max="14848" width="13.140625" style="2"/>
    <col min="14849" max="14849" width="52.140625" style="2" customWidth="1"/>
    <col min="14850" max="14851" width="14.42578125" style="2" customWidth="1"/>
    <col min="14852" max="14852" width="9.85546875" style="2" customWidth="1"/>
    <col min="14853" max="15104" width="13.140625" style="2"/>
    <col min="15105" max="15105" width="52.140625" style="2" customWidth="1"/>
    <col min="15106" max="15107" width="14.42578125" style="2" customWidth="1"/>
    <col min="15108" max="15108" width="9.85546875" style="2" customWidth="1"/>
    <col min="15109" max="15360" width="13.140625" style="2"/>
    <col min="15361" max="15361" width="52.140625" style="2" customWidth="1"/>
    <col min="15362" max="15363" width="14.42578125" style="2" customWidth="1"/>
    <col min="15364" max="15364" width="9.85546875" style="2" customWidth="1"/>
    <col min="15365" max="15616" width="13.140625" style="2"/>
    <col min="15617" max="15617" width="52.140625" style="2" customWidth="1"/>
    <col min="15618" max="15619" width="14.42578125" style="2" customWidth="1"/>
    <col min="15620" max="15620" width="9.85546875" style="2" customWidth="1"/>
    <col min="15621" max="15872" width="13.140625" style="2"/>
    <col min="15873" max="15873" width="52.140625" style="2" customWidth="1"/>
    <col min="15874" max="15875" width="14.42578125" style="2" customWidth="1"/>
    <col min="15876" max="15876" width="9.85546875" style="2" customWidth="1"/>
    <col min="15877" max="16128" width="13.140625" style="2"/>
    <col min="16129" max="16129" width="52.140625" style="2" customWidth="1"/>
    <col min="16130" max="16131" width="14.42578125" style="2" customWidth="1"/>
    <col min="16132" max="16132" width="9.85546875" style="2" customWidth="1"/>
    <col min="16133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307</v>
      </c>
      <c r="B2" s="1"/>
      <c r="C2" s="1"/>
      <c r="D2" s="1"/>
    </row>
    <row r="3" spans="1:4">
      <c r="A3" s="136" t="s">
        <v>285</v>
      </c>
      <c r="B3" s="1"/>
      <c r="C3" s="1"/>
      <c r="D3" s="1"/>
    </row>
    <row r="4" spans="1:4">
      <c r="A4" s="136" t="s">
        <v>308</v>
      </c>
      <c r="B4" s="1"/>
      <c r="C4" s="1"/>
      <c r="D4" s="1"/>
    </row>
    <row r="5" spans="1:4" ht="13.5" thickBot="1">
      <c r="A5" s="3" t="s">
        <v>4</v>
      </c>
      <c r="B5" s="137">
        <v>36095</v>
      </c>
      <c r="C5" s="138" t="s">
        <v>5</v>
      </c>
    </row>
    <row r="6" spans="1:4">
      <c r="A6" s="6"/>
      <c r="B6" s="139" t="s">
        <v>6</v>
      </c>
      <c r="C6" s="56" t="s">
        <v>286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309</v>
      </c>
      <c r="D8" s="144" t="s">
        <v>13</v>
      </c>
    </row>
    <row r="9" spans="1:4">
      <c r="A9" s="141" t="s">
        <v>14</v>
      </c>
      <c r="B9" s="145"/>
    </row>
    <row r="10" spans="1:4">
      <c r="A10" s="146" t="s">
        <v>15</v>
      </c>
      <c r="B10" s="145">
        <v>0</v>
      </c>
      <c r="C10" s="145">
        <v>0</v>
      </c>
      <c r="D10" s="57">
        <v>0</v>
      </c>
    </row>
    <row r="11" spans="1:4">
      <c r="A11" s="146" t="s">
        <v>16</v>
      </c>
      <c r="B11" s="2">
        <v>0</v>
      </c>
      <c r="C11" s="2">
        <v>0</v>
      </c>
      <c r="D11" s="57">
        <v>0</v>
      </c>
    </row>
    <row r="12" spans="1:4">
      <c r="A12" s="146" t="s">
        <v>17</v>
      </c>
      <c r="B12" s="145">
        <v>3075</v>
      </c>
      <c r="C12" s="145">
        <v>0.08</v>
      </c>
      <c r="D12" s="57">
        <v>0.27466744919094804</v>
      </c>
    </row>
    <row r="13" spans="1:4">
      <c r="A13" s="146" t="s">
        <v>18</v>
      </c>
      <c r="B13" s="145">
        <v>0</v>
      </c>
      <c r="C13" s="145">
        <v>0</v>
      </c>
      <c r="D13" s="57">
        <v>0</v>
      </c>
    </row>
    <row r="14" spans="1:4">
      <c r="A14" s="146" t="s">
        <v>19</v>
      </c>
      <c r="B14" s="145">
        <v>0</v>
      </c>
      <c r="C14" s="145">
        <v>0</v>
      </c>
      <c r="D14" s="57">
        <v>0</v>
      </c>
    </row>
    <row r="15" spans="1:4">
      <c r="A15" s="138" t="s">
        <v>20</v>
      </c>
      <c r="B15" s="145">
        <v>2212.5</v>
      </c>
      <c r="C15" s="145">
        <v>0.06</v>
      </c>
      <c r="D15" s="57">
        <v>0.19762657929592603</v>
      </c>
    </row>
    <row r="16" spans="1:4">
      <c r="A16" s="138" t="s">
        <v>21</v>
      </c>
      <c r="B16" s="145">
        <v>60.6</v>
      </c>
      <c r="C16" s="145">
        <v>0</v>
      </c>
      <c r="D16" s="57">
        <v>5.4129585108850242E-3</v>
      </c>
    </row>
    <row r="17" spans="1:4">
      <c r="A17" s="138" t="s">
        <v>22</v>
      </c>
      <c r="B17" s="145">
        <v>1200</v>
      </c>
      <c r="C17" s="145">
        <v>0.03</v>
      </c>
      <c r="D17" s="57">
        <v>0.107187297245248</v>
      </c>
    </row>
    <row r="18" spans="1:4">
      <c r="A18" s="138" t="s">
        <v>23</v>
      </c>
      <c r="B18" s="145">
        <v>2144</v>
      </c>
      <c r="C18" s="145">
        <v>0.06</v>
      </c>
      <c r="D18" s="57">
        <v>0.19150797107817644</v>
      </c>
    </row>
    <row r="19" spans="1:4">
      <c r="A19" s="138" t="s">
        <v>24</v>
      </c>
      <c r="B19" s="145">
        <v>878</v>
      </c>
      <c r="C19" s="145">
        <v>0</v>
      </c>
      <c r="D19" s="57">
        <v>7.8425372484439801E-2</v>
      </c>
    </row>
    <row r="20" spans="1:4">
      <c r="A20" s="138" t="s">
        <v>25</v>
      </c>
      <c r="B20" s="145">
        <v>485.51</v>
      </c>
      <c r="C20" s="145">
        <v>0.01</v>
      </c>
      <c r="D20" s="57">
        <v>4.3367087237950297E-2</v>
      </c>
    </row>
    <row r="21" spans="1:4">
      <c r="A21" s="138" t="s">
        <v>26</v>
      </c>
      <c r="B21" s="145">
        <v>140</v>
      </c>
      <c r="C21" s="145">
        <v>0</v>
      </c>
      <c r="D21" s="57">
        <v>1.2505184678612268E-2</v>
      </c>
    </row>
    <row r="22" spans="1:4">
      <c r="A22" s="148" t="s">
        <v>27</v>
      </c>
      <c r="B22" s="149">
        <v>10195.61</v>
      </c>
      <c r="C22" s="149">
        <v>0.24</v>
      </c>
      <c r="D22" s="59">
        <v>0.9106998997221859</v>
      </c>
    </row>
    <row r="23" spans="1:4">
      <c r="A23" s="151" t="s">
        <v>28</v>
      </c>
      <c r="B23" s="2">
        <v>0</v>
      </c>
      <c r="C23" s="2">
        <v>0</v>
      </c>
    </row>
    <row r="24" spans="1:4">
      <c r="A24" s="146" t="s">
        <v>29</v>
      </c>
      <c r="B24" s="145">
        <v>0</v>
      </c>
      <c r="C24" s="145">
        <v>0</v>
      </c>
      <c r="D24" s="57">
        <v>0</v>
      </c>
    </row>
    <row r="25" spans="1:4">
      <c r="A25" s="146" t="s">
        <v>30</v>
      </c>
      <c r="B25" s="145">
        <v>50.98</v>
      </c>
      <c r="C25" s="145">
        <v>0</v>
      </c>
      <c r="D25" s="57">
        <v>4.5536736779689529E-3</v>
      </c>
    </row>
    <row r="26" spans="1:4">
      <c r="A26" s="146" t="s">
        <v>31</v>
      </c>
      <c r="B26" s="145">
        <v>0</v>
      </c>
      <c r="C26" s="145">
        <v>0</v>
      </c>
      <c r="D26" s="57">
        <v>0</v>
      </c>
    </row>
    <row r="27" spans="1:4">
      <c r="A27" s="146" t="s">
        <v>32</v>
      </c>
      <c r="B27" s="145">
        <v>0</v>
      </c>
      <c r="C27" s="145">
        <v>0</v>
      </c>
      <c r="D27" s="57">
        <v>0</v>
      </c>
    </row>
    <row r="28" spans="1:4">
      <c r="A28" s="146" t="s">
        <v>33</v>
      </c>
      <c r="B28" s="145">
        <v>483.67</v>
      </c>
      <c r="C28" s="145">
        <v>0.01</v>
      </c>
      <c r="D28" s="57">
        <v>4.3202733382174258E-2</v>
      </c>
    </row>
    <row r="29" spans="1:4">
      <c r="A29" s="146" t="s">
        <v>34</v>
      </c>
      <c r="B29" s="145">
        <v>0</v>
      </c>
      <c r="C29" s="145">
        <v>0</v>
      </c>
      <c r="D29" s="57">
        <v>0</v>
      </c>
    </row>
    <row r="30" spans="1:4">
      <c r="A30" s="146" t="s">
        <v>35</v>
      </c>
      <c r="B30" s="145">
        <v>0</v>
      </c>
      <c r="C30" s="145">
        <v>0</v>
      </c>
      <c r="D30" s="57">
        <v>0</v>
      </c>
    </row>
    <row r="31" spans="1:4">
      <c r="A31" s="146" t="s">
        <v>36</v>
      </c>
      <c r="B31" s="145">
        <v>0</v>
      </c>
      <c r="C31" s="145">
        <v>0</v>
      </c>
      <c r="D31" s="57">
        <v>0</v>
      </c>
    </row>
    <row r="32" spans="1:4">
      <c r="A32" s="152" t="s">
        <v>37</v>
      </c>
      <c r="B32" s="153">
        <v>534.65</v>
      </c>
      <c r="C32" s="153">
        <v>0.01</v>
      </c>
      <c r="D32" s="61">
        <v>4.7756407060143204E-2</v>
      </c>
    </row>
    <row r="33" spans="1:239" s="155" customFormat="1">
      <c r="A33" s="141" t="s">
        <v>38</v>
      </c>
      <c r="B33" s="2">
        <v>0</v>
      </c>
      <c r="C33" s="2">
        <v>0</v>
      </c>
      <c r="D33" s="2"/>
    </row>
    <row r="34" spans="1:239" s="155" customFormat="1">
      <c r="A34" s="146" t="s">
        <v>39</v>
      </c>
      <c r="B34" s="145">
        <v>462.22645398690344</v>
      </c>
      <c r="C34" s="145">
        <v>0.01</v>
      </c>
      <c r="D34" s="57">
        <v>4.1287336931759309E-2</v>
      </c>
    </row>
    <row r="35" spans="1:239" s="155" customFormat="1">
      <c r="A35" s="138" t="s">
        <v>40</v>
      </c>
      <c r="B35" s="145">
        <v>462.22645398690344</v>
      </c>
      <c r="C35" s="145">
        <v>0.01</v>
      </c>
      <c r="D35" s="57">
        <v>4.1287336931759309E-2</v>
      </c>
    </row>
    <row r="36" spans="1:239" s="156" customFormat="1">
      <c r="A36" s="148" t="s">
        <v>41</v>
      </c>
      <c r="B36" s="149">
        <v>11192.486453986903</v>
      </c>
      <c r="C36" s="149">
        <v>0.26</v>
      </c>
      <c r="D36" s="59">
        <v>0.99974364371408841</v>
      </c>
    </row>
    <row r="37" spans="1:239" s="155" customFormat="1">
      <c r="A37" s="141" t="s">
        <v>42</v>
      </c>
      <c r="B37" s="2">
        <v>0</v>
      </c>
      <c r="C37" s="2">
        <v>0</v>
      </c>
      <c r="D37" s="2"/>
    </row>
    <row r="38" spans="1:239" s="155" customFormat="1">
      <c r="A38" s="138" t="s">
        <v>43</v>
      </c>
      <c r="B38" s="145">
        <v>0</v>
      </c>
      <c r="C38" s="145">
        <v>0</v>
      </c>
      <c r="D38" s="57">
        <v>0</v>
      </c>
    </row>
    <row r="39" spans="1:239" s="155" customFormat="1">
      <c r="A39" s="138" t="s">
        <v>44</v>
      </c>
      <c r="B39" s="145">
        <v>2.56</v>
      </c>
      <c r="C39" s="145">
        <v>0</v>
      </c>
      <c r="D39" s="57">
        <v>2.2866623412319575E-4</v>
      </c>
    </row>
    <row r="40" spans="1:239" s="155" customFormat="1">
      <c r="A40" s="146" t="s">
        <v>45</v>
      </c>
      <c r="B40" s="145">
        <v>0</v>
      </c>
      <c r="C40" s="145">
        <v>0</v>
      </c>
      <c r="D40" s="57">
        <v>0</v>
      </c>
    </row>
    <row r="41" spans="1:239" s="155" customFormat="1">
      <c r="A41" s="152" t="s">
        <v>46</v>
      </c>
      <c r="B41" s="153">
        <v>2.56</v>
      </c>
      <c r="C41" s="153">
        <v>0</v>
      </c>
      <c r="D41" s="61">
        <v>2.2866623412319575E-4</v>
      </c>
      <c r="E41" s="158"/>
      <c r="F41" s="158"/>
      <c r="G41" s="27"/>
      <c r="H41" s="157"/>
      <c r="I41" s="158"/>
      <c r="J41" s="158"/>
      <c r="K41" s="27"/>
      <c r="L41" s="157"/>
      <c r="M41" s="158"/>
      <c r="N41" s="158"/>
      <c r="O41" s="27"/>
      <c r="P41" s="157"/>
      <c r="Q41" s="158"/>
      <c r="R41" s="158"/>
      <c r="S41" s="27"/>
      <c r="T41" s="157"/>
      <c r="U41" s="158"/>
      <c r="V41" s="158"/>
      <c r="W41" s="27"/>
      <c r="X41" s="157"/>
      <c r="Y41" s="158"/>
      <c r="Z41" s="158"/>
      <c r="AA41" s="27"/>
      <c r="AB41" s="157"/>
      <c r="AC41" s="158"/>
      <c r="AD41" s="158"/>
      <c r="AE41" s="27"/>
      <c r="AF41" s="157"/>
      <c r="AG41" s="158"/>
      <c r="AH41" s="158"/>
      <c r="AI41" s="27"/>
      <c r="AJ41" s="157"/>
      <c r="AK41" s="158"/>
      <c r="AL41" s="158"/>
      <c r="AM41" s="27"/>
      <c r="AN41" s="157"/>
      <c r="AO41" s="158"/>
      <c r="AP41" s="158"/>
      <c r="AQ41" s="27"/>
      <c r="AR41" s="157"/>
      <c r="AS41" s="158"/>
      <c r="AT41" s="158"/>
      <c r="AU41" s="27"/>
      <c r="AV41" s="157"/>
      <c r="AW41" s="158"/>
      <c r="AX41" s="158"/>
      <c r="AY41" s="27"/>
      <c r="AZ41" s="157"/>
      <c r="BA41" s="158"/>
      <c r="BB41" s="158"/>
      <c r="BC41" s="27"/>
      <c r="BD41" s="157"/>
      <c r="BE41" s="158"/>
      <c r="BF41" s="158"/>
      <c r="BG41" s="27"/>
      <c r="BH41" s="157"/>
      <c r="BI41" s="158"/>
      <c r="BJ41" s="158"/>
      <c r="BK41" s="27"/>
      <c r="BL41" s="157"/>
      <c r="BM41" s="158"/>
      <c r="BN41" s="158"/>
      <c r="BO41" s="27"/>
      <c r="BP41" s="157"/>
      <c r="BQ41" s="158"/>
      <c r="BR41" s="158"/>
      <c r="BS41" s="27"/>
      <c r="BT41" s="157"/>
      <c r="BU41" s="158"/>
      <c r="BV41" s="158"/>
      <c r="BW41" s="27"/>
      <c r="BX41" s="157"/>
      <c r="BY41" s="158"/>
      <c r="BZ41" s="158"/>
      <c r="CA41" s="27"/>
      <c r="CB41" s="157"/>
      <c r="CC41" s="158"/>
      <c r="CD41" s="158"/>
      <c r="CE41" s="27"/>
      <c r="CF41" s="157"/>
      <c r="CG41" s="158"/>
      <c r="CH41" s="158"/>
      <c r="CI41" s="27"/>
      <c r="CJ41" s="157"/>
      <c r="CK41" s="158"/>
      <c r="CL41" s="158"/>
      <c r="CM41" s="27"/>
      <c r="CN41" s="157"/>
      <c r="CO41" s="158"/>
      <c r="CP41" s="158"/>
      <c r="CQ41" s="27"/>
      <c r="CR41" s="157"/>
      <c r="CS41" s="158"/>
      <c r="CT41" s="158"/>
      <c r="CU41" s="27"/>
      <c r="CV41" s="157"/>
      <c r="CW41" s="158"/>
      <c r="CX41" s="158"/>
      <c r="CY41" s="27"/>
      <c r="CZ41" s="157"/>
      <c r="DA41" s="158"/>
      <c r="DB41" s="158"/>
      <c r="DC41" s="27"/>
      <c r="DD41" s="157"/>
      <c r="DE41" s="158"/>
      <c r="DF41" s="158"/>
      <c r="DG41" s="27"/>
      <c r="DH41" s="157"/>
      <c r="DI41" s="158"/>
      <c r="DJ41" s="158"/>
      <c r="DK41" s="27"/>
      <c r="DL41" s="157"/>
      <c r="DM41" s="158"/>
      <c r="DN41" s="158"/>
      <c r="DO41" s="27"/>
      <c r="DP41" s="157"/>
      <c r="DQ41" s="158"/>
      <c r="DR41" s="158"/>
      <c r="DS41" s="27"/>
      <c r="DT41" s="157"/>
      <c r="DU41" s="158"/>
      <c r="DV41" s="158"/>
      <c r="DW41" s="27"/>
      <c r="DX41" s="157"/>
      <c r="DY41" s="158"/>
      <c r="DZ41" s="158"/>
      <c r="EA41" s="27"/>
      <c r="EB41" s="157"/>
      <c r="EC41" s="158"/>
      <c r="ED41" s="158"/>
      <c r="EE41" s="27"/>
      <c r="EF41" s="157"/>
      <c r="EG41" s="158"/>
      <c r="EH41" s="158"/>
      <c r="EI41" s="27"/>
      <c r="EJ41" s="157"/>
      <c r="EK41" s="158"/>
      <c r="EL41" s="158"/>
      <c r="EM41" s="27"/>
      <c r="EN41" s="157"/>
      <c r="EO41" s="158"/>
      <c r="EP41" s="158"/>
      <c r="EQ41" s="27"/>
      <c r="ER41" s="157"/>
      <c r="ES41" s="158"/>
      <c r="ET41" s="158"/>
      <c r="EU41" s="27"/>
      <c r="EV41" s="157"/>
      <c r="EW41" s="158"/>
      <c r="EX41" s="158"/>
      <c r="EY41" s="27"/>
      <c r="EZ41" s="157"/>
      <c r="FA41" s="158"/>
      <c r="FB41" s="158"/>
      <c r="FC41" s="27"/>
      <c r="FD41" s="157"/>
      <c r="FE41" s="158"/>
      <c r="FF41" s="158"/>
      <c r="FG41" s="27"/>
      <c r="FH41" s="157"/>
      <c r="FI41" s="158"/>
      <c r="FJ41" s="158"/>
      <c r="FK41" s="27"/>
      <c r="FL41" s="157"/>
      <c r="FM41" s="158"/>
      <c r="FN41" s="158"/>
      <c r="FO41" s="27"/>
      <c r="FP41" s="157"/>
      <c r="FQ41" s="158"/>
      <c r="FR41" s="158"/>
      <c r="FS41" s="27"/>
      <c r="FT41" s="157"/>
      <c r="FU41" s="158"/>
      <c r="FV41" s="158"/>
      <c r="FW41" s="27"/>
      <c r="FX41" s="157"/>
      <c r="FY41" s="158"/>
      <c r="FZ41" s="158"/>
      <c r="GA41" s="27"/>
      <c r="GB41" s="157"/>
      <c r="GC41" s="158"/>
      <c r="GD41" s="158"/>
      <c r="GE41" s="27"/>
      <c r="GF41" s="157"/>
      <c r="GG41" s="158"/>
      <c r="GH41" s="158"/>
      <c r="GI41" s="27"/>
      <c r="GJ41" s="157"/>
      <c r="GK41" s="158"/>
      <c r="GL41" s="158"/>
      <c r="GM41" s="27"/>
      <c r="GN41" s="157"/>
      <c r="GO41" s="158"/>
      <c r="GP41" s="158"/>
      <c r="GQ41" s="27"/>
      <c r="GR41" s="157"/>
      <c r="GS41" s="158"/>
      <c r="GT41" s="158"/>
      <c r="GU41" s="27"/>
      <c r="GV41" s="157"/>
      <c r="GW41" s="158"/>
      <c r="GX41" s="158"/>
      <c r="GY41" s="27"/>
      <c r="GZ41" s="157"/>
      <c r="HA41" s="158"/>
      <c r="HB41" s="158"/>
      <c r="HC41" s="27"/>
      <c r="HD41" s="157"/>
      <c r="HE41" s="158"/>
      <c r="HF41" s="158"/>
      <c r="HG41" s="27"/>
      <c r="HH41" s="157"/>
      <c r="HI41" s="158"/>
      <c r="HJ41" s="158"/>
      <c r="HK41" s="27"/>
      <c r="HL41" s="157"/>
      <c r="HM41" s="158"/>
      <c r="HN41" s="158"/>
      <c r="HO41" s="27"/>
      <c r="HP41" s="157"/>
      <c r="HQ41" s="158"/>
      <c r="HR41" s="158"/>
      <c r="HS41" s="27"/>
      <c r="HT41" s="157"/>
      <c r="HU41" s="158"/>
      <c r="HV41" s="158"/>
      <c r="HW41" s="27"/>
      <c r="HX41" s="157"/>
      <c r="HY41" s="158"/>
      <c r="HZ41" s="158"/>
      <c r="IA41" s="27"/>
      <c r="IB41" s="157"/>
      <c r="IC41" s="158"/>
      <c r="ID41" s="158"/>
      <c r="IE41" s="27"/>
    </row>
    <row r="42" spans="1:239" s="155" customFormat="1">
      <c r="A42" s="141" t="s">
        <v>47</v>
      </c>
      <c r="B42" s="2">
        <v>0</v>
      </c>
      <c r="C42" s="2">
        <v>0</v>
      </c>
      <c r="D42" s="2"/>
    </row>
    <row r="43" spans="1:239" s="155" customFormat="1">
      <c r="A43" s="146" t="s">
        <v>48</v>
      </c>
      <c r="B43" s="145">
        <v>0.26</v>
      </c>
      <c r="C43" s="145">
        <v>0</v>
      </c>
      <c r="D43" s="57">
        <v>2.3223914403137069E-5</v>
      </c>
    </row>
    <row r="44" spans="1:239" s="155" customFormat="1">
      <c r="A44" s="146" t="s">
        <v>49</v>
      </c>
      <c r="B44" s="145">
        <v>0</v>
      </c>
      <c r="C44" s="145">
        <v>0</v>
      </c>
      <c r="D44" s="57">
        <v>0</v>
      </c>
    </row>
    <row r="45" spans="1:239" s="155" customFormat="1">
      <c r="A45" s="146" t="s">
        <v>50</v>
      </c>
      <c r="B45" s="145">
        <v>0.05</v>
      </c>
      <c r="C45" s="145">
        <v>0</v>
      </c>
      <c r="D45" s="57">
        <v>4.4661373852186674E-6</v>
      </c>
    </row>
    <row r="46" spans="1:239" s="155" customFormat="1">
      <c r="A46" s="152" t="s">
        <v>51</v>
      </c>
      <c r="B46" s="153">
        <v>0.31</v>
      </c>
      <c r="C46" s="153">
        <v>0</v>
      </c>
      <c r="D46" s="61">
        <v>2.7690051788355736E-5</v>
      </c>
      <c r="E46" s="158"/>
      <c r="F46" s="158"/>
      <c r="G46" s="27"/>
      <c r="H46" s="157"/>
      <c r="I46" s="158"/>
      <c r="J46" s="158"/>
      <c r="K46" s="27"/>
      <c r="L46" s="157"/>
      <c r="M46" s="158"/>
      <c r="N46" s="158"/>
      <c r="O46" s="27"/>
      <c r="P46" s="157"/>
      <c r="Q46" s="158"/>
      <c r="R46" s="158"/>
      <c r="S46" s="27"/>
      <c r="T46" s="157"/>
      <c r="U46" s="158"/>
      <c r="V46" s="158"/>
      <c r="W46" s="27"/>
      <c r="X46" s="157"/>
      <c r="Y46" s="158"/>
      <c r="Z46" s="158"/>
      <c r="AA46" s="27"/>
      <c r="AB46" s="157"/>
      <c r="AC46" s="158"/>
      <c r="AD46" s="158"/>
      <c r="AE46" s="27"/>
      <c r="AF46" s="157"/>
      <c r="AG46" s="158"/>
      <c r="AH46" s="158"/>
      <c r="AI46" s="27"/>
      <c r="AJ46" s="157"/>
      <c r="AK46" s="158"/>
      <c r="AL46" s="158"/>
      <c r="AM46" s="27"/>
      <c r="AN46" s="157"/>
      <c r="AO46" s="158"/>
      <c r="AP46" s="158"/>
      <c r="AQ46" s="27"/>
      <c r="AR46" s="157"/>
      <c r="AS46" s="158"/>
      <c r="AT46" s="158"/>
      <c r="AU46" s="27"/>
      <c r="AV46" s="157"/>
      <c r="AW46" s="158"/>
      <c r="AX46" s="158"/>
      <c r="AY46" s="27"/>
      <c r="AZ46" s="157"/>
      <c r="BA46" s="158"/>
      <c r="BB46" s="158"/>
      <c r="BC46" s="27"/>
      <c r="BD46" s="157"/>
      <c r="BE46" s="158"/>
      <c r="BF46" s="158"/>
      <c r="BG46" s="27"/>
      <c r="BH46" s="157"/>
      <c r="BI46" s="158"/>
      <c r="BJ46" s="158"/>
      <c r="BK46" s="27"/>
      <c r="BL46" s="157"/>
      <c r="BM46" s="158"/>
      <c r="BN46" s="158"/>
      <c r="BO46" s="27"/>
      <c r="BP46" s="157"/>
      <c r="BQ46" s="158"/>
      <c r="BR46" s="158"/>
      <c r="BS46" s="27"/>
      <c r="BT46" s="157"/>
      <c r="BU46" s="158"/>
      <c r="BV46" s="158"/>
      <c r="BW46" s="27"/>
      <c r="BX46" s="157"/>
      <c r="BY46" s="158"/>
      <c r="BZ46" s="158"/>
      <c r="CA46" s="27"/>
      <c r="CB46" s="157"/>
      <c r="CC46" s="158"/>
      <c r="CD46" s="158"/>
      <c r="CE46" s="27"/>
      <c r="CF46" s="157"/>
      <c r="CG46" s="158"/>
      <c r="CH46" s="158"/>
      <c r="CI46" s="27"/>
      <c r="CJ46" s="157"/>
      <c r="CK46" s="158"/>
      <c r="CL46" s="158"/>
      <c r="CM46" s="27"/>
      <c r="CN46" s="157"/>
      <c r="CO46" s="158"/>
      <c r="CP46" s="158"/>
      <c r="CQ46" s="27"/>
      <c r="CR46" s="157"/>
      <c r="CS46" s="158"/>
      <c r="CT46" s="158"/>
      <c r="CU46" s="27"/>
      <c r="CV46" s="157"/>
      <c r="CW46" s="158"/>
      <c r="CX46" s="158"/>
      <c r="CY46" s="27"/>
      <c r="CZ46" s="157"/>
      <c r="DA46" s="158"/>
      <c r="DB46" s="158"/>
      <c r="DC46" s="27"/>
      <c r="DD46" s="157"/>
      <c r="DE46" s="158"/>
      <c r="DF46" s="158"/>
      <c r="DG46" s="27"/>
      <c r="DH46" s="157"/>
      <c r="DI46" s="158"/>
      <c r="DJ46" s="158"/>
      <c r="DK46" s="27"/>
      <c r="DL46" s="157"/>
      <c r="DM46" s="158"/>
      <c r="DN46" s="158"/>
      <c r="DO46" s="27"/>
      <c r="DP46" s="157"/>
      <c r="DQ46" s="158"/>
      <c r="DR46" s="158"/>
      <c r="DS46" s="27"/>
      <c r="DT46" s="157"/>
      <c r="DU46" s="158"/>
      <c r="DV46" s="158"/>
      <c r="DW46" s="27"/>
      <c r="DX46" s="157"/>
      <c r="DY46" s="158"/>
      <c r="DZ46" s="158"/>
      <c r="EA46" s="27"/>
      <c r="EB46" s="157"/>
      <c r="EC46" s="158"/>
      <c r="ED46" s="158"/>
      <c r="EE46" s="27"/>
      <c r="EF46" s="157"/>
      <c r="EG46" s="158"/>
      <c r="EH46" s="158"/>
      <c r="EI46" s="27"/>
      <c r="EJ46" s="157"/>
      <c r="EK46" s="158"/>
      <c r="EL46" s="158"/>
      <c r="EM46" s="27"/>
      <c r="EN46" s="157"/>
      <c r="EO46" s="158"/>
      <c r="EP46" s="158"/>
      <c r="EQ46" s="27"/>
      <c r="ER46" s="157"/>
      <c r="ES46" s="158"/>
      <c r="ET46" s="158"/>
      <c r="EU46" s="27"/>
      <c r="EV46" s="157"/>
      <c r="EW46" s="158"/>
      <c r="EX46" s="158"/>
      <c r="EY46" s="27"/>
      <c r="EZ46" s="157"/>
      <c r="FA46" s="158"/>
      <c r="FB46" s="158"/>
      <c r="FC46" s="27"/>
      <c r="FD46" s="157"/>
      <c r="FE46" s="158"/>
      <c r="FF46" s="158"/>
      <c r="FG46" s="27"/>
      <c r="FH46" s="157"/>
      <c r="FI46" s="158"/>
      <c r="FJ46" s="158"/>
      <c r="FK46" s="27"/>
      <c r="FL46" s="157"/>
      <c r="FM46" s="158"/>
      <c r="FN46" s="158"/>
      <c r="FO46" s="27"/>
      <c r="FP46" s="157"/>
      <c r="FQ46" s="158"/>
      <c r="FR46" s="158"/>
      <c r="FS46" s="27"/>
      <c r="FT46" s="157"/>
      <c r="FU46" s="158"/>
      <c r="FV46" s="158"/>
      <c r="FW46" s="27"/>
      <c r="FX46" s="157"/>
      <c r="FY46" s="158"/>
      <c r="FZ46" s="158"/>
      <c r="GA46" s="27"/>
      <c r="GB46" s="157"/>
      <c r="GC46" s="158"/>
      <c r="GD46" s="158"/>
      <c r="GE46" s="27"/>
      <c r="GF46" s="157"/>
      <c r="GG46" s="158"/>
      <c r="GH46" s="158"/>
      <c r="GI46" s="27"/>
      <c r="GJ46" s="157"/>
      <c r="GK46" s="158"/>
      <c r="GL46" s="158"/>
      <c r="GM46" s="27"/>
      <c r="GN46" s="157"/>
      <c r="GO46" s="158"/>
      <c r="GP46" s="158"/>
      <c r="GQ46" s="27"/>
      <c r="GR46" s="157"/>
      <c r="GS46" s="158"/>
      <c r="GT46" s="158"/>
      <c r="GU46" s="27"/>
      <c r="GV46" s="157"/>
      <c r="GW46" s="158"/>
      <c r="GX46" s="158"/>
      <c r="GY46" s="27"/>
      <c r="GZ46" s="157"/>
      <c r="HA46" s="158"/>
      <c r="HB46" s="158"/>
      <c r="HC46" s="27"/>
      <c r="HD46" s="157"/>
      <c r="HE46" s="158"/>
      <c r="HF46" s="158"/>
      <c r="HG46" s="27"/>
      <c r="HH46" s="157"/>
      <c r="HI46" s="158"/>
      <c r="HJ46" s="158"/>
      <c r="HK46" s="27"/>
      <c r="HL46" s="157"/>
      <c r="HM46" s="158"/>
      <c r="HN46" s="158"/>
      <c r="HO46" s="27"/>
      <c r="HP46" s="157"/>
      <c r="HQ46" s="158"/>
      <c r="HR46" s="158"/>
      <c r="HS46" s="27"/>
      <c r="HT46" s="157"/>
      <c r="HU46" s="158"/>
      <c r="HV46" s="158"/>
      <c r="HW46" s="27"/>
      <c r="HX46" s="157"/>
      <c r="HY46" s="158"/>
      <c r="HZ46" s="158"/>
      <c r="IA46" s="27"/>
      <c r="IB46" s="157"/>
      <c r="IC46" s="158"/>
      <c r="ID46" s="158"/>
      <c r="IE46" s="27"/>
    </row>
    <row r="47" spans="1:239" s="155" customFormat="1">
      <c r="A47" s="159" t="s">
        <v>52</v>
      </c>
      <c r="B47" s="160">
        <v>2.87</v>
      </c>
      <c r="C47" s="160">
        <v>0</v>
      </c>
      <c r="D47" s="63">
        <v>2.563562859115515E-4</v>
      </c>
      <c r="E47" s="158"/>
      <c r="F47" s="157"/>
      <c r="G47" s="158"/>
      <c r="H47" s="158"/>
      <c r="I47" s="158"/>
      <c r="J47" s="157"/>
      <c r="K47" s="158"/>
      <c r="L47" s="158"/>
      <c r="M47" s="158"/>
      <c r="N47" s="157"/>
      <c r="O47" s="158"/>
      <c r="P47" s="158"/>
      <c r="Q47" s="158"/>
      <c r="R47" s="157"/>
      <c r="S47" s="158"/>
      <c r="T47" s="158"/>
      <c r="U47" s="158"/>
      <c r="V47" s="157"/>
      <c r="W47" s="158"/>
      <c r="X47" s="158"/>
      <c r="Y47" s="158"/>
      <c r="Z47" s="157"/>
      <c r="AA47" s="158"/>
      <c r="AB47" s="158"/>
      <c r="AC47" s="158"/>
      <c r="AD47" s="157"/>
      <c r="AE47" s="158"/>
      <c r="AF47" s="158"/>
      <c r="AG47" s="158"/>
      <c r="AH47" s="157"/>
      <c r="AI47" s="158"/>
      <c r="AJ47" s="158"/>
      <c r="AK47" s="158"/>
      <c r="AL47" s="157"/>
      <c r="AM47" s="158"/>
      <c r="AN47" s="158"/>
      <c r="AO47" s="158"/>
      <c r="AP47" s="157"/>
      <c r="AQ47" s="158"/>
      <c r="AR47" s="158"/>
      <c r="AS47" s="158"/>
      <c r="AT47" s="157"/>
      <c r="AU47" s="158"/>
      <c r="AV47" s="158"/>
      <c r="AW47" s="158"/>
      <c r="AX47" s="157"/>
      <c r="AY47" s="158"/>
      <c r="AZ47" s="158"/>
      <c r="BA47" s="158"/>
      <c r="BB47" s="157"/>
      <c r="BC47" s="158"/>
      <c r="BD47" s="158"/>
      <c r="BE47" s="158"/>
      <c r="BF47" s="157"/>
      <c r="BG47" s="158"/>
      <c r="BH47" s="158"/>
      <c r="BI47" s="158"/>
      <c r="BJ47" s="157"/>
      <c r="BK47" s="158"/>
      <c r="BL47" s="158"/>
      <c r="BM47" s="158"/>
      <c r="BN47" s="157"/>
      <c r="BO47" s="158"/>
      <c r="BP47" s="158"/>
      <c r="BQ47" s="158"/>
      <c r="BR47" s="157"/>
      <c r="BS47" s="158"/>
      <c r="BT47" s="158"/>
      <c r="BU47" s="158"/>
      <c r="BV47" s="157"/>
      <c r="BW47" s="158"/>
      <c r="BX47" s="158"/>
      <c r="BY47" s="158"/>
      <c r="BZ47" s="157"/>
      <c r="CA47" s="158"/>
      <c r="CB47" s="158"/>
      <c r="CC47" s="158"/>
      <c r="CD47" s="157"/>
      <c r="CE47" s="158"/>
      <c r="CF47" s="158"/>
      <c r="CG47" s="158"/>
      <c r="CH47" s="157"/>
      <c r="CI47" s="158"/>
      <c r="CJ47" s="158"/>
      <c r="CK47" s="158"/>
      <c r="CL47" s="157"/>
      <c r="CM47" s="158"/>
      <c r="CN47" s="158"/>
      <c r="CO47" s="158"/>
      <c r="CP47" s="157"/>
      <c r="CQ47" s="158"/>
      <c r="CR47" s="158"/>
      <c r="CS47" s="158"/>
      <c r="CT47" s="157"/>
      <c r="CU47" s="158"/>
      <c r="CV47" s="158"/>
      <c r="CW47" s="158"/>
      <c r="CX47" s="157"/>
      <c r="CY47" s="158"/>
      <c r="CZ47" s="158"/>
      <c r="DA47" s="158"/>
      <c r="DB47" s="157"/>
      <c r="DC47" s="158"/>
      <c r="DD47" s="158"/>
      <c r="DE47" s="158"/>
      <c r="DF47" s="157"/>
      <c r="DG47" s="158"/>
      <c r="DH47" s="158"/>
      <c r="DI47" s="158"/>
      <c r="DJ47" s="157"/>
      <c r="DK47" s="158"/>
      <c r="DL47" s="158"/>
      <c r="DM47" s="158"/>
      <c r="DN47" s="157"/>
      <c r="DO47" s="158"/>
      <c r="DP47" s="158"/>
      <c r="DQ47" s="158"/>
      <c r="DR47" s="157"/>
      <c r="DS47" s="158"/>
      <c r="DT47" s="158"/>
      <c r="DU47" s="158"/>
      <c r="DV47" s="157"/>
      <c r="DW47" s="158"/>
      <c r="DX47" s="158"/>
      <c r="DY47" s="158"/>
      <c r="DZ47" s="157"/>
      <c r="EA47" s="158"/>
      <c r="EB47" s="158"/>
      <c r="EC47" s="158"/>
      <c r="ED47" s="157"/>
      <c r="EE47" s="158"/>
      <c r="EF47" s="158"/>
      <c r="EG47" s="158"/>
      <c r="EH47" s="157"/>
      <c r="EI47" s="158"/>
      <c r="EJ47" s="158"/>
      <c r="EK47" s="158"/>
      <c r="EL47" s="157"/>
      <c r="EM47" s="158"/>
      <c r="EN47" s="158"/>
      <c r="EO47" s="158"/>
      <c r="EP47" s="157"/>
      <c r="EQ47" s="158"/>
      <c r="ER47" s="158"/>
      <c r="ES47" s="158"/>
      <c r="ET47" s="157"/>
      <c r="EU47" s="158"/>
      <c r="EV47" s="158"/>
      <c r="EW47" s="158"/>
      <c r="EX47" s="157"/>
      <c r="EY47" s="158"/>
      <c r="EZ47" s="158"/>
      <c r="FA47" s="158"/>
      <c r="FB47" s="157"/>
      <c r="FC47" s="158"/>
      <c r="FD47" s="158"/>
      <c r="FE47" s="158"/>
      <c r="FF47" s="157"/>
      <c r="FG47" s="158"/>
      <c r="FH47" s="158"/>
      <c r="FI47" s="158"/>
      <c r="FJ47" s="157"/>
      <c r="FK47" s="158"/>
      <c r="FL47" s="158"/>
      <c r="FM47" s="158"/>
      <c r="FN47" s="157"/>
      <c r="FO47" s="158"/>
      <c r="FP47" s="158"/>
      <c r="FQ47" s="158"/>
      <c r="FR47" s="157"/>
      <c r="FS47" s="158"/>
      <c r="FT47" s="158"/>
      <c r="FU47" s="158"/>
      <c r="FV47" s="157"/>
      <c r="FW47" s="158"/>
      <c r="FX47" s="158"/>
      <c r="FY47" s="158"/>
      <c r="FZ47" s="157"/>
      <c r="GA47" s="158"/>
      <c r="GB47" s="158"/>
      <c r="GC47" s="158"/>
      <c r="GD47" s="157"/>
      <c r="GE47" s="158"/>
      <c r="GF47" s="158"/>
      <c r="GG47" s="158"/>
      <c r="GH47" s="157"/>
      <c r="GI47" s="158"/>
      <c r="GJ47" s="158"/>
      <c r="GK47" s="158"/>
      <c r="GL47" s="157"/>
      <c r="GM47" s="158"/>
      <c r="GN47" s="158"/>
      <c r="GO47" s="158"/>
      <c r="GP47" s="157"/>
      <c r="GQ47" s="158"/>
      <c r="GR47" s="158"/>
      <c r="GS47" s="158"/>
      <c r="GT47" s="157"/>
      <c r="GU47" s="158"/>
      <c r="GV47" s="158"/>
      <c r="GW47" s="158"/>
      <c r="GX47" s="157"/>
      <c r="GY47" s="158"/>
      <c r="GZ47" s="158"/>
      <c r="HA47" s="158"/>
      <c r="HB47" s="157"/>
      <c r="HC47" s="158"/>
      <c r="HD47" s="158"/>
      <c r="HE47" s="158"/>
      <c r="HF47" s="157"/>
      <c r="HG47" s="158"/>
      <c r="HH47" s="158"/>
      <c r="HI47" s="158"/>
      <c r="HJ47" s="157"/>
      <c r="HK47" s="158"/>
      <c r="HL47" s="158"/>
      <c r="HM47" s="158"/>
      <c r="HN47" s="157"/>
      <c r="HO47" s="158"/>
      <c r="HP47" s="158"/>
      <c r="HQ47" s="158"/>
      <c r="HR47" s="157"/>
      <c r="HS47" s="158"/>
      <c r="HT47" s="158"/>
      <c r="HU47" s="158"/>
      <c r="HV47" s="157"/>
      <c r="HW47" s="158"/>
      <c r="HX47" s="158"/>
      <c r="HY47" s="158"/>
      <c r="HZ47" s="157"/>
      <c r="IA47" s="158"/>
      <c r="IB47" s="158"/>
      <c r="IC47" s="158"/>
    </row>
    <row r="48" spans="1:239" s="156" customFormat="1" ht="13.5" thickBot="1">
      <c r="A48" s="162" t="s">
        <v>53</v>
      </c>
      <c r="B48" s="163">
        <v>11195.356453986904</v>
      </c>
      <c r="C48" s="163">
        <v>0.26</v>
      </c>
      <c r="D48" s="73">
        <v>1</v>
      </c>
    </row>
    <row r="49" spans="1:239" s="155" customFormat="1" ht="13.5" thickBot="1">
      <c r="A49" s="166"/>
      <c r="B49" s="228"/>
      <c r="C49" s="228"/>
      <c r="D49" s="64"/>
    </row>
    <row r="50" spans="1:239" s="155" customFormat="1" ht="13.5" thickBot="1">
      <c r="A50" s="167" t="s">
        <v>54</v>
      </c>
      <c r="B50" s="229">
        <v>2758.61</v>
      </c>
      <c r="C50" s="229">
        <v>7.0000000000000007E-2</v>
      </c>
      <c r="D50" s="66">
        <v>1</v>
      </c>
    </row>
    <row r="51" spans="1:239" s="155" customFormat="1">
      <c r="A51" s="168" t="s">
        <v>55</v>
      </c>
      <c r="B51" s="230">
        <v>60.6</v>
      </c>
      <c r="C51" s="230">
        <v>0</v>
      </c>
      <c r="D51" s="68">
        <v>2.1967585124392355E-2</v>
      </c>
    </row>
    <row r="52" spans="1:239" s="155" customFormat="1">
      <c r="A52" s="152" t="s">
        <v>56</v>
      </c>
      <c r="B52" s="153">
        <v>485.51</v>
      </c>
      <c r="C52" s="153">
        <v>0.01</v>
      </c>
      <c r="D52" s="61">
        <v>0.17599805699247084</v>
      </c>
      <c r="E52" s="158"/>
      <c r="F52" s="158"/>
      <c r="G52" s="27"/>
      <c r="H52" s="157"/>
      <c r="I52" s="158"/>
      <c r="J52" s="158"/>
      <c r="K52" s="27"/>
      <c r="L52" s="157"/>
      <c r="M52" s="158"/>
      <c r="N52" s="158"/>
      <c r="O52" s="27"/>
      <c r="P52" s="157"/>
      <c r="Q52" s="158"/>
      <c r="R52" s="158"/>
      <c r="S52" s="27"/>
      <c r="T52" s="157"/>
      <c r="U52" s="158"/>
      <c r="V52" s="158"/>
      <c r="W52" s="27"/>
      <c r="X52" s="157"/>
      <c r="Y52" s="158"/>
      <c r="Z52" s="158"/>
      <c r="AA52" s="27"/>
      <c r="AB52" s="157"/>
      <c r="AC52" s="158"/>
      <c r="AD52" s="158"/>
      <c r="AE52" s="27"/>
      <c r="AF52" s="157"/>
      <c r="AG52" s="158"/>
      <c r="AH52" s="158"/>
      <c r="AI52" s="27"/>
      <c r="AJ52" s="157"/>
      <c r="AK52" s="158"/>
      <c r="AL52" s="158"/>
      <c r="AM52" s="27"/>
      <c r="AN52" s="157"/>
      <c r="AO52" s="158"/>
      <c r="AP52" s="158"/>
      <c r="AQ52" s="27"/>
      <c r="AR52" s="157"/>
      <c r="AS52" s="158"/>
      <c r="AT52" s="158"/>
      <c r="AU52" s="27"/>
      <c r="AV52" s="157"/>
      <c r="AW52" s="158"/>
      <c r="AX52" s="158"/>
      <c r="AY52" s="27"/>
      <c r="AZ52" s="157"/>
      <c r="BA52" s="158"/>
      <c r="BB52" s="158"/>
      <c r="BC52" s="27"/>
      <c r="BD52" s="157"/>
      <c r="BE52" s="158"/>
      <c r="BF52" s="158"/>
      <c r="BG52" s="27"/>
      <c r="BH52" s="157"/>
      <c r="BI52" s="158"/>
      <c r="BJ52" s="158"/>
      <c r="BK52" s="27"/>
      <c r="BL52" s="157"/>
      <c r="BM52" s="158"/>
      <c r="BN52" s="158"/>
      <c r="BO52" s="27"/>
      <c r="BP52" s="157"/>
      <c r="BQ52" s="158"/>
      <c r="BR52" s="158"/>
      <c r="BS52" s="27"/>
      <c r="BT52" s="157"/>
      <c r="BU52" s="158"/>
      <c r="BV52" s="158"/>
      <c r="BW52" s="27"/>
      <c r="BX52" s="157"/>
      <c r="BY52" s="158"/>
      <c r="BZ52" s="158"/>
      <c r="CA52" s="27"/>
      <c r="CB52" s="157"/>
      <c r="CC52" s="158"/>
      <c r="CD52" s="158"/>
      <c r="CE52" s="27"/>
      <c r="CF52" s="157"/>
      <c r="CG52" s="158"/>
      <c r="CH52" s="158"/>
      <c r="CI52" s="27"/>
      <c r="CJ52" s="157"/>
      <c r="CK52" s="158"/>
      <c r="CL52" s="158"/>
      <c r="CM52" s="27"/>
      <c r="CN52" s="157"/>
      <c r="CO52" s="158"/>
      <c r="CP52" s="158"/>
      <c r="CQ52" s="27"/>
      <c r="CR52" s="157"/>
      <c r="CS52" s="158"/>
      <c r="CT52" s="158"/>
      <c r="CU52" s="27"/>
      <c r="CV52" s="157"/>
      <c r="CW52" s="158"/>
      <c r="CX52" s="158"/>
      <c r="CY52" s="27"/>
      <c r="CZ52" s="157"/>
      <c r="DA52" s="158"/>
      <c r="DB52" s="158"/>
      <c r="DC52" s="27"/>
      <c r="DD52" s="157"/>
      <c r="DE52" s="158"/>
      <c r="DF52" s="158"/>
      <c r="DG52" s="27"/>
      <c r="DH52" s="157"/>
      <c r="DI52" s="158"/>
      <c r="DJ52" s="158"/>
      <c r="DK52" s="27"/>
      <c r="DL52" s="157"/>
      <c r="DM52" s="158"/>
      <c r="DN52" s="158"/>
      <c r="DO52" s="27"/>
      <c r="DP52" s="157"/>
      <c r="DQ52" s="158"/>
      <c r="DR52" s="158"/>
      <c r="DS52" s="27"/>
      <c r="DT52" s="157"/>
      <c r="DU52" s="158"/>
      <c r="DV52" s="158"/>
      <c r="DW52" s="27"/>
      <c r="DX52" s="157"/>
      <c r="DY52" s="158"/>
      <c r="DZ52" s="158"/>
      <c r="EA52" s="27"/>
      <c r="EB52" s="157"/>
      <c r="EC52" s="158"/>
      <c r="ED52" s="158"/>
      <c r="EE52" s="27"/>
      <c r="EF52" s="157"/>
      <c r="EG52" s="158"/>
      <c r="EH52" s="158"/>
      <c r="EI52" s="27"/>
      <c r="EJ52" s="157"/>
      <c r="EK52" s="158"/>
      <c r="EL52" s="158"/>
      <c r="EM52" s="27"/>
      <c r="EN52" s="157"/>
      <c r="EO52" s="158"/>
      <c r="EP52" s="158"/>
      <c r="EQ52" s="27"/>
      <c r="ER52" s="157"/>
      <c r="ES52" s="158"/>
      <c r="ET52" s="158"/>
      <c r="EU52" s="27"/>
      <c r="EV52" s="157"/>
      <c r="EW52" s="158"/>
      <c r="EX52" s="158"/>
      <c r="EY52" s="27"/>
      <c r="EZ52" s="157"/>
      <c r="FA52" s="158"/>
      <c r="FB52" s="158"/>
      <c r="FC52" s="27"/>
      <c r="FD52" s="157"/>
      <c r="FE52" s="158"/>
      <c r="FF52" s="158"/>
      <c r="FG52" s="27"/>
      <c r="FH52" s="157"/>
      <c r="FI52" s="158"/>
      <c r="FJ52" s="158"/>
      <c r="FK52" s="27"/>
      <c r="FL52" s="157"/>
      <c r="FM52" s="158"/>
      <c r="FN52" s="158"/>
      <c r="FO52" s="27"/>
      <c r="FP52" s="157"/>
      <c r="FQ52" s="158"/>
      <c r="FR52" s="158"/>
      <c r="FS52" s="27"/>
      <c r="FT52" s="157"/>
      <c r="FU52" s="158"/>
      <c r="FV52" s="158"/>
      <c r="FW52" s="27"/>
      <c r="FX52" s="157"/>
      <c r="FY52" s="158"/>
      <c r="FZ52" s="158"/>
      <c r="GA52" s="27"/>
      <c r="GB52" s="157"/>
      <c r="GC52" s="158"/>
      <c r="GD52" s="158"/>
      <c r="GE52" s="27"/>
      <c r="GF52" s="157"/>
      <c r="GG52" s="158"/>
      <c r="GH52" s="158"/>
      <c r="GI52" s="27"/>
      <c r="GJ52" s="157"/>
      <c r="GK52" s="158"/>
      <c r="GL52" s="158"/>
      <c r="GM52" s="27"/>
      <c r="GN52" s="157"/>
      <c r="GO52" s="158"/>
      <c r="GP52" s="158"/>
      <c r="GQ52" s="27"/>
      <c r="GR52" s="157"/>
      <c r="GS52" s="158"/>
      <c r="GT52" s="158"/>
      <c r="GU52" s="27"/>
      <c r="GV52" s="157"/>
      <c r="GW52" s="158"/>
      <c r="GX52" s="158"/>
      <c r="GY52" s="27"/>
      <c r="GZ52" s="157"/>
      <c r="HA52" s="158"/>
      <c r="HB52" s="158"/>
      <c r="HC52" s="27"/>
      <c r="HD52" s="157"/>
      <c r="HE52" s="158"/>
      <c r="HF52" s="158"/>
      <c r="HG52" s="27"/>
      <c r="HH52" s="157"/>
      <c r="HI52" s="158"/>
      <c r="HJ52" s="158"/>
      <c r="HK52" s="27"/>
      <c r="HL52" s="157"/>
      <c r="HM52" s="158"/>
      <c r="HN52" s="158"/>
      <c r="HO52" s="27"/>
      <c r="HP52" s="157"/>
      <c r="HQ52" s="158"/>
      <c r="HR52" s="158"/>
      <c r="HS52" s="27"/>
      <c r="HT52" s="157"/>
      <c r="HU52" s="158"/>
      <c r="HV52" s="158"/>
      <c r="HW52" s="27"/>
      <c r="HX52" s="157"/>
      <c r="HY52" s="158"/>
      <c r="HZ52" s="158"/>
      <c r="IA52" s="27"/>
      <c r="IB52" s="157"/>
      <c r="IC52" s="158"/>
      <c r="ID52" s="158"/>
      <c r="IE52" s="27"/>
    </row>
    <row r="53" spans="1:239" s="26" customFormat="1">
      <c r="A53" s="152" t="s">
        <v>57</v>
      </c>
      <c r="B53" s="153">
        <v>2212.5</v>
      </c>
      <c r="C53" s="153">
        <v>0.06</v>
      </c>
      <c r="D53" s="61">
        <v>0.80203435788313671</v>
      </c>
    </row>
    <row r="54" spans="1:239" ht="13.5" thickBot="1">
      <c r="A54" s="169" t="s">
        <v>18</v>
      </c>
      <c r="B54" s="231">
        <v>0</v>
      </c>
      <c r="C54" s="231">
        <v>0</v>
      </c>
      <c r="D54" s="70">
        <v>0</v>
      </c>
    </row>
    <row r="55" spans="1:239">
      <c r="A55" s="165" t="s">
        <v>58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6" width="13.140625" style="2"/>
    <col min="257" max="257" width="52.140625" style="2" customWidth="1"/>
    <col min="258" max="259" width="14.42578125" style="2" customWidth="1"/>
    <col min="260" max="260" width="9.85546875" style="2" customWidth="1"/>
    <col min="261" max="512" width="13.140625" style="2"/>
    <col min="513" max="513" width="52.140625" style="2" customWidth="1"/>
    <col min="514" max="515" width="14.42578125" style="2" customWidth="1"/>
    <col min="516" max="516" width="9.85546875" style="2" customWidth="1"/>
    <col min="517" max="768" width="13.140625" style="2"/>
    <col min="769" max="769" width="52.140625" style="2" customWidth="1"/>
    <col min="770" max="771" width="14.42578125" style="2" customWidth="1"/>
    <col min="772" max="772" width="9.85546875" style="2" customWidth="1"/>
    <col min="773" max="1024" width="13.140625" style="2"/>
    <col min="1025" max="1025" width="52.140625" style="2" customWidth="1"/>
    <col min="1026" max="1027" width="14.42578125" style="2" customWidth="1"/>
    <col min="1028" max="1028" width="9.85546875" style="2" customWidth="1"/>
    <col min="1029" max="1280" width="13.140625" style="2"/>
    <col min="1281" max="1281" width="52.140625" style="2" customWidth="1"/>
    <col min="1282" max="1283" width="14.42578125" style="2" customWidth="1"/>
    <col min="1284" max="1284" width="9.85546875" style="2" customWidth="1"/>
    <col min="1285" max="1536" width="13.140625" style="2"/>
    <col min="1537" max="1537" width="52.140625" style="2" customWidth="1"/>
    <col min="1538" max="1539" width="14.42578125" style="2" customWidth="1"/>
    <col min="1540" max="1540" width="9.85546875" style="2" customWidth="1"/>
    <col min="1541" max="1792" width="13.140625" style="2"/>
    <col min="1793" max="1793" width="52.140625" style="2" customWidth="1"/>
    <col min="1794" max="1795" width="14.42578125" style="2" customWidth="1"/>
    <col min="1796" max="1796" width="9.85546875" style="2" customWidth="1"/>
    <col min="1797" max="2048" width="13.140625" style="2"/>
    <col min="2049" max="2049" width="52.140625" style="2" customWidth="1"/>
    <col min="2050" max="2051" width="14.42578125" style="2" customWidth="1"/>
    <col min="2052" max="2052" width="9.85546875" style="2" customWidth="1"/>
    <col min="2053" max="2304" width="13.140625" style="2"/>
    <col min="2305" max="2305" width="52.140625" style="2" customWidth="1"/>
    <col min="2306" max="2307" width="14.42578125" style="2" customWidth="1"/>
    <col min="2308" max="2308" width="9.85546875" style="2" customWidth="1"/>
    <col min="2309" max="2560" width="13.140625" style="2"/>
    <col min="2561" max="2561" width="52.140625" style="2" customWidth="1"/>
    <col min="2562" max="2563" width="14.42578125" style="2" customWidth="1"/>
    <col min="2564" max="2564" width="9.85546875" style="2" customWidth="1"/>
    <col min="2565" max="2816" width="13.140625" style="2"/>
    <col min="2817" max="2817" width="52.140625" style="2" customWidth="1"/>
    <col min="2818" max="2819" width="14.42578125" style="2" customWidth="1"/>
    <col min="2820" max="2820" width="9.85546875" style="2" customWidth="1"/>
    <col min="2821" max="3072" width="13.140625" style="2"/>
    <col min="3073" max="3073" width="52.140625" style="2" customWidth="1"/>
    <col min="3074" max="3075" width="14.42578125" style="2" customWidth="1"/>
    <col min="3076" max="3076" width="9.85546875" style="2" customWidth="1"/>
    <col min="3077" max="3328" width="13.140625" style="2"/>
    <col min="3329" max="3329" width="52.140625" style="2" customWidth="1"/>
    <col min="3330" max="3331" width="14.42578125" style="2" customWidth="1"/>
    <col min="3332" max="3332" width="9.85546875" style="2" customWidth="1"/>
    <col min="3333" max="3584" width="13.140625" style="2"/>
    <col min="3585" max="3585" width="52.140625" style="2" customWidth="1"/>
    <col min="3586" max="3587" width="14.42578125" style="2" customWidth="1"/>
    <col min="3588" max="3588" width="9.85546875" style="2" customWidth="1"/>
    <col min="3589" max="3840" width="13.140625" style="2"/>
    <col min="3841" max="3841" width="52.140625" style="2" customWidth="1"/>
    <col min="3842" max="3843" width="14.42578125" style="2" customWidth="1"/>
    <col min="3844" max="3844" width="9.85546875" style="2" customWidth="1"/>
    <col min="3845" max="4096" width="13.140625" style="2"/>
    <col min="4097" max="4097" width="52.140625" style="2" customWidth="1"/>
    <col min="4098" max="4099" width="14.42578125" style="2" customWidth="1"/>
    <col min="4100" max="4100" width="9.85546875" style="2" customWidth="1"/>
    <col min="4101" max="4352" width="13.140625" style="2"/>
    <col min="4353" max="4353" width="52.140625" style="2" customWidth="1"/>
    <col min="4354" max="4355" width="14.42578125" style="2" customWidth="1"/>
    <col min="4356" max="4356" width="9.85546875" style="2" customWidth="1"/>
    <col min="4357" max="4608" width="13.140625" style="2"/>
    <col min="4609" max="4609" width="52.140625" style="2" customWidth="1"/>
    <col min="4610" max="4611" width="14.42578125" style="2" customWidth="1"/>
    <col min="4612" max="4612" width="9.85546875" style="2" customWidth="1"/>
    <col min="4613" max="4864" width="13.140625" style="2"/>
    <col min="4865" max="4865" width="52.140625" style="2" customWidth="1"/>
    <col min="4866" max="4867" width="14.42578125" style="2" customWidth="1"/>
    <col min="4868" max="4868" width="9.85546875" style="2" customWidth="1"/>
    <col min="4869" max="5120" width="13.140625" style="2"/>
    <col min="5121" max="5121" width="52.140625" style="2" customWidth="1"/>
    <col min="5122" max="5123" width="14.42578125" style="2" customWidth="1"/>
    <col min="5124" max="5124" width="9.85546875" style="2" customWidth="1"/>
    <col min="5125" max="5376" width="13.140625" style="2"/>
    <col min="5377" max="5377" width="52.140625" style="2" customWidth="1"/>
    <col min="5378" max="5379" width="14.42578125" style="2" customWidth="1"/>
    <col min="5380" max="5380" width="9.85546875" style="2" customWidth="1"/>
    <col min="5381" max="5632" width="13.140625" style="2"/>
    <col min="5633" max="5633" width="52.140625" style="2" customWidth="1"/>
    <col min="5634" max="5635" width="14.42578125" style="2" customWidth="1"/>
    <col min="5636" max="5636" width="9.85546875" style="2" customWidth="1"/>
    <col min="5637" max="5888" width="13.140625" style="2"/>
    <col min="5889" max="5889" width="52.140625" style="2" customWidth="1"/>
    <col min="5890" max="5891" width="14.42578125" style="2" customWidth="1"/>
    <col min="5892" max="5892" width="9.85546875" style="2" customWidth="1"/>
    <col min="5893" max="6144" width="13.140625" style="2"/>
    <col min="6145" max="6145" width="52.140625" style="2" customWidth="1"/>
    <col min="6146" max="6147" width="14.42578125" style="2" customWidth="1"/>
    <col min="6148" max="6148" width="9.85546875" style="2" customWidth="1"/>
    <col min="6149" max="6400" width="13.140625" style="2"/>
    <col min="6401" max="6401" width="52.140625" style="2" customWidth="1"/>
    <col min="6402" max="6403" width="14.42578125" style="2" customWidth="1"/>
    <col min="6404" max="6404" width="9.85546875" style="2" customWidth="1"/>
    <col min="6405" max="6656" width="13.140625" style="2"/>
    <col min="6657" max="6657" width="52.140625" style="2" customWidth="1"/>
    <col min="6658" max="6659" width="14.42578125" style="2" customWidth="1"/>
    <col min="6660" max="6660" width="9.85546875" style="2" customWidth="1"/>
    <col min="6661" max="6912" width="13.140625" style="2"/>
    <col min="6913" max="6913" width="52.140625" style="2" customWidth="1"/>
    <col min="6914" max="6915" width="14.42578125" style="2" customWidth="1"/>
    <col min="6916" max="6916" width="9.85546875" style="2" customWidth="1"/>
    <col min="6917" max="7168" width="13.140625" style="2"/>
    <col min="7169" max="7169" width="52.140625" style="2" customWidth="1"/>
    <col min="7170" max="7171" width="14.42578125" style="2" customWidth="1"/>
    <col min="7172" max="7172" width="9.85546875" style="2" customWidth="1"/>
    <col min="7173" max="7424" width="13.140625" style="2"/>
    <col min="7425" max="7425" width="52.140625" style="2" customWidth="1"/>
    <col min="7426" max="7427" width="14.42578125" style="2" customWidth="1"/>
    <col min="7428" max="7428" width="9.85546875" style="2" customWidth="1"/>
    <col min="7429" max="7680" width="13.140625" style="2"/>
    <col min="7681" max="7681" width="52.140625" style="2" customWidth="1"/>
    <col min="7682" max="7683" width="14.42578125" style="2" customWidth="1"/>
    <col min="7684" max="7684" width="9.85546875" style="2" customWidth="1"/>
    <col min="7685" max="7936" width="13.140625" style="2"/>
    <col min="7937" max="7937" width="52.140625" style="2" customWidth="1"/>
    <col min="7938" max="7939" width="14.42578125" style="2" customWidth="1"/>
    <col min="7940" max="7940" width="9.85546875" style="2" customWidth="1"/>
    <col min="7941" max="8192" width="13.140625" style="2"/>
    <col min="8193" max="8193" width="52.140625" style="2" customWidth="1"/>
    <col min="8194" max="8195" width="14.42578125" style="2" customWidth="1"/>
    <col min="8196" max="8196" width="9.85546875" style="2" customWidth="1"/>
    <col min="8197" max="8448" width="13.140625" style="2"/>
    <col min="8449" max="8449" width="52.140625" style="2" customWidth="1"/>
    <col min="8450" max="8451" width="14.42578125" style="2" customWidth="1"/>
    <col min="8452" max="8452" width="9.85546875" style="2" customWidth="1"/>
    <col min="8453" max="8704" width="13.140625" style="2"/>
    <col min="8705" max="8705" width="52.140625" style="2" customWidth="1"/>
    <col min="8706" max="8707" width="14.42578125" style="2" customWidth="1"/>
    <col min="8708" max="8708" width="9.85546875" style="2" customWidth="1"/>
    <col min="8709" max="8960" width="13.140625" style="2"/>
    <col min="8961" max="8961" width="52.140625" style="2" customWidth="1"/>
    <col min="8962" max="8963" width="14.42578125" style="2" customWidth="1"/>
    <col min="8964" max="8964" width="9.85546875" style="2" customWidth="1"/>
    <col min="8965" max="9216" width="13.140625" style="2"/>
    <col min="9217" max="9217" width="52.140625" style="2" customWidth="1"/>
    <col min="9218" max="9219" width="14.42578125" style="2" customWidth="1"/>
    <col min="9220" max="9220" width="9.85546875" style="2" customWidth="1"/>
    <col min="9221" max="9472" width="13.140625" style="2"/>
    <col min="9473" max="9473" width="52.140625" style="2" customWidth="1"/>
    <col min="9474" max="9475" width="14.42578125" style="2" customWidth="1"/>
    <col min="9476" max="9476" width="9.85546875" style="2" customWidth="1"/>
    <col min="9477" max="9728" width="13.140625" style="2"/>
    <col min="9729" max="9729" width="52.140625" style="2" customWidth="1"/>
    <col min="9730" max="9731" width="14.42578125" style="2" customWidth="1"/>
    <col min="9732" max="9732" width="9.85546875" style="2" customWidth="1"/>
    <col min="9733" max="9984" width="13.140625" style="2"/>
    <col min="9985" max="9985" width="52.140625" style="2" customWidth="1"/>
    <col min="9986" max="9987" width="14.42578125" style="2" customWidth="1"/>
    <col min="9988" max="9988" width="9.85546875" style="2" customWidth="1"/>
    <col min="9989" max="10240" width="13.140625" style="2"/>
    <col min="10241" max="10241" width="52.140625" style="2" customWidth="1"/>
    <col min="10242" max="10243" width="14.42578125" style="2" customWidth="1"/>
    <col min="10244" max="10244" width="9.85546875" style="2" customWidth="1"/>
    <col min="10245" max="10496" width="13.140625" style="2"/>
    <col min="10497" max="10497" width="52.140625" style="2" customWidth="1"/>
    <col min="10498" max="10499" width="14.42578125" style="2" customWidth="1"/>
    <col min="10500" max="10500" width="9.85546875" style="2" customWidth="1"/>
    <col min="10501" max="10752" width="13.140625" style="2"/>
    <col min="10753" max="10753" width="52.140625" style="2" customWidth="1"/>
    <col min="10754" max="10755" width="14.42578125" style="2" customWidth="1"/>
    <col min="10756" max="10756" width="9.85546875" style="2" customWidth="1"/>
    <col min="10757" max="11008" width="13.140625" style="2"/>
    <col min="11009" max="11009" width="52.140625" style="2" customWidth="1"/>
    <col min="11010" max="11011" width="14.42578125" style="2" customWidth="1"/>
    <col min="11012" max="11012" width="9.85546875" style="2" customWidth="1"/>
    <col min="11013" max="11264" width="13.140625" style="2"/>
    <col min="11265" max="11265" width="52.140625" style="2" customWidth="1"/>
    <col min="11266" max="11267" width="14.42578125" style="2" customWidth="1"/>
    <col min="11268" max="11268" width="9.85546875" style="2" customWidth="1"/>
    <col min="11269" max="11520" width="13.140625" style="2"/>
    <col min="11521" max="11521" width="52.140625" style="2" customWidth="1"/>
    <col min="11522" max="11523" width="14.42578125" style="2" customWidth="1"/>
    <col min="11524" max="11524" width="9.85546875" style="2" customWidth="1"/>
    <col min="11525" max="11776" width="13.140625" style="2"/>
    <col min="11777" max="11777" width="52.140625" style="2" customWidth="1"/>
    <col min="11778" max="11779" width="14.42578125" style="2" customWidth="1"/>
    <col min="11780" max="11780" width="9.85546875" style="2" customWidth="1"/>
    <col min="11781" max="12032" width="13.140625" style="2"/>
    <col min="12033" max="12033" width="52.140625" style="2" customWidth="1"/>
    <col min="12034" max="12035" width="14.42578125" style="2" customWidth="1"/>
    <col min="12036" max="12036" width="9.85546875" style="2" customWidth="1"/>
    <col min="12037" max="12288" width="13.140625" style="2"/>
    <col min="12289" max="12289" width="52.140625" style="2" customWidth="1"/>
    <col min="12290" max="12291" width="14.42578125" style="2" customWidth="1"/>
    <col min="12292" max="12292" width="9.85546875" style="2" customWidth="1"/>
    <col min="12293" max="12544" width="13.140625" style="2"/>
    <col min="12545" max="12545" width="52.140625" style="2" customWidth="1"/>
    <col min="12546" max="12547" width="14.42578125" style="2" customWidth="1"/>
    <col min="12548" max="12548" width="9.85546875" style="2" customWidth="1"/>
    <col min="12549" max="12800" width="13.140625" style="2"/>
    <col min="12801" max="12801" width="52.140625" style="2" customWidth="1"/>
    <col min="12802" max="12803" width="14.42578125" style="2" customWidth="1"/>
    <col min="12804" max="12804" width="9.85546875" style="2" customWidth="1"/>
    <col min="12805" max="13056" width="13.140625" style="2"/>
    <col min="13057" max="13057" width="52.140625" style="2" customWidth="1"/>
    <col min="13058" max="13059" width="14.42578125" style="2" customWidth="1"/>
    <col min="13060" max="13060" width="9.85546875" style="2" customWidth="1"/>
    <col min="13061" max="13312" width="13.140625" style="2"/>
    <col min="13313" max="13313" width="52.140625" style="2" customWidth="1"/>
    <col min="13314" max="13315" width="14.42578125" style="2" customWidth="1"/>
    <col min="13316" max="13316" width="9.85546875" style="2" customWidth="1"/>
    <col min="13317" max="13568" width="13.140625" style="2"/>
    <col min="13569" max="13569" width="52.140625" style="2" customWidth="1"/>
    <col min="13570" max="13571" width="14.42578125" style="2" customWidth="1"/>
    <col min="13572" max="13572" width="9.85546875" style="2" customWidth="1"/>
    <col min="13573" max="13824" width="13.140625" style="2"/>
    <col min="13825" max="13825" width="52.140625" style="2" customWidth="1"/>
    <col min="13826" max="13827" width="14.42578125" style="2" customWidth="1"/>
    <col min="13828" max="13828" width="9.85546875" style="2" customWidth="1"/>
    <col min="13829" max="14080" width="13.140625" style="2"/>
    <col min="14081" max="14081" width="52.140625" style="2" customWidth="1"/>
    <col min="14082" max="14083" width="14.42578125" style="2" customWidth="1"/>
    <col min="14084" max="14084" width="9.85546875" style="2" customWidth="1"/>
    <col min="14085" max="14336" width="13.140625" style="2"/>
    <col min="14337" max="14337" width="52.140625" style="2" customWidth="1"/>
    <col min="14338" max="14339" width="14.42578125" style="2" customWidth="1"/>
    <col min="14340" max="14340" width="9.85546875" style="2" customWidth="1"/>
    <col min="14341" max="14592" width="13.140625" style="2"/>
    <col min="14593" max="14593" width="52.140625" style="2" customWidth="1"/>
    <col min="14594" max="14595" width="14.42578125" style="2" customWidth="1"/>
    <col min="14596" max="14596" width="9.85546875" style="2" customWidth="1"/>
    <col min="14597" max="14848" width="13.140625" style="2"/>
    <col min="14849" max="14849" width="52.140625" style="2" customWidth="1"/>
    <col min="14850" max="14851" width="14.42578125" style="2" customWidth="1"/>
    <col min="14852" max="14852" width="9.85546875" style="2" customWidth="1"/>
    <col min="14853" max="15104" width="13.140625" style="2"/>
    <col min="15105" max="15105" width="52.140625" style="2" customWidth="1"/>
    <col min="15106" max="15107" width="14.42578125" style="2" customWidth="1"/>
    <col min="15108" max="15108" width="9.85546875" style="2" customWidth="1"/>
    <col min="15109" max="15360" width="13.140625" style="2"/>
    <col min="15361" max="15361" width="52.140625" style="2" customWidth="1"/>
    <col min="15362" max="15363" width="14.42578125" style="2" customWidth="1"/>
    <col min="15364" max="15364" width="9.85546875" style="2" customWidth="1"/>
    <col min="15365" max="15616" width="13.140625" style="2"/>
    <col min="15617" max="15617" width="52.140625" style="2" customWidth="1"/>
    <col min="15618" max="15619" width="14.42578125" style="2" customWidth="1"/>
    <col min="15620" max="15620" width="9.85546875" style="2" customWidth="1"/>
    <col min="15621" max="15872" width="13.140625" style="2"/>
    <col min="15873" max="15873" width="52.140625" style="2" customWidth="1"/>
    <col min="15874" max="15875" width="14.42578125" style="2" customWidth="1"/>
    <col min="15876" max="15876" width="9.85546875" style="2" customWidth="1"/>
    <col min="15877" max="16128" width="13.140625" style="2"/>
    <col min="16129" max="16129" width="52.140625" style="2" customWidth="1"/>
    <col min="16130" max="16131" width="14.42578125" style="2" customWidth="1"/>
    <col min="16132" max="16132" width="9.85546875" style="2" customWidth="1"/>
    <col min="16133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307</v>
      </c>
      <c r="B2" s="1"/>
      <c r="C2" s="1"/>
      <c r="D2" s="1"/>
    </row>
    <row r="3" spans="1:4">
      <c r="A3" s="136" t="s">
        <v>301</v>
      </c>
      <c r="B3" s="1"/>
      <c r="C3" s="1"/>
      <c r="D3" s="1"/>
    </row>
    <row r="4" spans="1:4">
      <c r="A4" s="136" t="s">
        <v>308</v>
      </c>
      <c r="B4" s="1"/>
      <c r="C4" s="1"/>
      <c r="D4" s="1"/>
    </row>
    <row r="5" spans="1:4" ht="13.5" thickBot="1">
      <c r="A5" s="3" t="s">
        <v>4</v>
      </c>
      <c r="B5" s="137">
        <v>36095</v>
      </c>
      <c r="C5" s="138" t="s">
        <v>5</v>
      </c>
    </row>
    <row r="6" spans="1:4">
      <c r="A6" s="6"/>
      <c r="B6" s="139" t="s">
        <v>6</v>
      </c>
      <c r="C6" s="8">
        <v>40664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309</v>
      </c>
      <c r="D8" s="144" t="s">
        <v>13</v>
      </c>
    </row>
    <row r="9" spans="1:4">
      <c r="A9" s="141" t="s">
        <v>14</v>
      </c>
      <c r="B9" s="16"/>
      <c r="C9" s="18"/>
      <c r="D9" s="18"/>
    </row>
    <row r="10" spans="1:4">
      <c r="A10" s="146" t="s">
        <v>15</v>
      </c>
      <c r="B10" s="16">
        <v>0</v>
      </c>
      <c r="C10" s="16">
        <v>0</v>
      </c>
      <c r="D10" s="16">
        <v>0</v>
      </c>
    </row>
    <row r="11" spans="1:4">
      <c r="A11" s="146" t="s">
        <v>16</v>
      </c>
      <c r="B11" s="18">
        <v>0</v>
      </c>
      <c r="C11" s="18">
        <v>0</v>
      </c>
      <c r="D11" s="16">
        <v>0</v>
      </c>
    </row>
    <row r="12" spans="1:4">
      <c r="A12" s="146" t="s">
        <v>17</v>
      </c>
      <c r="B12" s="16">
        <v>3737.5</v>
      </c>
      <c r="C12" s="16">
        <v>0.1</v>
      </c>
      <c r="D12" s="16">
        <v>0.31289480840305767</v>
      </c>
    </row>
    <row r="13" spans="1:4">
      <c r="A13" s="146" t="s">
        <v>18</v>
      </c>
      <c r="B13" s="16">
        <v>0</v>
      </c>
      <c r="C13" s="16">
        <v>0</v>
      </c>
      <c r="D13" s="16">
        <v>0</v>
      </c>
    </row>
    <row r="14" spans="1:4">
      <c r="A14" s="146" t="s">
        <v>19</v>
      </c>
      <c r="B14" s="16">
        <v>0</v>
      </c>
      <c r="C14" s="16">
        <v>0</v>
      </c>
      <c r="D14" s="16">
        <v>0</v>
      </c>
    </row>
    <row r="15" spans="1:4">
      <c r="A15" s="138" t="s">
        <v>20</v>
      </c>
      <c r="B15" s="16">
        <v>2212.5</v>
      </c>
      <c r="C15" s="16">
        <v>0.06</v>
      </c>
      <c r="D15" s="16">
        <v>0.18522535480716124</v>
      </c>
    </row>
    <row r="16" spans="1:4">
      <c r="A16" s="138" t="s">
        <v>21</v>
      </c>
      <c r="B16" s="16">
        <v>64.739999999999995</v>
      </c>
      <c r="C16" s="16">
        <v>0</v>
      </c>
      <c r="D16" s="16">
        <v>5.4198822464251372E-3</v>
      </c>
    </row>
    <row r="17" spans="1:4">
      <c r="A17" s="138" t="s">
        <v>22</v>
      </c>
      <c r="B17" s="16">
        <v>1600</v>
      </c>
      <c r="C17" s="16">
        <v>0.04</v>
      </c>
      <c r="D17" s="16">
        <v>0.13394827918257987</v>
      </c>
    </row>
    <row r="18" spans="1:4">
      <c r="A18" s="138" t="s">
        <v>23</v>
      </c>
      <c r="B18" s="16">
        <v>2209</v>
      </c>
      <c r="C18" s="16">
        <v>0.06</v>
      </c>
      <c r="D18" s="16">
        <v>0.18493234294644934</v>
      </c>
    </row>
    <row r="19" spans="1:4">
      <c r="A19" s="138" t="s">
        <v>24</v>
      </c>
      <c r="B19" s="16">
        <v>834</v>
      </c>
      <c r="C19" s="16">
        <v>0</v>
      </c>
      <c r="D19" s="16">
        <v>6.9820540523919755E-2</v>
      </c>
    </row>
    <row r="20" spans="1:4">
      <c r="A20" s="138" t="s">
        <v>25</v>
      </c>
      <c r="B20" s="16">
        <v>541.39</v>
      </c>
      <c r="C20" s="16">
        <v>0.01</v>
      </c>
      <c r="D20" s="16">
        <v>4.5323911791660572E-2</v>
      </c>
    </row>
    <row r="21" spans="1:4">
      <c r="A21" s="138" t="s">
        <v>26</v>
      </c>
      <c r="B21" s="16">
        <v>170</v>
      </c>
      <c r="C21" s="16">
        <v>0</v>
      </c>
      <c r="D21" s="16">
        <v>1.4232004663149112E-2</v>
      </c>
    </row>
    <row r="22" spans="1:4">
      <c r="A22" s="148" t="s">
        <v>27</v>
      </c>
      <c r="B22" s="20">
        <v>11369.13</v>
      </c>
      <c r="C22" s="20">
        <v>0.27</v>
      </c>
      <c r="D22" s="20">
        <v>0.95179712456440257</v>
      </c>
    </row>
    <row r="23" spans="1:4">
      <c r="A23" s="151" t="s">
        <v>28</v>
      </c>
      <c r="B23" s="18">
        <v>0</v>
      </c>
      <c r="C23" s="18">
        <v>0</v>
      </c>
      <c r="D23" s="18"/>
    </row>
    <row r="24" spans="1:4">
      <c r="A24" s="146" t="s">
        <v>29</v>
      </c>
      <c r="B24" s="16">
        <v>0</v>
      </c>
      <c r="C24" s="16">
        <v>0</v>
      </c>
      <c r="D24" s="16">
        <v>0</v>
      </c>
    </row>
    <row r="25" spans="1:4">
      <c r="A25" s="146" t="s">
        <v>30</v>
      </c>
      <c r="B25" s="16">
        <v>56.85</v>
      </c>
      <c r="C25" s="16">
        <v>0</v>
      </c>
      <c r="D25" s="16">
        <v>4.7593497947060409E-3</v>
      </c>
    </row>
    <row r="26" spans="1:4">
      <c r="A26" s="146" t="s">
        <v>31</v>
      </c>
      <c r="B26" s="16">
        <v>0</v>
      </c>
      <c r="C26" s="16">
        <v>0</v>
      </c>
      <c r="D26" s="16">
        <v>0</v>
      </c>
    </row>
    <row r="27" spans="1:4">
      <c r="A27" s="146" t="s">
        <v>32</v>
      </c>
      <c r="B27" s="16">
        <v>0</v>
      </c>
      <c r="C27" s="16">
        <v>0</v>
      </c>
      <c r="D27" s="16">
        <v>0</v>
      </c>
    </row>
    <row r="28" spans="1:4">
      <c r="A28" s="146" t="s">
        <v>33</v>
      </c>
      <c r="B28" s="16">
        <v>0</v>
      </c>
      <c r="C28" s="16">
        <v>0</v>
      </c>
      <c r="D28" s="16">
        <v>0</v>
      </c>
    </row>
    <row r="29" spans="1:4">
      <c r="A29" s="146" t="s">
        <v>34</v>
      </c>
      <c r="B29" s="16">
        <v>0</v>
      </c>
      <c r="C29" s="16">
        <v>0</v>
      </c>
      <c r="D29" s="16">
        <v>0</v>
      </c>
    </row>
    <row r="30" spans="1:4">
      <c r="A30" s="146" t="s">
        <v>35</v>
      </c>
      <c r="B30" s="16">
        <v>0</v>
      </c>
      <c r="C30" s="16">
        <v>0</v>
      </c>
      <c r="D30" s="16">
        <v>0</v>
      </c>
    </row>
    <row r="31" spans="1:4">
      <c r="A31" s="146" t="s">
        <v>36</v>
      </c>
      <c r="B31" s="16">
        <v>0</v>
      </c>
      <c r="C31" s="16">
        <v>0</v>
      </c>
      <c r="D31" s="16">
        <v>0</v>
      </c>
    </row>
    <row r="32" spans="1:4">
      <c r="A32" s="152" t="s">
        <v>37</v>
      </c>
      <c r="B32" s="24">
        <v>56.85</v>
      </c>
      <c r="C32" s="24">
        <v>0</v>
      </c>
      <c r="D32" s="24">
        <v>4.7593497947060409E-3</v>
      </c>
    </row>
    <row r="33" spans="1:239" s="155" customFormat="1">
      <c r="A33" s="141" t="s">
        <v>38</v>
      </c>
      <c r="B33" s="18">
        <v>0</v>
      </c>
      <c r="C33" s="18">
        <v>0</v>
      </c>
      <c r="D33" s="18"/>
    </row>
    <row r="34" spans="1:239" s="155" customFormat="1">
      <c r="A34" s="146" t="s">
        <v>39</v>
      </c>
      <c r="B34" s="16">
        <v>515.42895862200714</v>
      </c>
      <c r="C34" s="16">
        <v>0.01</v>
      </c>
      <c r="D34" s="16">
        <v>4.3150513780179388E-2</v>
      </c>
    </row>
    <row r="35" spans="1:239" s="155" customFormat="1">
      <c r="A35" s="138" t="s">
        <v>40</v>
      </c>
      <c r="B35" s="16">
        <v>515.42895862200714</v>
      </c>
      <c r="C35" s="16">
        <v>0.01</v>
      </c>
      <c r="D35" s="16">
        <v>4.3150513780179388E-2</v>
      </c>
    </row>
    <row r="36" spans="1:239" s="156" customFormat="1">
      <c r="A36" s="148" t="s">
        <v>41</v>
      </c>
      <c r="B36" s="20">
        <v>11941.408958622007</v>
      </c>
      <c r="C36" s="20">
        <v>0.28000000000000003</v>
      </c>
      <c r="D36" s="20">
        <v>0.99970698813928816</v>
      </c>
    </row>
    <row r="37" spans="1:239" s="155" customFormat="1">
      <c r="A37" s="141" t="s">
        <v>42</v>
      </c>
      <c r="B37" s="18">
        <v>0</v>
      </c>
      <c r="C37" s="18">
        <v>0</v>
      </c>
      <c r="D37" s="18"/>
    </row>
    <row r="38" spans="1:239" s="155" customFormat="1">
      <c r="A38" s="138" t="s">
        <v>43</v>
      </c>
      <c r="B38" s="16">
        <v>0</v>
      </c>
      <c r="C38" s="16">
        <v>0</v>
      </c>
      <c r="D38" s="16">
        <v>0</v>
      </c>
    </row>
    <row r="39" spans="1:239" s="155" customFormat="1">
      <c r="A39" s="138" t="s">
        <v>44</v>
      </c>
      <c r="B39" s="16">
        <v>3.13</v>
      </c>
      <c r="C39" s="16">
        <v>0</v>
      </c>
      <c r="D39" s="16">
        <v>2.6203632115092188E-4</v>
      </c>
    </row>
    <row r="40" spans="1:239" s="155" customFormat="1">
      <c r="A40" s="146" t="s">
        <v>45</v>
      </c>
      <c r="B40" s="16">
        <v>0</v>
      </c>
      <c r="C40" s="16">
        <v>0</v>
      </c>
      <c r="D40" s="16">
        <v>0</v>
      </c>
    </row>
    <row r="41" spans="1:239" s="155" customFormat="1">
      <c r="A41" s="152" t="s">
        <v>46</v>
      </c>
      <c r="B41" s="24">
        <v>3.13</v>
      </c>
      <c r="C41" s="24">
        <v>0</v>
      </c>
      <c r="D41" s="24">
        <v>2.6203632115092188E-4</v>
      </c>
      <c r="E41" s="158"/>
      <c r="F41" s="158"/>
      <c r="G41" s="27"/>
      <c r="H41" s="157"/>
      <c r="I41" s="158"/>
      <c r="J41" s="158"/>
      <c r="K41" s="27"/>
      <c r="L41" s="157"/>
      <c r="M41" s="158"/>
      <c r="N41" s="158"/>
      <c r="O41" s="27"/>
      <c r="P41" s="157"/>
      <c r="Q41" s="158"/>
      <c r="R41" s="158"/>
      <c r="S41" s="27"/>
      <c r="T41" s="157"/>
      <c r="U41" s="158"/>
      <c r="V41" s="158"/>
      <c r="W41" s="27"/>
      <c r="X41" s="157"/>
      <c r="Y41" s="158"/>
      <c r="Z41" s="158"/>
      <c r="AA41" s="27"/>
      <c r="AB41" s="157"/>
      <c r="AC41" s="158"/>
      <c r="AD41" s="158"/>
      <c r="AE41" s="27"/>
      <c r="AF41" s="157"/>
      <c r="AG41" s="158"/>
      <c r="AH41" s="158"/>
      <c r="AI41" s="27"/>
      <c r="AJ41" s="157"/>
      <c r="AK41" s="158"/>
      <c r="AL41" s="158"/>
      <c r="AM41" s="27"/>
      <c r="AN41" s="157"/>
      <c r="AO41" s="158"/>
      <c r="AP41" s="158"/>
      <c r="AQ41" s="27"/>
      <c r="AR41" s="157"/>
      <c r="AS41" s="158"/>
      <c r="AT41" s="158"/>
      <c r="AU41" s="27"/>
      <c r="AV41" s="157"/>
      <c r="AW41" s="158"/>
      <c r="AX41" s="158"/>
      <c r="AY41" s="27"/>
      <c r="AZ41" s="157"/>
      <c r="BA41" s="158"/>
      <c r="BB41" s="158"/>
      <c r="BC41" s="27"/>
      <c r="BD41" s="157"/>
      <c r="BE41" s="158"/>
      <c r="BF41" s="158"/>
      <c r="BG41" s="27"/>
      <c r="BH41" s="157"/>
      <c r="BI41" s="158"/>
      <c r="BJ41" s="158"/>
      <c r="BK41" s="27"/>
      <c r="BL41" s="157"/>
      <c r="BM41" s="158"/>
      <c r="BN41" s="158"/>
      <c r="BO41" s="27"/>
      <c r="BP41" s="157"/>
      <c r="BQ41" s="158"/>
      <c r="BR41" s="158"/>
      <c r="BS41" s="27"/>
      <c r="BT41" s="157"/>
      <c r="BU41" s="158"/>
      <c r="BV41" s="158"/>
      <c r="BW41" s="27"/>
      <c r="BX41" s="157"/>
      <c r="BY41" s="158"/>
      <c r="BZ41" s="158"/>
      <c r="CA41" s="27"/>
      <c r="CB41" s="157"/>
      <c r="CC41" s="158"/>
      <c r="CD41" s="158"/>
      <c r="CE41" s="27"/>
      <c r="CF41" s="157"/>
      <c r="CG41" s="158"/>
      <c r="CH41" s="158"/>
      <c r="CI41" s="27"/>
      <c r="CJ41" s="157"/>
      <c r="CK41" s="158"/>
      <c r="CL41" s="158"/>
      <c r="CM41" s="27"/>
      <c r="CN41" s="157"/>
      <c r="CO41" s="158"/>
      <c r="CP41" s="158"/>
      <c r="CQ41" s="27"/>
      <c r="CR41" s="157"/>
      <c r="CS41" s="158"/>
      <c r="CT41" s="158"/>
      <c r="CU41" s="27"/>
      <c r="CV41" s="157"/>
      <c r="CW41" s="158"/>
      <c r="CX41" s="158"/>
      <c r="CY41" s="27"/>
      <c r="CZ41" s="157"/>
      <c r="DA41" s="158"/>
      <c r="DB41" s="158"/>
      <c r="DC41" s="27"/>
      <c r="DD41" s="157"/>
      <c r="DE41" s="158"/>
      <c r="DF41" s="158"/>
      <c r="DG41" s="27"/>
      <c r="DH41" s="157"/>
      <c r="DI41" s="158"/>
      <c r="DJ41" s="158"/>
      <c r="DK41" s="27"/>
      <c r="DL41" s="157"/>
      <c r="DM41" s="158"/>
      <c r="DN41" s="158"/>
      <c r="DO41" s="27"/>
      <c r="DP41" s="157"/>
      <c r="DQ41" s="158"/>
      <c r="DR41" s="158"/>
      <c r="DS41" s="27"/>
      <c r="DT41" s="157"/>
      <c r="DU41" s="158"/>
      <c r="DV41" s="158"/>
      <c r="DW41" s="27"/>
      <c r="DX41" s="157"/>
      <c r="DY41" s="158"/>
      <c r="DZ41" s="158"/>
      <c r="EA41" s="27"/>
      <c r="EB41" s="157"/>
      <c r="EC41" s="158"/>
      <c r="ED41" s="158"/>
      <c r="EE41" s="27"/>
      <c r="EF41" s="157"/>
      <c r="EG41" s="158"/>
      <c r="EH41" s="158"/>
      <c r="EI41" s="27"/>
      <c r="EJ41" s="157"/>
      <c r="EK41" s="158"/>
      <c r="EL41" s="158"/>
      <c r="EM41" s="27"/>
      <c r="EN41" s="157"/>
      <c r="EO41" s="158"/>
      <c r="EP41" s="158"/>
      <c r="EQ41" s="27"/>
      <c r="ER41" s="157"/>
      <c r="ES41" s="158"/>
      <c r="ET41" s="158"/>
      <c r="EU41" s="27"/>
      <c r="EV41" s="157"/>
      <c r="EW41" s="158"/>
      <c r="EX41" s="158"/>
      <c r="EY41" s="27"/>
      <c r="EZ41" s="157"/>
      <c r="FA41" s="158"/>
      <c r="FB41" s="158"/>
      <c r="FC41" s="27"/>
      <c r="FD41" s="157"/>
      <c r="FE41" s="158"/>
      <c r="FF41" s="158"/>
      <c r="FG41" s="27"/>
      <c r="FH41" s="157"/>
      <c r="FI41" s="158"/>
      <c r="FJ41" s="158"/>
      <c r="FK41" s="27"/>
      <c r="FL41" s="157"/>
      <c r="FM41" s="158"/>
      <c r="FN41" s="158"/>
      <c r="FO41" s="27"/>
      <c r="FP41" s="157"/>
      <c r="FQ41" s="158"/>
      <c r="FR41" s="158"/>
      <c r="FS41" s="27"/>
      <c r="FT41" s="157"/>
      <c r="FU41" s="158"/>
      <c r="FV41" s="158"/>
      <c r="FW41" s="27"/>
      <c r="FX41" s="157"/>
      <c r="FY41" s="158"/>
      <c r="FZ41" s="158"/>
      <c r="GA41" s="27"/>
      <c r="GB41" s="157"/>
      <c r="GC41" s="158"/>
      <c r="GD41" s="158"/>
      <c r="GE41" s="27"/>
      <c r="GF41" s="157"/>
      <c r="GG41" s="158"/>
      <c r="GH41" s="158"/>
      <c r="GI41" s="27"/>
      <c r="GJ41" s="157"/>
      <c r="GK41" s="158"/>
      <c r="GL41" s="158"/>
      <c r="GM41" s="27"/>
      <c r="GN41" s="157"/>
      <c r="GO41" s="158"/>
      <c r="GP41" s="158"/>
      <c r="GQ41" s="27"/>
      <c r="GR41" s="157"/>
      <c r="GS41" s="158"/>
      <c r="GT41" s="158"/>
      <c r="GU41" s="27"/>
      <c r="GV41" s="157"/>
      <c r="GW41" s="158"/>
      <c r="GX41" s="158"/>
      <c r="GY41" s="27"/>
      <c r="GZ41" s="157"/>
      <c r="HA41" s="158"/>
      <c r="HB41" s="158"/>
      <c r="HC41" s="27"/>
      <c r="HD41" s="157"/>
      <c r="HE41" s="158"/>
      <c r="HF41" s="158"/>
      <c r="HG41" s="27"/>
      <c r="HH41" s="157"/>
      <c r="HI41" s="158"/>
      <c r="HJ41" s="158"/>
      <c r="HK41" s="27"/>
      <c r="HL41" s="157"/>
      <c r="HM41" s="158"/>
      <c r="HN41" s="158"/>
      <c r="HO41" s="27"/>
      <c r="HP41" s="157"/>
      <c r="HQ41" s="158"/>
      <c r="HR41" s="158"/>
      <c r="HS41" s="27"/>
      <c r="HT41" s="157"/>
      <c r="HU41" s="158"/>
      <c r="HV41" s="158"/>
      <c r="HW41" s="27"/>
      <c r="HX41" s="157"/>
      <c r="HY41" s="158"/>
      <c r="HZ41" s="158"/>
      <c r="IA41" s="27"/>
      <c r="IB41" s="157"/>
      <c r="IC41" s="158"/>
      <c r="ID41" s="158"/>
      <c r="IE41" s="27"/>
    </row>
    <row r="42" spans="1:239" s="155" customFormat="1">
      <c r="A42" s="141" t="s">
        <v>47</v>
      </c>
      <c r="B42" s="18">
        <v>0</v>
      </c>
      <c r="C42" s="18">
        <v>0</v>
      </c>
      <c r="D42" s="18"/>
    </row>
    <row r="43" spans="1:239" s="155" customFormat="1">
      <c r="A43" s="146" t="s">
        <v>48</v>
      </c>
      <c r="B43" s="16">
        <v>0.31</v>
      </c>
      <c r="C43" s="16">
        <v>0</v>
      </c>
      <c r="D43" s="16">
        <v>2.595247909162485E-5</v>
      </c>
    </row>
    <row r="44" spans="1:239" s="155" customFormat="1">
      <c r="A44" s="146" t="s">
        <v>49</v>
      </c>
      <c r="B44" s="16">
        <v>0</v>
      </c>
      <c r="C44" s="16">
        <v>0</v>
      </c>
      <c r="D44" s="16">
        <v>0</v>
      </c>
    </row>
    <row r="45" spans="1:239" s="155" customFormat="1">
      <c r="A45" s="146" t="s">
        <v>50</v>
      </c>
      <c r="B45" s="16">
        <v>0.06</v>
      </c>
      <c r="C45" s="16">
        <v>0</v>
      </c>
      <c r="D45" s="16">
        <v>5.0230604693467447E-6</v>
      </c>
    </row>
    <row r="46" spans="1:239" s="155" customFormat="1">
      <c r="A46" s="152" t="s">
        <v>51</v>
      </c>
      <c r="B46" s="24">
        <v>0.37</v>
      </c>
      <c r="C46" s="24">
        <v>0</v>
      </c>
      <c r="D46" s="24">
        <v>3.0975539560971593E-5</v>
      </c>
      <c r="E46" s="158"/>
      <c r="F46" s="158"/>
      <c r="G46" s="27"/>
      <c r="H46" s="157"/>
      <c r="I46" s="158"/>
      <c r="J46" s="158"/>
      <c r="K46" s="27"/>
      <c r="L46" s="157"/>
      <c r="M46" s="158"/>
      <c r="N46" s="158"/>
      <c r="O46" s="27"/>
      <c r="P46" s="157"/>
      <c r="Q46" s="158"/>
      <c r="R46" s="158"/>
      <c r="S46" s="27"/>
      <c r="T46" s="157"/>
      <c r="U46" s="158"/>
      <c r="V46" s="158"/>
      <c r="W46" s="27"/>
      <c r="X46" s="157"/>
      <c r="Y46" s="158"/>
      <c r="Z46" s="158"/>
      <c r="AA46" s="27"/>
      <c r="AB46" s="157"/>
      <c r="AC46" s="158"/>
      <c r="AD46" s="158"/>
      <c r="AE46" s="27"/>
      <c r="AF46" s="157"/>
      <c r="AG46" s="158"/>
      <c r="AH46" s="158"/>
      <c r="AI46" s="27"/>
      <c r="AJ46" s="157"/>
      <c r="AK46" s="158"/>
      <c r="AL46" s="158"/>
      <c r="AM46" s="27"/>
      <c r="AN46" s="157"/>
      <c r="AO46" s="158"/>
      <c r="AP46" s="158"/>
      <c r="AQ46" s="27"/>
      <c r="AR46" s="157"/>
      <c r="AS46" s="158"/>
      <c r="AT46" s="158"/>
      <c r="AU46" s="27"/>
      <c r="AV46" s="157"/>
      <c r="AW46" s="158"/>
      <c r="AX46" s="158"/>
      <c r="AY46" s="27"/>
      <c r="AZ46" s="157"/>
      <c r="BA46" s="158"/>
      <c r="BB46" s="158"/>
      <c r="BC46" s="27"/>
      <c r="BD46" s="157"/>
      <c r="BE46" s="158"/>
      <c r="BF46" s="158"/>
      <c r="BG46" s="27"/>
      <c r="BH46" s="157"/>
      <c r="BI46" s="158"/>
      <c r="BJ46" s="158"/>
      <c r="BK46" s="27"/>
      <c r="BL46" s="157"/>
      <c r="BM46" s="158"/>
      <c r="BN46" s="158"/>
      <c r="BO46" s="27"/>
      <c r="BP46" s="157"/>
      <c r="BQ46" s="158"/>
      <c r="BR46" s="158"/>
      <c r="BS46" s="27"/>
      <c r="BT46" s="157"/>
      <c r="BU46" s="158"/>
      <c r="BV46" s="158"/>
      <c r="BW46" s="27"/>
      <c r="BX46" s="157"/>
      <c r="BY46" s="158"/>
      <c r="BZ46" s="158"/>
      <c r="CA46" s="27"/>
      <c r="CB46" s="157"/>
      <c r="CC46" s="158"/>
      <c r="CD46" s="158"/>
      <c r="CE46" s="27"/>
      <c r="CF46" s="157"/>
      <c r="CG46" s="158"/>
      <c r="CH46" s="158"/>
      <c r="CI46" s="27"/>
      <c r="CJ46" s="157"/>
      <c r="CK46" s="158"/>
      <c r="CL46" s="158"/>
      <c r="CM46" s="27"/>
      <c r="CN46" s="157"/>
      <c r="CO46" s="158"/>
      <c r="CP46" s="158"/>
      <c r="CQ46" s="27"/>
      <c r="CR46" s="157"/>
      <c r="CS46" s="158"/>
      <c r="CT46" s="158"/>
      <c r="CU46" s="27"/>
      <c r="CV46" s="157"/>
      <c r="CW46" s="158"/>
      <c r="CX46" s="158"/>
      <c r="CY46" s="27"/>
      <c r="CZ46" s="157"/>
      <c r="DA46" s="158"/>
      <c r="DB46" s="158"/>
      <c r="DC46" s="27"/>
      <c r="DD46" s="157"/>
      <c r="DE46" s="158"/>
      <c r="DF46" s="158"/>
      <c r="DG46" s="27"/>
      <c r="DH46" s="157"/>
      <c r="DI46" s="158"/>
      <c r="DJ46" s="158"/>
      <c r="DK46" s="27"/>
      <c r="DL46" s="157"/>
      <c r="DM46" s="158"/>
      <c r="DN46" s="158"/>
      <c r="DO46" s="27"/>
      <c r="DP46" s="157"/>
      <c r="DQ46" s="158"/>
      <c r="DR46" s="158"/>
      <c r="DS46" s="27"/>
      <c r="DT46" s="157"/>
      <c r="DU46" s="158"/>
      <c r="DV46" s="158"/>
      <c r="DW46" s="27"/>
      <c r="DX46" s="157"/>
      <c r="DY46" s="158"/>
      <c r="DZ46" s="158"/>
      <c r="EA46" s="27"/>
      <c r="EB46" s="157"/>
      <c r="EC46" s="158"/>
      <c r="ED46" s="158"/>
      <c r="EE46" s="27"/>
      <c r="EF46" s="157"/>
      <c r="EG46" s="158"/>
      <c r="EH46" s="158"/>
      <c r="EI46" s="27"/>
      <c r="EJ46" s="157"/>
      <c r="EK46" s="158"/>
      <c r="EL46" s="158"/>
      <c r="EM46" s="27"/>
      <c r="EN46" s="157"/>
      <c r="EO46" s="158"/>
      <c r="EP46" s="158"/>
      <c r="EQ46" s="27"/>
      <c r="ER46" s="157"/>
      <c r="ES46" s="158"/>
      <c r="ET46" s="158"/>
      <c r="EU46" s="27"/>
      <c r="EV46" s="157"/>
      <c r="EW46" s="158"/>
      <c r="EX46" s="158"/>
      <c r="EY46" s="27"/>
      <c r="EZ46" s="157"/>
      <c r="FA46" s="158"/>
      <c r="FB46" s="158"/>
      <c r="FC46" s="27"/>
      <c r="FD46" s="157"/>
      <c r="FE46" s="158"/>
      <c r="FF46" s="158"/>
      <c r="FG46" s="27"/>
      <c r="FH46" s="157"/>
      <c r="FI46" s="158"/>
      <c r="FJ46" s="158"/>
      <c r="FK46" s="27"/>
      <c r="FL46" s="157"/>
      <c r="FM46" s="158"/>
      <c r="FN46" s="158"/>
      <c r="FO46" s="27"/>
      <c r="FP46" s="157"/>
      <c r="FQ46" s="158"/>
      <c r="FR46" s="158"/>
      <c r="FS46" s="27"/>
      <c r="FT46" s="157"/>
      <c r="FU46" s="158"/>
      <c r="FV46" s="158"/>
      <c r="FW46" s="27"/>
      <c r="FX46" s="157"/>
      <c r="FY46" s="158"/>
      <c r="FZ46" s="158"/>
      <c r="GA46" s="27"/>
      <c r="GB46" s="157"/>
      <c r="GC46" s="158"/>
      <c r="GD46" s="158"/>
      <c r="GE46" s="27"/>
      <c r="GF46" s="157"/>
      <c r="GG46" s="158"/>
      <c r="GH46" s="158"/>
      <c r="GI46" s="27"/>
      <c r="GJ46" s="157"/>
      <c r="GK46" s="158"/>
      <c r="GL46" s="158"/>
      <c r="GM46" s="27"/>
      <c r="GN46" s="157"/>
      <c r="GO46" s="158"/>
      <c r="GP46" s="158"/>
      <c r="GQ46" s="27"/>
      <c r="GR46" s="157"/>
      <c r="GS46" s="158"/>
      <c r="GT46" s="158"/>
      <c r="GU46" s="27"/>
      <c r="GV46" s="157"/>
      <c r="GW46" s="158"/>
      <c r="GX46" s="158"/>
      <c r="GY46" s="27"/>
      <c r="GZ46" s="157"/>
      <c r="HA46" s="158"/>
      <c r="HB46" s="158"/>
      <c r="HC46" s="27"/>
      <c r="HD46" s="157"/>
      <c r="HE46" s="158"/>
      <c r="HF46" s="158"/>
      <c r="HG46" s="27"/>
      <c r="HH46" s="157"/>
      <c r="HI46" s="158"/>
      <c r="HJ46" s="158"/>
      <c r="HK46" s="27"/>
      <c r="HL46" s="157"/>
      <c r="HM46" s="158"/>
      <c r="HN46" s="158"/>
      <c r="HO46" s="27"/>
      <c r="HP46" s="157"/>
      <c r="HQ46" s="158"/>
      <c r="HR46" s="158"/>
      <c r="HS46" s="27"/>
      <c r="HT46" s="157"/>
      <c r="HU46" s="158"/>
      <c r="HV46" s="158"/>
      <c r="HW46" s="27"/>
      <c r="HX46" s="157"/>
      <c r="HY46" s="158"/>
      <c r="HZ46" s="158"/>
      <c r="IA46" s="27"/>
      <c r="IB46" s="157"/>
      <c r="IC46" s="158"/>
      <c r="ID46" s="158"/>
      <c r="IE46" s="27"/>
    </row>
    <row r="47" spans="1:239" s="155" customFormat="1">
      <c r="A47" s="159" t="s">
        <v>52</v>
      </c>
      <c r="B47" s="29">
        <v>3.5</v>
      </c>
      <c r="C47" s="29">
        <v>0</v>
      </c>
      <c r="D47" s="29">
        <v>2.9301186071189344E-4</v>
      </c>
      <c r="E47" s="158"/>
      <c r="F47" s="157"/>
      <c r="G47" s="158"/>
      <c r="H47" s="158"/>
      <c r="I47" s="158"/>
      <c r="J47" s="157"/>
      <c r="K47" s="158"/>
      <c r="L47" s="158"/>
      <c r="M47" s="158"/>
      <c r="N47" s="157"/>
      <c r="O47" s="158"/>
      <c r="P47" s="158"/>
      <c r="Q47" s="158"/>
      <c r="R47" s="157"/>
      <c r="S47" s="158"/>
      <c r="T47" s="158"/>
      <c r="U47" s="158"/>
      <c r="V47" s="157"/>
      <c r="W47" s="158"/>
      <c r="X47" s="158"/>
      <c r="Y47" s="158"/>
      <c r="Z47" s="157"/>
      <c r="AA47" s="158"/>
      <c r="AB47" s="158"/>
      <c r="AC47" s="158"/>
      <c r="AD47" s="157"/>
      <c r="AE47" s="158"/>
      <c r="AF47" s="158"/>
      <c r="AG47" s="158"/>
      <c r="AH47" s="157"/>
      <c r="AI47" s="158"/>
      <c r="AJ47" s="158"/>
      <c r="AK47" s="158"/>
      <c r="AL47" s="157"/>
      <c r="AM47" s="158"/>
      <c r="AN47" s="158"/>
      <c r="AO47" s="158"/>
      <c r="AP47" s="157"/>
      <c r="AQ47" s="158"/>
      <c r="AR47" s="158"/>
      <c r="AS47" s="158"/>
      <c r="AT47" s="157"/>
      <c r="AU47" s="158"/>
      <c r="AV47" s="158"/>
      <c r="AW47" s="158"/>
      <c r="AX47" s="157"/>
      <c r="AY47" s="158"/>
      <c r="AZ47" s="158"/>
      <c r="BA47" s="158"/>
      <c r="BB47" s="157"/>
      <c r="BC47" s="158"/>
      <c r="BD47" s="158"/>
      <c r="BE47" s="158"/>
      <c r="BF47" s="157"/>
      <c r="BG47" s="158"/>
      <c r="BH47" s="158"/>
      <c r="BI47" s="158"/>
      <c r="BJ47" s="157"/>
      <c r="BK47" s="158"/>
      <c r="BL47" s="158"/>
      <c r="BM47" s="158"/>
      <c r="BN47" s="157"/>
      <c r="BO47" s="158"/>
      <c r="BP47" s="158"/>
      <c r="BQ47" s="158"/>
      <c r="BR47" s="157"/>
      <c r="BS47" s="158"/>
      <c r="BT47" s="158"/>
      <c r="BU47" s="158"/>
      <c r="BV47" s="157"/>
      <c r="BW47" s="158"/>
      <c r="BX47" s="158"/>
      <c r="BY47" s="158"/>
      <c r="BZ47" s="157"/>
      <c r="CA47" s="158"/>
      <c r="CB47" s="158"/>
      <c r="CC47" s="158"/>
      <c r="CD47" s="157"/>
      <c r="CE47" s="158"/>
      <c r="CF47" s="158"/>
      <c r="CG47" s="158"/>
      <c r="CH47" s="157"/>
      <c r="CI47" s="158"/>
      <c r="CJ47" s="158"/>
      <c r="CK47" s="158"/>
      <c r="CL47" s="157"/>
      <c r="CM47" s="158"/>
      <c r="CN47" s="158"/>
      <c r="CO47" s="158"/>
      <c r="CP47" s="157"/>
      <c r="CQ47" s="158"/>
      <c r="CR47" s="158"/>
      <c r="CS47" s="158"/>
      <c r="CT47" s="157"/>
      <c r="CU47" s="158"/>
      <c r="CV47" s="158"/>
      <c r="CW47" s="158"/>
      <c r="CX47" s="157"/>
      <c r="CY47" s="158"/>
      <c r="CZ47" s="158"/>
      <c r="DA47" s="158"/>
      <c r="DB47" s="157"/>
      <c r="DC47" s="158"/>
      <c r="DD47" s="158"/>
      <c r="DE47" s="158"/>
      <c r="DF47" s="157"/>
      <c r="DG47" s="158"/>
      <c r="DH47" s="158"/>
      <c r="DI47" s="158"/>
      <c r="DJ47" s="157"/>
      <c r="DK47" s="158"/>
      <c r="DL47" s="158"/>
      <c r="DM47" s="158"/>
      <c r="DN47" s="157"/>
      <c r="DO47" s="158"/>
      <c r="DP47" s="158"/>
      <c r="DQ47" s="158"/>
      <c r="DR47" s="157"/>
      <c r="DS47" s="158"/>
      <c r="DT47" s="158"/>
      <c r="DU47" s="158"/>
      <c r="DV47" s="157"/>
      <c r="DW47" s="158"/>
      <c r="DX47" s="158"/>
      <c r="DY47" s="158"/>
      <c r="DZ47" s="157"/>
      <c r="EA47" s="158"/>
      <c r="EB47" s="158"/>
      <c r="EC47" s="158"/>
      <c r="ED47" s="157"/>
      <c r="EE47" s="158"/>
      <c r="EF47" s="158"/>
      <c r="EG47" s="158"/>
      <c r="EH47" s="157"/>
      <c r="EI47" s="158"/>
      <c r="EJ47" s="158"/>
      <c r="EK47" s="158"/>
      <c r="EL47" s="157"/>
      <c r="EM47" s="158"/>
      <c r="EN47" s="158"/>
      <c r="EO47" s="158"/>
      <c r="EP47" s="157"/>
      <c r="EQ47" s="158"/>
      <c r="ER47" s="158"/>
      <c r="ES47" s="158"/>
      <c r="ET47" s="157"/>
      <c r="EU47" s="158"/>
      <c r="EV47" s="158"/>
      <c r="EW47" s="158"/>
      <c r="EX47" s="157"/>
      <c r="EY47" s="158"/>
      <c r="EZ47" s="158"/>
      <c r="FA47" s="158"/>
      <c r="FB47" s="157"/>
      <c r="FC47" s="158"/>
      <c r="FD47" s="158"/>
      <c r="FE47" s="158"/>
      <c r="FF47" s="157"/>
      <c r="FG47" s="158"/>
      <c r="FH47" s="158"/>
      <c r="FI47" s="158"/>
      <c r="FJ47" s="157"/>
      <c r="FK47" s="158"/>
      <c r="FL47" s="158"/>
      <c r="FM47" s="158"/>
      <c r="FN47" s="157"/>
      <c r="FO47" s="158"/>
      <c r="FP47" s="158"/>
      <c r="FQ47" s="158"/>
      <c r="FR47" s="157"/>
      <c r="FS47" s="158"/>
      <c r="FT47" s="158"/>
      <c r="FU47" s="158"/>
      <c r="FV47" s="157"/>
      <c r="FW47" s="158"/>
      <c r="FX47" s="158"/>
      <c r="FY47" s="158"/>
      <c r="FZ47" s="157"/>
      <c r="GA47" s="158"/>
      <c r="GB47" s="158"/>
      <c r="GC47" s="158"/>
      <c r="GD47" s="157"/>
      <c r="GE47" s="158"/>
      <c r="GF47" s="158"/>
      <c r="GG47" s="158"/>
      <c r="GH47" s="157"/>
      <c r="GI47" s="158"/>
      <c r="GJ47" s="158"/>
      <c r="GK47" s="158"/>
      <c r="GL47" s="157"/>
      <c r="GM47" s="158"/>
      <c r="GN47" s="158"/>
      <c r="GO47" s="158"/>
      <c r="GP47" s="157"/>
      <c r="GQ47" s="158"/>
      <c r="GR47" s="158"/>
      <c r="GS47" s="158"/>
      <c r="GT47" s="157"/>
      <c r="GU47" s="158"/>
      <c r="GV47" s="158"/>
      <c r="GW47" s="158"/>
      <c r="GX47" s="157"/>
      <c r="GY47" s="158"/>
      <c r="GZ47" s="158"/>
      <c r="HA47" s="158"/>
      <c r="HB47" s="157"/>
      <c r="HC47" s="158"/>
      <c r="HD47" s="158"/>
      <c r="HE47" s="158"/>
      <c r="HF47" s="157"/>
      <c r="HG47" s="158"/>
      <c r="HH47" s="158"/>
      <c r="HI47" s="158"/>
      <c r="HJ47" s="157"/>
      <c r="HK47" s="158"/>
      <c r="HL47" s="158"/>
      <c r="HM47" s="158"/>
      <c r="HN47" s="157"/>
      <c r="HO47" s="158"/>
      <c r="HP47" s="158"/>
      <c r="HQ47" s="158"/>
      <c r="HR47" s="157"/>
      <c r="HS47" s="158"/>
      <c r="HT47" s="158"/>
      <c r="HU47" s="158"/>
      <c r="HV47" s="157"/>
      <c r="HW47" s="158"/>
      <c r="HX47" s="158"/>
      <c r="HY47" s="158"/>
      <c r="HZ47" s="157"/>
      <c r="IA47" s="158"/>
      <c r="IB47" s="158"/>
      <c r="IC47" s="158"/>
    </row>
    <row r="48" spans="1:239" s="156" customFormat="1" ht="13.5" thickBot="1">
      <c r="A48" s="162" t="s">
        <v>53</v>
      </c>
      <c r="B48" s="32">
        <v>11944.908958622007</v>
      </c>
      <c r="C48" s="32">
        <v>0.28000000000000003</v>
      </c>
      <c r="D48" s="32">
        <v>1</v>
      </c>
    </row>
    <row r="49" spans="1:239" s="155" customFormat="1" ht="13.5" thickBot="1">
      <c r="A49" s="166"/>
      <c r="B49" s="34"/>
      <c r="C49" s="34"/>
      <c r="D49" s="34"/>
    </row>
    <row r="50" spans="1:239" s="155" customFormat="1" ht="13.5" thickBot="1">
      <c r="A50" s="167" t="s">
        <v>54</v>
      </c>
      <c r="B50" s="37">
        <v>2818.63</v>
      </c>
      <c r="C50" s="37">
        <v>7.0000000000000007E-2</v>
      </c>
      <c r="D50" s="37">
        <v>1</v>
      </c>
    </row>
    <row r="51" spans="1:239" s="155" customFormat="1">
      <c r="A51" s="168" t="s">
        <v>55</v>
      </c>
      <c r="B51" s="40">
        <v>64.739999999999995</v>
      </c>
      <c r="C51" s="40">
        <v>0</v>
      </c>
      <c r="D51" s="40">
        <v>2.2968605315348233E-2</v>
      </c>
    </row>
    <row r="52" spans="1:239" s="155" customFormat="1">
      <c r="A52" s="152" t="s">
        <v>56</v>
      </c>
      <c r="B52" s="24">
        <v>541.39</v>
      </c>
      <c r="C52" s="24">
        <v>0.01</v>
      </c>
      <c r="D52" s="24">
        <v>0.19207558281860335</v>
      </c>
      <c r="E52" s="158"/>
      <c r="F52" s="158"/>
      <c r="G52" s="27"/>
      <c r="H52" s="157"/>
      <c r="I52" s="158"/>
      <c r="J52" s="158"/>
      <c r="K52" s="27"/>
      <c r="L52" s="157"/>
      <c r="M52" s="158"/>
      <c r="N52" s="158"/>
      <c r="O52" s="27"/>
      <c r="P52" s="157"/>
      <c r="Q52" s="158"/>
      <c r="R52" s="158"/>
      <c r="S52" s="27"/>
      <c r="T52" s="157"/>
      <c r="U52" s="158"/>
      <c r="V52" s="158"/>
      <c r="W52" s="27"/>
      <c r="X52" s="157"/>
      <c r="Y52" s="158"/>
      <c r="Z52" s="158"/>
      <c r="AA52" s="27"/>
      <c r="AB52" s="157"/>
      <c r="AC52" s="158"/>
      <c r="AD52" s="158"/>
      <c r="AE52" s="27"/>
      <c r="AF52" s="157"/>
      <c r="AG52" s="158"/>
      <c r="AH52" s="158"/>
      <c r="AI52" s="27"/>
      <c r="AJ52" s="157"/>
      <c r="AK52" s="158"/>
      <c r="AL52" s="158"/>
      <c r="AM52" s="27"/>
      <c r="AN52" s="157"/>
      <c r="AO52" s="158"/>
      <c r="AP52" s="158"/>
      <c r="AQ52" s="27"/>
      <c r="AR52" s="157"/>
      <c r="AS52" s="158"/>
      <c r="AT52" s="158"/>
      <c r="AU52" s="27"/>
      <c r="AV52" s="157"/>
      <c r="AW52" s="158"/>
      <c r="AX52" s="158"/>
      <c r="AY52" s="27"/>
      <c r="AZ52" s="157"/>
      <c r="BA52" s="158"/>
      <c r="BB52" s="158"/>
      <c r="BC52" s="27"/>
      <c r="BD52" s="157"/>
      <c r="BE52" s="158"/>
      <c r="BF52" s="158"/>
      <c r="BG52" s="27"/>
      <c r="BH52" s="157"/>
      <c r="BI52" s="158"/>
      <c r="BJ52" s="158"/>
      <c r="BK52" s="27"/>
      <c r="BL52" s="157"/>
      <c r="BM52" s="158"/>
      <c r="BN52" s="158"/>
      <c r="BO52" s="27"/>
      <c r="BP52" s="157"/>
      <c r="BQ52" s="158"/>
      <c r="BR52" s="158"/>
      <c r="BS52" s="27"/>
      <c r="BT52" s="157"/>
      <c r="BU52" s="158"/>
      <c r="BV52" s="158"/>
      <c r="BW52" s="27"/>
      <c r="BX52" s="157"/>
      <c r="BY52" s="158"/>
      <c r="BZ52" s="158"/>
      <c r="CA52" s="27"/>
      <c r="CB52" s="157"/>
      <c r="CC52" s="158"/>
      <c r="CD52" s="158"/>
      <c r="CE52" s="27"/>
      <c r="CF52" s="157"/>
      <c r="CG52" s="158"/>
      <c r="CH52" s="158"/>
      <c r="CI52" s="27"/>
      <c r="CJ52" s="157"/>
      <c r="CK52" s="158"/>
      <c r="CL52" s="158"/>
      <c r="CM52" s="27"/>
      <c r="CN52" s="157"/>
      <c r="CO52" s="158"/>
      <c r="CP52" s="158"/>
      <c r="CQ52" s="27"/>
      <c r="CR52" s="157"/>
      <c r="CS52" s="158"/>
      <c r="CT52" s="158"/>
      <c r="CU52" s="27"/>
      <c r="CV52" s="157"/>
      <c r="CW52" s="158"/>
      <c r="CX52" s="158"/>
      <c r="CY52" s="27"/>
      <c r="CZ52" s="157"/>
      <c r="DA52" s="158"/>
      <c r="DB52" s="158"/>
      <c r="DC52" s="27"/>
      <c r="DD52" s="157"/>
      <c r="DE52" s="158"/>
      <c r="DF52" s="158"/>
      <c r="DG52" s="27"/>
      <c r="DH52" s="157"/>
      <c r="DI52" s="158"/>
      <c r="DJ52" s="158"/>
      <c r="DK52" s="27"/>
      <c r="DL52" s="157"/>
      <c r="DM52" s="158"/>
      <c r="DN52" s="158"/>
      <c r="DO52" s="27"/>
      <c r="DP52" s="157"/>
      <c r="DQ52" s="158"/>
      <c r="DR52" s="158"/>
      <c r="DS52" s="27"/>
      <c r="DT52" s="157"/>
      <c r="DU52" s="158"/>
      <c r="DV52" s="158"/>
      <c r="DW52" s="27"/>
      <c r="DX52" s="157"/>
      <c r="DY52" s="158"/>
      <c r="DZ52" s="158"/>
      <c r="EA52" s="27"/>
      <c r="EB52" s="157"/>
      <c r="EC52" s="158"/>
      <c r="ED52" s="158"/>
      <c r="EE52" s="27"/>
      <c r="EF52" s="157"/>
      <c r="EG52" s="158"/>
      <c r="EH52" s="158"/>
      <c r="EI52" s="27"/>
      <c r="EJ52" s="157"/>
      <c r="EK52" s="158"/>
      <c r="EL52" s="158"/>
      <c r="EM52" s="27"/>
      <c r="EN52" s="157"/>
      <c r="EO52" s="158"/>
      <c r="EP52" s="158"/>
      <c r="EQ52" s="27"/>
      <c r="ER52" s="157"/>
      <c r="ES52" s="158"/>
      <c r="ET52" s="158"/>
      <c r="EU52" s="27"/>
      <c r="EV52" s="157"/>
      <c r="EW52" s="158"/>
      <c r="EX52" s="158"/>
      <c r="EY52" s="27"/>
      <c r="EZ52" s="157"/>
      <c r="FA52" s="158"/>
      <c r="FB52" s="158"/>
      <c r="FC52" s="27"/>
      <c r="FD52" s="157"/>
      <c r="FE52" s="158"/>
      <c r="FF52" s="158"/>
      <c r="FG52" s="27"/>
      <c r="FH52" s="157"/>
      <c r="FI52" s="158"/>
      <c r="FJ52" s="158"/>
      <c r="FK52" s="27"/>
      <c r="FL52" s="157"/>
      <c r="FM52" s="158"/>
      <c r="FN52" s="158"/>
      <c r="FO52" s="27"/>
      <c r="FP52" s="157"/>
      <c r="FQ52" s="158"/>
      <c r="FR52" s="158"/>
      <c r="FS52" s="27"/>
      <c r="FT52" s="157"/>
      <c r="FU52" s="158"/>
      <c r="FV52" s="158"/>
      <c r="FW52" s="27"/>
      <c r="FX52" s="157"/>
      <c r="FY52" s="158"/>
      <c r="FZ52" s="158"/>
      <c r="GA52" s="27"/>
      <c r="GB52" s="157"/>
      <c r="GC52" s="158"/>
      <c r="GD52" s="158"/>
      <c r="GE52" s="27"/>
      <c r="GF52" s="157"/>
      <c r="GG52" s="158"/>
      <c r="GH52" s="158"/>
      <c r="GI52" s="27"/>
      <c r="GJ52" s="157"/>
      <c r="GK52" s="158"/>
      <c r="GL52" s="158"/>
      <c r="GM52" s="27"/>
      <c r="GN52" s="157"/>
      <c r="GO52" s="158"/>
      <c r="GP52" s="158"/>
      <c r="GQ52" s="27"/>
      <c r="GR52" s="157"/>
      <c r="GS52" s="158"/>
      <c r="GT52" s="158"/>
      <c r="GU52" s="27"/>
      <c r="GV52" s="157"/>
      <c r="GW52" s="158"/>
      <c r="GX52" s="158"/>
      <c r="GY52" s="27"/>
      <c r="GZ52" s="157"/>
      <c r="HA52" s="158"/>
      <c r="HB52" s="158"/>
      <c r="HC52" s="27"/>
      <c r="HD52" s="157"/>
      <c r="HE52" s="158"/>
      <c r="HF52" s="158"/>
      <c r="HG52" s="27"/>
      <c r="HH52" s="157"/>
      <c r="HI52" s="158"/>
      <c r="HJ52" s="158"/>
      <c r="HK52" s="27"/>
      <c r="HL52" s="157"/>
      <c r="HM52" s="158"/>
      <c r="HN52" s="158"/>
      <c r="HO52" s="27"/>
      <c r="HP52" s="157"/>
      <c r="HQ52" s="158"/>
      <c r="HR52" s="158"/>
      <c r="HS52" s="27"/>
      <c r="HT52" s="157"/>
      <c r="HU52" s="158"/>
      <c r="HV52" s="158"/>
      <c r="HW52" s="27"/>
      <c r="HX52" s="157"/>
      <c r="HY52" s="158"/>
      <c r="HZ52" s="158"/>
      <c r="IA52" s="27"/>
      <c r="IB52" s="157"/>
      <c r="IC52" s="158"/>
      <c r="ID52" s="158"/>
      <c r="IE52" s="27"/>
    </row>
    <row r="53" spans="1:239" s="26" customFormat="1">
      <c r="A53" s="152" t="s">
        <v>57</v>
      </c>
      <c r="B53" s="24">
        <v>2212.5</v>
      </c>
      <c r="C53" s="24">
        <v>0.06</v>
      </c>
      <c r="D53" s="24">
        <v>0.78495581186604835</v>
      </c>
    </row>
    <row r="54" spans="1:239" ht="13.5" thickBot="1">
      <c r="A54" s="169" t="s">
        <v>18</v>
      </c>
      <c r="B54" s="43">
        <v>0</v>
      </c>
      <c r="C54" s="43">
        <v>0</v>
      </c>
      <c r="D54" s="43">
        <v>0</v>
      </c>
    </row>
    <row r="55" spans="1:239">
      <c r="A55" s="165" t="s">
        <v>58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C55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6" width="13.140625" style="2"/>
    <col min="257" max="257" width="52.140625" style="2" customWidth="1"/>
    <col min="258" max="259" width="14.42578125" style="2" customWidth="1"/>
    <col min="260" max="260" width="9.85546875" style="2" customWidth="1"/>
    <col min="261" max="512" width="13.140625" style="2"/>
    <col min="513" max="513" width="52.140625" style="2" customWidth="1"/>
    <col min="514" max="515" width="14.42578125" style="2" customWidth="1"/>
    <col min="516" max="516" width="9.85546875" style="2" customWidth="1"/>
    <col min="517" max="768" width="13.140625" style="2"/>
    <col min="769" max="769" width="52.140625" style="2" customWidth="1"/>
    <col min="770" max="771" width="14.42578125" style="2" customWidth="1"/>
    <col min="772" max="772" width="9.85546875" style="2" customWidth="1"/>
    <col min="773" max="1024" width="13.140625" style="2"/>
    <col min="1025" max="1025" width="52.140625" style="2" customWidth="1"/>
    <col min="1026" max="1027" width="14.42578125" style="2" customWidth="1"/>
    <col min="1028" max="1028" width="9.85546875" style="2" customWidth="1"/>
    <col min="1029" max="1280" width="13.140625" style="2"/>
    <col min="1281" max="1281" width="52.140625" style="2" customWidth="1"/>
    <col min="1282" max="1283" width="14.42578125" style="2" customWidth="1"/>
    <col min="1284" max="1284" width="9.85546875" style="2" customWidth="1"/>
    <col min="1285" max="1536" width="13.140625" style="2"/>
    <col min="1537" max="1537" width="52.140625" style="2" customWidth="1"/>
    <col min="1538" max="1539" width="14.42578125" style="2" customWidth="1"/>
    <col min="1540" max="1540" width="9.85546875" style="2" customWidth="1"/>
    <col min="1541" max="1792" width="13.140625" style="2"/>
    <col min="1793" max="1793" width="52.140625" style="2" customWidth="1"/>
    <col min="1794" max="1795" width="14.42578125" style="2" customWidth="1"/>
    <col min="1796" max="1796" width="9.85546875" style="2" customWidth="1"/>
    <col min="1797" max="2048" width="13.140625" style="2"/>
    <col min="2049" max="2049" width="52.140625" style="2" customWidth="1"/>
    <col min="2050" max="2051" width="14.42578125" style="2" customWidth="1"/>
    <col min="2052" max="2052" width="9.85546875" style="2" customWidth="1"/>
    <col min="2053" max="2304" width="13.140625" style="2"/>
    <col min="2305" max="2305" width="52.140625" style="2" customWidth="1"/>
    <col min="2306" max="2307" width="14.42578125" style="2" customWidth="1"/>
    <col min="2308" max="2308" width="9.85546875" style="2" customWidth="1"/>
    <col min="2309" max="2560" width="13.140625" style="2"/>
    <col min="2561" max="2561" width="52.140625" style="2" customWidth="1"/>
    <col min="2562" max="2563" width="14.42578125" style="2" customWidth="1"/>
    <col min="2564" max="2564" width="9.85546875" style="2" customWidth="1"/>
    <col min="2565" max="2816" width="13.140625" style="2"/>
    <col min="2817" max="2817" width="52.140625" style="2" customWidth="1"/>
    <col min="2818" max="2819" width="14.42578125" style="2" customWidth="1"/>
    <col min="2820" max="2820" width="9.85546875" style="2" customWidth="1"/>
    <col min="2821" max="3072" width="13.140625" style="2"/>
    <col min="3073" max="3073" width="52.140625" style="2" customWidth="1"/>
    <col min="3074" max="3075" width="14.42578125" style="2" customWidth="1"/>
    <col min="3076" max="3076" width="9.85546875" style="2" customWidth="1"/>
    <col min="3077" max="3328" width="13.140625" style="2"/>
    <col min="3329" max="3329" width="52.140625" style="2" customWidth="1"/>
    <col min="3330" max="3331" width="14.42578125" style="2" customWidth="1"/>
    <col min="3332" max="3332" width="9.85546875" style="2" customWidth="1"/>
    <col min="3333" max="3584" width="13.140625" style="2"/>
    <col min="3585" max="3585" width="52.140625" style="2" customWidth="1"/>
    <col min="3586" max="3587" width="14.42578125" style="2" customWidth="1"/>
    <col min="3588" max="3588" width="9.85546875" style="2" customWidth="1"/>
    <col min="3589" max="3840" width="13.140625" style="2"/>
    <col min="3841" max="3841" width="52.140625" style="2" customWidth="1"/>
    <col min="3842" max="3843" width="14.42578125" style="2" customWidth="1"/>
    <col min="3844" max="3844" width="9.85546875" style="2" customWidth="1"/>
    <col min="3845" max="4096" width="13.140625" style="2"/>
    <col min="4097" max="4097" width="52.140625" style="2" customWidth="1"/>
    <col min="4098" max="4099" width="14.42578125" style="2" customWidth="1"/>
    <col min="4100" max="4100" width="9.85546875" style="2" customWidth="1"/>
    <col min="4101" max="4352" width="13.140625" style="2"/>
    <col min="4353" max="4353" width="52.140625" style="2" customWidth="1"/>
    <col min="4354" max="4355" width="14.42578125" style="2" customWidth="1"/>
    <col min="4356" max="4356" width="9.85546875" style="2" customWidth="1"/>
    <col min="4357" max="4608" width="13.140625" style="2"/>
    <col min="4609" max="4609" width="52.140625" style="2" customWidth="1"/>
    <col min="4610" max="4611" width="14.42578125" style="2" customWidth="1"/>
    <col min="4612" max="4612" width="9.85546875" style="2" customWidth="1"/>
    <col min="4613" max="4864" width="13.140625" style="2"/>
    <col min="4865" max="4865" width="52.140625" style="2" customWidth="1"/>
    <col min="4866" max="4867" width="14.42578125" style="2" customWidth="1"/>
    <col min="4868" max="4868" width="9.85546875" style="2" customWidth="1"/>
    <col min="4869" max="5120" width="13.140625" style="2"/>
    <col min="5121" max="5121" width="52.140625" style="2" customWidth="1"/>
    <col min="5122" max="5123" width="14.42578125" style="2" customWidth="1"/>
    <col min="5124" max="5124" width="9.85546875" style="2" customWidth="1"/>
    <col min="5125" max="5376" width="13.140625" style="2"/>
    <col min="5377" max="5377" width="52.140625" style="2" customWidth="1"/>
    <col min="5378" max="5379" width="14.42578125" style="2" customWidth="1"/>
    <col min="5380" max="5380" width="9.85546875" style="2" customWidth="1"/>
    <col min="5381" max="5632" width="13.140625" style="2"/>
    <col min="5633" max="5633" width="52.140625" style="2" customWidth="1"/>
    <col min="5634" max="5635" width="14.42578125" style="2" customWidth="1"/>
    <col min="5636" max="5636" width="9.85546875" style="2" customWidth="1"/>
    <col min="5637" max="5888" width="13.140625" style="2"/>
    <col min="5889" max="5889" width="52.140625" style="2" customWidth="1"/>
    <col min="5890" max="5891" width="14.42578125" style="2" customWidth="1"/>
    <col min="5892" max="5892" width="9.85546875" style="2" customWidth="1"/>
    <col min="5893" max="6144" width="13.140625" style="2"/>
    <col min="6145" max="6145" width="52.140625" style="2" customWidth="1"/>
    <col min="6146" max="6147" width="14.42578125" style="2" customWidth="1"/>
    <col min="6148" max="6148" width="9.85546875" style="2" customWidth="1"/>
    <col min="6149" max="6400" width="13.140625" style="2"/>
    <col min="6401" max="6401" width="52.140625" style="2" customWidth="1"/>
    <col min="6402" max="6403" width="14.42578125" style="2" customWidth="1"/>
    <col min="6404" max="6404" width="9.85546875" style="2" customWidth="1"/>
    <col min="6405" max="6656" width="13.140625" style="2"/>
    <col min="6657" max="6657" width="52.140625" style="2" customWidth="1"/>
    <col min="6658" max="6659" width="14.42578125" style="2" customWidth="1"/>
    <col min="6660" max="6660" width="9.85546875" style="2" customWidth="1"/>
    <col min="6661" max="6912" width="13.140625" style="2"/>
    <col min="6913" max="6913" width="52.140625" style="2" customWidth="1"/>
    <col min="6914" max="6915" width="14.42578125" style="2" customWidth="1"/>
    <col min="6916" max="6916" width="9.85546875" style="2" customWidth="1"/>
    <col min="6917" max="7168" width="13.140625" style="2"/>
    <col min="7169" max="7169" width="52.140625" style="2" customWidth="1"/>
    <col min="7170" max="7171" width="14.42578125" style="2" customWidth="1"/>
    <col min="7172" max="7172" width="9.85546875" style="2" customWidth="1"/>
    <col min="7173" max="7424" width="13.140625" style="2"/>
    <col min="7425" max="7425" width="52.140625" style="2" customWidth="1"/>
    <col min="7426" max="7427" width="14.42578125" style="2" customWidth="1"/>
    <col min="7428" max="7428" width="9.85546875" style="2" customWidth="1"/>
    <col min="7429" max="7680" width="13.140625" style="2"/>
    <col min="7681" max="7681" width="52.140625" style="2" customWidth="1"/>
    <col min="7682" max="7683" width="14.42578125" style="2" customWidth="1"/>
    <col min="7684" max="7684" width="9.85546875" style="2" customWidth="1"/>
    <col min="7685" max="7936" width="13.140625" style="2"/>
    <col min="7937" max="7937" width="52.140625" style="2" customWidth="1"/>
    <col min="7938" max="7939" width="14.42578125" style="2" customWidth="1"/>
    <col min="7940" max="7940" width="9.85546875" style="2" customWidth="1"/>
    <col min="7941" max="8192" width="13.140625" style="2"/>
    <col min="8193" max="8193" width="52.140625" style="2" customWidth="1"/>
    <col min="8194" max="8195" width="14.42578125" style="2" customWidth="1"/>
    <col min="8196" max="8196" width="9.85546875" style="2" customWidth="1"/>
    <col min="8197" max="8448" width="13.140625" style="2"/>
    <col min="8449" max="8449" width="52.140625" style="2" customWidth="1"/>
    <col min="8450" max="8451" width="14.42578125" style="2" customWidth="1"/>
    <col min="8452" max="8452" width="9.85546875" style="2" customWidth="1"/>
    <col min="8453" max="8704" width="13.140625" style="2"/>
    <col min="8705" max="8705" width="52.140625" style="2" customWidth="1"/>
    <col min="8706" max="8707" width="14.42578125" style="2" customWidth="1"/>
    <col min="8708" max="8708" width="9.85546875" style="2" customWidth="1"/>
    <col min="8709" max="8960" width="13.140625" style="2"/>
    <col min="8961" max="8961" width="52.140625" style="2" customWidth="1"/>
    <col min="8962" max="8963" width="14.42578125" style="2" customWidth="1"/>
    <col min="8964" max="8964" width="9.85546875" style="2" customWidth="1"/>
    <col min="8965" max="9216" width="13.140625" style="2"/>
    <col min="9217" max="9217" width="52.140625" style="2" customWidth="1"/>
    <col min="9218" max="9219" width="14.42578125" style="2" customWidth="1"/>
    <col min="9220" max="9220" width="9.85546875" style="2" customWidth="1"/>
    <col min="9221" max="9472" width="13.140625" style="2"/>
    <col min="9473" max="9473" width="52.140625" style="2" customWidth="1"/>
    <col min="9474" max="9475" width="14.42578125" style="2" customWidth="1"/>
    <col min="9476" max="9476" width="9.85546875" style="2" customWidth="1"/>
    <col min="9477" max="9728" width="13.140625" style="2"/>
    <col min="9729" max="9729" width="52.140625" style="2" customWidth="1"/>
    <col min="9730" max="9731" width="14.42578125" style="2" customWidth="1"/>
    <col min="9732" max="9732" width="9.85546875" style="2" customWidth="1"/>
    <col min="9733" max="9984" width="13.140625" style="2"/>
    <col min="9985" max="9985" width="52.140625" style="2" customWidth="1"/>
    <col min="9986" max="9987" width="14.42578125" style="2" customWidth="1"/>
    <col min="9988" max="9988" width="9.85546875" style="2" customWidth="1"/>
    <col min="9989" max="10240" width="13.140625" style="2"/>
    <col min="10241" max="10241" width="52.140625" style="2" customWidth="1"/>
    <col min="10242" max="10243" width="14.42578125" style="2" customWidth="1"/>
    <col min="10244" max="10244" width="9.85546875" style="2" customWidth="1"/>
    <col min="10245" max="10496" width="13.140625" style="2"/>
    <col min="10497" max="10497" width="52.140625" style="2" customWidth="1"/>
    <col min="10498" max="10499" width="14.42578125" style="2" customWidth="1"/>
    <col min="10500" max="10500" width="9.85546875" style="2" customWidth="1"/>
    <col min="10501" max="10752" width="13.140625" style="2"/>
    <col min="10753" max="10753" width="52.140625" style="2" customWidth="1"/>
    <col min="10754" max="10755" width="14.42578125" style="2" customWidth="1"/>
    <col min="10756" max="10756" width="9.85546875" style="2" customWidth="1"/>
    <col min="10757" max="11008" width="13.140625" style="2"/>
    <col min="11009" max="11009" width="52.140625" style="2" customWidth="1"/>
    <col min="11010" max="11011" width="14.42578125" style="2" customWidth="1"/>
    <col min="11012" max="11012" width="9.85546875" style="2" customWidth="1"/>
    <col min="11013" max="11264" width="13.140625" style="2"/>
    <col min="11265" max="11265" width="52.140625" style="2" customWidth="1"/>
    <col min="11266" max="11267" width="14.42578125" style="2" customWidth="1"/>
    <col min="11268" max="11268" width="9.85546875" style="2" customWidth="1"/>
    <col min="11269" max="11520" width="13.140625" style="2"/>
    <col min="11521" max="11521" width="52.140625" style="2" customWidth="1"/>
    <col min="11522" max="11523" width="14.42578125" style="2" customWidth="1"/>
    <col min="11524" max="11524" width="9.85546875" style="2" customWidth="1"/>
    <col min="11525" max="11776" width="13.140625" style="2"/>
    <col min="11777" max="11777" width="52.140625" style="2" customWidth="1"/>
    <col min="11778" max="11779" width="14.42578125" style="2" customWidth="1"/>
    <col min="11780" max="11780" width="9.85546875" style="2" customWidth="1"/>
    <col min="11781" max="12032" width="13.140625" style="2"/>
    <col min="12033" max="12033" width="52.140625" style="2" customWidth="1"/>
    <col min="12034" max="12035" width="14.42578125" style="2" customWidth="1"/>
    <col min="12036" max="12036" width="9.85546875" style="2" customWidth="1"/>
    <col min="12037" max="12288" width="13.140625" style="2"/>
    <col min="12289" max="12289" width="52.140625" style="2" customWidth="1"/>
    <col min="12290" max="12291" width="14.42578125" style="2" customWidth="1"/>
    <col min="12292" max="12292" width="9.85546875" style="2" customWidth="1"/>
    <col min="12293" max="12544" width="13.140625" style="2"/>
    <col min="12545" max="12545" width="52.140625" style="2" customWidth="1"/>
    <col min="12546" max="12547" width="14.42578125" style="2" customWidth="1"/>
    <col min="12548" max="12548" width="9.85546875" style="2" customWidth="1"/>
    <col min="12549" max="12800" width="13.140625" style="2"/>
    <col min="12801" max="12801" width="52.140625" style="2" customWidth="1"/>
    <col min="12802" max="12803" width="14.42578125" style="2" customWidth="1"/>
    <col min="12804" max="12804" width="9.85546875" style="2" customWidth="1"/>
    <col min="12805" max="13056" width="13.140625" style="2"/>
    <col min="13057" max="13057" width="52.140625" style="2" customWidth="1"/>
    <col min="13058" max="13059" width="14.42578125" style="2" customWidth="1"/>
    <col min="13060" max="13060" width="9.85546875" style="2" customWidth="1"/>
    <col min="13061" max="13312" width="13.140625" style="2"/>
    <col min="13313" max="13313" width="52.140625" style="2" customWidth="1"/>
    <col min="13314" max="13315" width="14.42578125" style="2" customWidth="1"/>
    <col min="13316" max="13316" width="9.85546875" style="2" customWidth="1"/>
    <col min="13317" max="13568" width="13.140625" style="2"/>
    <col min="13569" max="13569" width="52.140625" style="2" customWidth="1"/>
    <col min="13570" max="13571" width="14.42578125" style="2" customWidth="1"/>
    <col min="13572" max="13572" width="9.85546875" style="2" customWidth="1"/>
    <col min="13573" max="13824" width="13.140625" style="2"/>
    <col min="13825" max="13825" width="52.140625" style="2" customWidth="1"/>
    <col min="13826" max="13827" width="14.42578125" style="2" customWidth="1"/>
    <col min="13828" max="13828" width="9.85546875" style="2" customWidth="1"/>
    <col min="13829" max="14080" width="13.140625" style="2"/>
    <col min="14081" max="14081" width="52.140625" style="2" customWidth="1"/>
    <col min="14082" max="14083" width="14.42578125" style="2" customWidth="1"/>
    <col min="14084" max="14084" width="9.85546875" style="2" customWidth="1"/>
    <col min="14085" max="14336" width="13.140625" style="2"/>
    <col min="14337" max="14337" width="52.140625" style="2" customWidth="1"/>
    <col min="14338" max="14339" width="14.42578125" style="2" customWidth="1"/>
    <col min="14340" max="14340" width="9.85546875" style="2" customWidth="1"/>
    <col min="14341" max="14592" width="13.140625" style="2"/>
    <col min="14593" max="14593" width="52.140625" style="2" customWidth="1"/>
    <col min="14594" max="14595" width="14.42578125" style="2" customWidth="1"/>
    <col min="14596" max="14596" width="9.85546875" style="2" customWidth="1"/>
    <col min="14597" max="14848" width="13.140625" style="2"/>
    <col min="14849" max="14849" width="52.140625" style="2" customWidth="1"/>
    <col min="14850" max="14851" width="14.42578125" style="2" customWidth="1"/>
    <col min="14852" max="14852" width="9.85546875" style="2" customWidth="1"/>
    <col min="14853" max="15104" width="13.140625" style="2"/>
    <col min="15105" max="15105" width="52.140625" style="2" customWidth="1"/>
    <col min="15106" max="15107" width="14.42578125" style="2" customWidth="1"/>
    <col min="15108" max="15108" width="9.85546875" style="2" customWidth="1"/>
    <col min="15109" max="15360" width="13.140625" style="2"/>
    <col min="15361" max="15361" width="52.140625" style="2" customWidth="1"/>
    <col min="15362" max="15363" width="14.42578125" style="2" customWidth="1"/>
    <col min="15364" max="15364" width="9.85546875" style="2" customWidth="1"/>
    <col min="15365" max="15616" width="13.140625" style="2"/>
    <col min="15617" max="15617" width="52.140625" style="2" customWidth="1"/>
    <col min="15618" max="15619" width="14.42578125" style="2" customWidth="1"/>
    <col min="15620" max="15620" width="9.85546875" style="2" customWidth="1"/>
    <col min="15621" max="15872" width="13.140625" style="2"/>
    <col min="15873" max="15873" width="52.140625" style="2" customWidth="1"/>
    <col min="15874" max="15875" width="14.42578125" style="2" customWidth="1"/>
    <col min="15876" max="15876" width="9.85546875" style="2" customWidth="1"/>
    <col min="15877" max="16128" width="13.140625" style="2"/>
    <col min="16129" max="16129" width="52.140625" style="2" customWidth="1"/>
    <col min="16130" max="16131" width="14.42578125" style="2" customWidth="1"/>
    <col min="16132" max="16132" width="9.85546875" style="2" customWidth="1"/>
    <col min="16133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307</v>
      </c>
      <c r="B2" s="1"/>
      <c r="C2" s="1"/>
      <c r="D2" s="1"/>
    </row>
    <row r="3" spans="1:4">
      <c r="A3" s="136" t="s">
        <v>312</v>
      </c>
      <c r="B3" s="1"/>
      <c r="C3" s="1"/>
      <c r="D3" s="1"/>
    </row>
    <row r="4" spans="1:4">
      <c r="A4" s="136" t="s">
        <v>308</v>
      </c>
      <c r="B4" s="1"/>
      <c r="C4" s="1"/>
      <c r="D4" s="1"/>
    </row>
    <row r="5" spans="1:4" ht="13.5" thickBot="1">
      <c r="A5" s="3" t="s">
        <v>4</v>
      </c>
      <c r="B5" s="137">
        <v>36095</v>
      </c>
      <c r="C5" s="138" t="s">
        <v>5</v>
      </c>
    </row>
    <row r="6" spans="1:4">
      <c r="A6" s="6"/>
      <c r="B6" s="139" t="s">
        <v>6</v>
      </c>
      <c r="C6" s="8" t="s">
        <v>288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309</v>
      </c>
      <c r="D8" s="144" t="s">
        <v>13</v>
      </c>
    </row>
    <row r="9" spans="1:4">
      <c r="A9" s="141" t="s">
        <v>14</v>
      </c>
      <c r="B9" s="145"/>
      <c r="D9" s="232"/>
    </row>
    <row r="10" spans="1:4">
      <c r="A10" s="146" t="s">
        <v>15</v>
      </c>
      <c r="B10" s="16">
        <v>0</v>
      </c>
      <c r="C10" s="16">
        <v>0</v>
      </c>
      <c r="D10" s="233">
        <v>0</v>
      </c>
    </row>
    <row r="11" spans="1:4">
      <c r="A11" s="146" t="s">
        <v>16</v>
      </c>
      <c r="B11" s="18">
        <v>0</v>
      </c>
      <c r="C11" s="18">
        <v>0</v>
      </c>
      <c r="D11" s="233">
        <v>0</v>
      </c>
    </row>
    <row r="12" spans="1:4">
      <c r="A12" s="146" t="s">
        <v>17</v>
      </c>
      <c r="B12" s="16">
        <v>3737.5</v>
      </c>
      <c r="C12" s="16">
        <v>0.1</v>
      </c>
      <c r="D12" s="233">
        <v>0.27161825456670169</v>
      </c>
    </row>
    <row r="13" spans="1:4">
      <c r="A13" s="146" t="s">
        <v>18</v>
      </c>
      <c r="B13" s="16">
        <v>0</v>
      </c>
      <c r="C13" s="16">
        <v>0</v>
      </c>
      <c r="D13" s="233">
        <v>0</v>
      </c>
    </row>
    <row r="14" spans="1:4">
      <c r="A14" s="146" t="s">
        <v>19</v>
      </c>
      <c r="B14" s="16">
        <v>0</v>
      </c>
      <c r="C14" s="16">
        <v>0</v>
      </c>
      <c r="D14" s="233">
        <v>0</v>
      </c>
    </row>
    <row r="15" spans="1:4">
      <c r="A15" s="138" t="s">
        <v>20</v>
      </c>
      <c r="B15" s="16">
        <v>2735</v>
      </c>
      <c r="C15" s="16">
        <v>0.06</v>
      </c>
      <c r="D15" s="233">
        <v>0.19876278962941249</v>
      </c>
    </row>
    <row r="16" spans="1:4">
      <c r="A16" s="138" t="s">
        <v>21</v>
      </c>
      <c r="B16" s="16">
        <v>73.89</v>
      </c>
      <c r="C16" s="16">
        <v>0</v>
      </c>
      <c r="D16" s="233">
        <v>5.3698656401160103E-3</v>
      </c>
    </row>
    <row r="17" spans="1:4">
      <c r="A17" s="138" t="s">
        <v>22</v>
      </c>
      <c r="B17" s="16">
        <v>1600</v>
      </c>
      <c r="C17" s="16">
        <v>0.04</v>
      </c>
      <c r="D17" s="233">
        <v>0.11627804877771845</v>
      </c>
    </row>
    <row r="18" spans="1:4">
      <c r="A18" s="138" t="s">
        <v>23</v>
      </c>
      <c r="B18" s="16">
        <v>2560</v>
      </c>
      <c r="C18" s="16">
        <v>0.06</v>
      </c>
      <c r="D18" s="233">
        <v>0.18604487804434952</v>
      </c>
    </row>
    <row r="19" spans="1:4">
      <c r="A19" s="138" t="s">
        <v>24</v>
      </c>
      <c r="B19" s="16">
        <v>1072</v>
      </c>
      <c r="C19" s="16">
        <v>0</v>
      </c>
      <c r="D19" s="233">
        <v>7.7906292681071368E-2</v>
      </c>
    </row>
    <row r="20" spans="1:4">
      <c r="A20" s="138" t="s">
        <v>25</v>
      </c>
      <c r="B20" s="16">
        <v>358.45</v>
      </c>
      <c r="C20" s="16">
        <v>0.01</v>
      </c>
      <c r="D20" s="233">
        <v>2.6049916615233235E-2</v>
      </c>
    </row>
    <row r="21" spans="1:4">
      <c r="A21" s="138" t="s">
        <v>26</v>
      </c>
      <c r="B21" s="16">
        <v>170</v>
      </c>
      <c r="C21" s="16">
        <v>0</v>
      </c>
      <c r="D21" s="233">
        <v>1.2354542682632585E-2</v>
      </c>
    </row>
    <row r="22" spans="1:4">
      <c r="A22" s="148" t="s">
        <v>27</v>
      </c>
      <c r="B22" s="20">
        <v>12306.84</v>
      </c>
      <c r="C22" s="20">
        <v>0.27</v>
      </c>
      <c r="D22" s="234">
        <v>0.89438458863723536</v>
      </c>
    </row>
    <row r="23" spans="1:4">
      <c r="A23" s="151" t="s">
        <v>28</v>
      </c>
      <c r="B23" s="18">
        <v>0</v>
      </c>
      <c r="C23" s="18">
        <v>0</v>
      </c>
      <c r="D23" s="235"/>
    </row>
    <row r="24" spans="1:4">
      <c r="A24" s="146" t="s">
        <v>29</v>
      </c>
      <c r="B24" s="16">
        <v>0</v>
      </c>
      <c r="C24" s="16">
        <v>0</v>
      </c>
      <c r="D24" s="233">
        <v>0</v>
      </c>
    </row>
    <row r="25" spans="1:4">
      <c r="A25" s="146" t="s">
        <v>30</v>
      </c>
      <c r="B25" s="16">
        <v>61.53</v>
      </c>
      <c r="C25" s="16">
        <v>0</v>
      </c>
      <c r="D25" s="233">
        <v>4.4716177133081354E-3</v>
      </c>
    </row>
    <row r="26" spans="1:4">
      <c r="A26" s="146" t="s">
        <v>31</v>
      </c>
      <c r="B26" s="16">
        <v>0</v>
      </c>
      <c r="C26" s="16">
        <v>0</v>
      </c>
      <c r="D26" s="233">
        <v>0</v>
      </c>
    </row>
    <row r="27" spans="1:4">
      <c r="A27" s="146" t="s">
        <v>32</v>
      </c>
      <c r="B27" s="16">
        <v>0</v>
      </c>
      <c r="C27" s="16">
        <v>0</v>
      </c>
      <c r="D27" s="233">
        <v>0</v>
      </c>
    </row>
    <row r="28" spans="1:4">
      <c r="A28" s="146" t="s">
        <v>33</v>
      </c>
      <c r="B28" s="16">
        <v>830.19</v>
      </c>
      <c r="C28" s="16">
        <v>0.02</v>
      </c>
      <c r="D28" s="233">
        <v>6.0333045821733808E-2</v>
      </c>
    </row>
    <row r="29" spans="1:4">
      <c r="A29" s="146" t="s">
        <v>34</v>
      </c>
      <c r="B29" s="16">
        <v>0</v>
      </c>
      <c r="C29" s="16">
        <v>0</v>
      </c>
      <c r="D29" s="233">
        <v>0</v>
      </c>
    </row>
    <row r="30" spans="1:4">
      <c r="A30" s="146" t="s">
        <v>35</v>
      </c>
      <c r="B30" s="16">
        <v>0</v>
      </c>
      <c r="C30" s="16">
        <v>0</v>
      </c>
      <c r="D30" s="233">
        <v>0</v>
      </c>
    </row>
    <row r="31" spans="1:4">
      <c r="A31" s="146" t="s">
        <v>36</v>
      </c>
      <c r="B31" s="16">
        <v>0</v>
      </c>
      <c r="C31" s="16">
        <v>0</v>
      </c>
      <c r="D31" s="233">
        <v>0</v>
      </c>
    </row>
    <row r="32" spans="1:4">
      <c r="A32" s="152" t="s">
        <v>37</v>
      </c>
      <c r="B32" s="24">
        <v>891.72</v>
      </c>
      <c r="C32" s="24">
        <v>0.02</v>
      </c>
      <c r="D32" s="236">
        <v>6.480466353504194E-2</v>
      </c>
    </row>
    <row r="33" spans="1:237" s="155" customFormat="1">
      <c r="A33" s="141" t="s">
        <v>38</v>
      </c>
      <c r="B33" s="18">
        <v>0</v>
      </c>
      <c r="C33" s="18">
        <v>0</v>
      </c>
      <c r="D33" s="235"/>
    </row>
    <row r="34" spans="1:237" s="155" customFormat="1">
      <c r="A34" s="146" t="s">
        <v>39</v>
      </c>
      <c r="B34" s="16">
        <v>557.94082090077814</v>
      </c>
      <c r="C34" s="16">
        <v>0.02</v>
      </c>
      <c r="D34" s="233">
        <v>4.0547668742363097E-2</v>
      </c>
    </row>
    <row r="35" spans="1:237" s="155" customFormat="1">
      <c r="A35" s="138" t="s">
        <v>40</v>
      </c>
      <c r="B35" s="16">
        <v>557.94082090077814</v>
      </c>
      <c r="C35" s="16">
        <v>0.02</v>
      </c>
      <c r="D35" s="233">
        <v>4.0547668742363097E-2</v>
      </c>
    </row>
    <row r="36" spans="1:237" s="156" customFormat="1">
      <c r="A36" s="148" t="s">
        <v>41</v>
      </c>
      <c r="B36" s="20">
        <v>13756.500820900777</v>
      </c>
      <c r="C36" s="20">
        <v>0.31</v>
      </c>
      <c r="D36" s="234">
        <v>0.99973692091464039</v>
      </c>
    </row>
    <row r="37" spans="1:237" s="155" customFormat="1">
      <c r="A37" s="141" t="s">
        <v>42</v>
      </c>
      <c r="B37" s="18">
        <v>0</v>
      </c>
      <c r="C37" s="18">
        <v>0</v>
      </c>
      <c r="D37" s="235"/>
    </row>
    <row r="38" spans="1:237" s="155" customFormat="1">
      <c r="A38" s="138" t="s">
        <v>43</v>
      </c>
      <c r="B38" s="16">
        <v>0</v>
      </c>
      <c r="C38" s="16">
        <v>0</v>
      </c>
      <c r="D38" s="233">
        <v>0</v>
      </c>
    </row>
    <row r="39" spans="1:237" s="155" customFormat="1">
      <c r="A39" s="138" t="s">
        <v>44</v>
      </c>
      <c r="B39" s="16">
        <v>3.42</v>
      </c>
      <c r="C39" s="16">
        <v>0</v>
      </c>
      <c r="D39" s="233">
        <v>2.4854432926237318E-4</v>
      </c>
    </row>
    <row r="40" spans="1:237" s="155" customFormat="1">
      <c r="A40" s="146" t="s">
        <v>45</v>
      </c>
      <c r="B40" s="16">
        <v>0</v>
      </c>
      <c r="C40" s="16">
        <v>0</v>
      </c>
      <c r="D40" s="233">
        <v>0</v>
      </c>
    </row>
    <row r="41" spans="1:237" s="155" customFormat="1">
      <c r="A41" s="152" t="s">
        <v>46</v>
      </c>
      <c r="B41" s="24">
        <v>3.42</v>
      </c>
      <c r="C41" s="24">
        <v>0</v>
      </c>
      <c r="D41" s="236">
        <v>2.4854432926237318E-4</v>
      </c>
      <c r="E41" s="27"/>
      <c r="F41" s="157"/>
      <c r="G41" s="158"/>
      <c r="H41" s="158"/>
      <c r="I41" s="27"/>
      <c r="J41" s="157"/>
      <c r="K41" s="158"/>
      <c r="L41" s="158"/>
      <c r="M41" s="27"/>
      <c r="N41" s="157"/>
      <c r="O41" s="158"/>
      <c r="P41" s="158"/>
      <c r="Q41" s="27"/>
      <c r="R41" s="157"/>
      <c r="S41" s="158"/>
      <c r="T41" s="158"/>
      <c r="U41" s="27"/>
      <c r="V41" s="157"/>
      <c r="W41" s="158"/>
      <c r="X41" s="158"/>
      <c r="Y41" s="27"/>
      <c r="Z41" s="157"/>
      <c r="AA41" s="158"/>
      <c r="AB41" s="158"/>
      <c r="AC41" s="27"/>
      <c r="AD41" s="157"/>
      <c r="AE41" s="158"/>
      <c r="AF41" s="158"/>
      <c r="AG41" s="27"/>
      <c r="AH41" s="157"/>
      <c r="AI41" s="158"/>
      <c r="AJ41" s="158"/>
      <c r="AK41" s="27"/>
      <c r="AL41" s="157"/>
      <c r="AM41" s="158"/>
      <c r="AN41" s="158"/>
      <c r="AO41" s="27"/>
      <c r="AP41" s="157"/>
      <c r="AQ41" s="158"/>
      <c r="AR41" s="158"/>
      <c r="AS41" s="27"/>
      <c r="AT41" s="157"/>
      <c r="AU41" s="158"/>
      <c r="AV41" s="158"/>
      <c r="AW41" s="27"/>
      <c r="AX41" s="157"/>
      <c r="AY41" s="158"/>
      <c r="AZ41" s="158"/>
      <c r="BA41" s="27"/>
      <c r="BB41" s="157"/>
      <c r="BC41" s="158"/>
      <c r="BD41" s="158"/>
      <c r="BE41" s="27"/>
      <c r="BF41" s="157"/>
      <c r="BG41" s="158"/>
      <c r="BH41" s="158"/>
      <c r="BI41" s="27"/>
      <c r="BJ41" s="157"/>
      <c r="BK41" s="158"/>
      <c r="BL41" s="158"/>
      <c r="BM41" s="27"/>
      <c r="BN41" s="157"/>
      <c r="BO41" s="158"/>
      <c r="BP41" s="158"/>
      <c r="BQ41" s="27"/>
      <c r="BR41" s="157"/>
      <c r="BS41" s="158"/>
      <c r="BT41" s="158"/>
      <c r="BU41" s="27"/>
      <c r="BV41" s="157"/>
      <c r="BW41" s="158"/>
      <c r="BX41" s="158"/>
      <c r="BY41" s="27"/>
      <c r="BZ41" s="157"/>
      <c r="CA41" s="158"/>
      <c r="CB41" s="158"/>
      <c r="CC41" s="27"/>
      <c r="CD41" s="157"/>
      <c r="CE41" s="158"/>
      <c r="CF41" s="158"/>
      <c r="CG41" s="27"/>
      <c r="CH41" s="157"/>
      <c r="CI41" s="158"/>
      <c r="CJ41" s="158"/>
      <c r="CK41" s="27"/>
      <c r="CL41" s="157"/>
      <c r="CM41" s="158"/>
      <c r="CN41" s="158"/>
      <c r="CO41" s="27"/>
      <c r="CP41" s="157"/>
      <c r="CQ41" s="158"/>
      <c r="CR41" s="158"/>
      <c r="CS41" s="27"/>
      <c r="CT41" s="157"/>
      <c r="CU41" s="158"/>
      <c r="CV41" s="158"/>
      <c r="CW41" s="27"/>
      <c r="CX41" s="157"/>
      <c r="CY41" s="158"/>
      <c r="CZ41" s="158"/>
      <c r="DA41" s="27"/>
      <c r="DB41" s="157"/>
      <c r="DC41" s="158"/>
      <c r="DD41" s="158"/>
      <c r="DE41" s="27"/>
      <c r="DF41" s="157"/>
      <c r="DG41" s="158"/>
      <c r="DH41" s="158"/>
      <c r="DI41" s="27"/>
      <c r="DJ41" s="157"/>
      <c r="DK41" s="158"/>
      <c r="DL41" s="158"/>
      <c r="DM41" s="27"/>
      <c r="DN41" s="157"/>
      <c r="DO41" s="158"/>
      <c r="DP41" s="158"/>
      <c r="DQ41" s="27"/>
      <c r="DR41" s="157"/>
      <c r="DS41" s="158"/>
      <c r="DT41" s="158"/>
      <c r="DU41" s="27"/>
      <c r="DV41" s="157"/>
      <c r="DW41" s="158"/>
      <c r="DX41" s="158"/>
      <c r="DY41" s="27"/>
      <c r="DZ41" s="157"/>
      <c r="EA41" s="158"/>
      <c r="EB41" s="158"/>
      <c r="EC41" s="27"/>
      <c r="ED41" s="157"/>
      <c r="EE41" s="158"/>
      <c r="EF41" s="158"/>
      <c r="EG41" s="27"/>
      <c r="EH41" s="157"/>
      <c r="EI41" s="158"/>
      <c r="EJ41" s="158"/>
      <c r="EK41" s="27"/>
      <c r="EL41" s="157"/>
      <c r="EM41" s="158"/>
      <c r="EN41" s="158"/>
      <c r="EO41" s="27"/>
      <c r="EP41" s="157"/>
      <c r="EQ41" s="158"/>
      <c r="ER41" s="158"/>
      <c r="ES41" s="27"/>
      <c r="ET41" s="157"/>
      <c r="EU41" s="158"/>
      <c r="EV41" s="158"/>
      <c r="EW41" s="27"/>
      <c r="EX41" s="157"/>
      <c r="EY41" s="158"/>
      <c r="EZ41" s="158"/>
      <c r="FA41" s="27"/>
      <c r="FB41" s="157"/>
      <c r="FC41" s="158"/>
      <c r="FD41" s="158"/>
      <c r="FE41" s="27"/>
      <c r="FF41" s="157"/>
      <c r="FG41" s="158"/>
      <c r="FH41" s="158"/>
      <c r="FI41" s="27"/>
      <c r="FJ41" s="157"/>
      <c r="FK41" s="158"/>
      <c r="FL41" s="158"/>
      <c r="FM41" s="27"/>
      <c r="FN41" s="157"/>
      <c r="FO41" s="158"/>
      <c r="FP41" s="158"/>
      <c r="FQ41" s="27"/>
      <c r="FR41" s="157"/>
      <c r="FS41" s="158"/>
      <c r="FT41" s="158"/>
      <c r="FU41" s="27"/>
      <c r="FV41" s="157"/>
      <c r="FW41" s="158"/>
      <c r="FX41" s="158"/>
      <c r="FY41" s="27"/>
      <c r="FZ41" s="157"/>
      <c r="GA41" s="158"/>
      <c r="GB41" s="158"/>
      <c r="GC41" s="27"/>
      <c r="GD41" s="157"/>
      <c r="GE41" s="158"/>
      <c r="GF41" s="158"/>
      <c r="GG41" s="27"/>
      <c r="GH41" s="157"/>
      <c r="GI41" s="158"/>
      <c r="GJ41" s="158"/>
      <c r="GK41" s="27"/>
      <c r="GL41" s="157"/>
      <c r="GM41" s="158"/>
      <c r="GN41" s="158"/>
      <c r="GO41" s="27"/>
      <c r="GP41" s="157"/>
      <c r="GQ41" s="158"/>
      <c r="GR41" s="158"/>
      <c r="GS41" s="27"/>
      <c r="GT41" s="157"/>
      <c r="GU41" s="158"/>
      <c r="GV41" s="158"/>
      <c r="GW41" s="27"/>
      <c r="GX41" s="157"/>
      <c r="GY41" s="158"/>
      <c r="GZ41" s="158"/>
      <c r="HA41" s="27"/>
      <c r="HB41" s="157"/>
      <c r="HC41" s="158"/>
      <c r="HD41" s="158"/>
      <c r="HE41" s="27"/>
      <c r="HF41" s="157"/>
      <c r="HG41" s="158"/>
      <c r="HH41" s="158"/>
      <c r="HI41" s="27"/>
      <c r="HJ41" s="157"/>
      <c r="HK41" s="158"/>
      <c r="HL41" s="158"/>
      <c r="HM41" s="27"/>
      <c r="HN41" s="157"/>
      <c r="HO41" s="158"/>
      <c r="HP41" s="158"/>
      <c r="HQ41" s="27"/>
      <c r="HR41" s="157"/>
      <c r="HS41" s="158"/>
      <c r="HT41" s="158"/>
      <c r="HU41" s="27"/>
      <c r="HV41" s="157"/>
      <c r="HW41" s="158"/>
      <c r="HX41" s="158"/>
      <c r="HY41" s="27"/>
      <c r="HZ41" s="157"/>
      <c r="IA41" s="158"/>
      <c r="IB41" s="158"/>
      <c r="IC41" s="27"/>
    </row>
    <row r="42" spans="1:237" s="155" customFormat="1">
      <c r="A42" s="141" t="s">
        <v>47</v>
      </c>
      <c r="B42" s="18">
        <v>0</v>
      </c>
      <c r="C42" s="18">
        <v>0</v>
      </c>
      <c r="D42" s="235"/>
    </row>
    <row r="43" spans="1:237" s="155" customFormat="1">
      <c r="A43" s="146" t="s">
        <v>48</v>
      </c>
      <c r="B43" s="16">
        <v>0.14000000000000001</v>
      </c>
      <c r="C43" s="16">
        <v>0</v>
      </c>
      <c r="D43" s="233">
        <v>1.0174329268050365E-5</v>
      </c>
    </row>
    <row r="44" spans="1:237" s="155" customFormat="1">
      <c r="A44" s="146" t="s">
        <v>49</v>
      </c>
      <c r="B44" s="16">
        <v>0</v>
      </c>
      <c r="C44" s="16">
        <v>0</v>
      </c>
      <c r="D44" s="233">
        <v>0</v>
      </c>
    </row>
    <row r="45" spans="1:237" s="155" customFormat="1">
      <c r="A45" s="146" t="s">
        <v>50</v>
      </c>
      <c r="B45" s="16">
        <v>0.06</v>
      </c>
      <c r="C45" s="16">
        <v>0</v>
      </c>
      <c r="D45" s="233">
        <v>4.3604268291644417E-6</v>
      </c>
    </row>
    <row r="46" spans="1:237" s="155" customFormat="1">
      <c r="A46" s="152" t="s">
        <v>51</v>
      </c>
      <c r="B46" s="24">
        <v>0.2</v>
      </c>
      <c r="C46" s="24">
        <v>0</v>
      </c>
      <c r="D46" s="236">
        <v>1.4534756097214808E-5</v>
      </c>
      <c r="E46" s="27"/>
      <c r="F46" s="157"/>
      <c r="G46" s="158"/>
      <c r="H46" s="158"/>
      <c r="I46" s="27"/>
      <c r="J46" s="157"/>
      <c r="K46" s="158"/>
      <c r="L46" s="158"/>
      <c r="M46" s="27"/>
      <c r="N46" s="157"/>
      <c r="O46" s="158"/>
      <c r="P46" s="158"/>
      <c r="Q46" s="27"/>
      <c r="R46" s="157"/>
      <c r="S46" s="158"/>
      <c r="T46" s="158"/>
      <c r="U46" s="27"/>
      <c r="V46" s="157"/>
      <c r="W46" s="158"/>
      <c r="X46" s="158"/>
      <c r="Y46" s="27"/>
      <c r="Z46" s="157"/>
      <c r="AA46" s="158"/>
      <c r="AB46" s="158"/>
      <c r="AC46" s="27"/>
      <c r="AD46" s="157"/>
      <c r="AE46" s="158"/>
      <c r="AF46" s="158"/>
      <c r="AG46" s="27"/>
      <c r="AH46" s="157"/>
      <c r="AI46" s="158"/>
      <c r="AJ46" s="158"/>
      <c r="AK46" s="27"/>
      <c r="AL46" s="157"/>
      <c r="AM46" s="158"/>
      <c r="AN46" s="158"/>
      <c r="AO46" s="27"/>
      <c r="AP46" s="157"/>
      <c r="AQ46" s="158"/>
      <c r="AR46" s="158"/>
      <c r="AS46" s="27"/>
      <c r="AT46" s="157"/>
      <c r="AU46" s="158"/>
      <c r="AV46" s="158"/>
      <c r="AW46" s="27"/>
      <c r="AX46" s="157"/>
      <c r="AY46" s="158"/>
      <c r="AZ46" s="158"/>
      <c r="BA46" s="27"/>
      <c r="BB46" s="157"/>
      <c r="BC46" s="158"/>
      <c r="BD46" s="158"/>
      <c r="BE46" s="27"/>
      <c r="BF46" s="157"/>
      <c r="BG46" s="158"/>
      <c r="BH46" s="158"/>
      <c r="BI46" s="27"/>
      <c r="BJ46" s="157"/>
      <c r="BK46" s="158"/>
      <c r="BL46" s="158"/>
      <c r="BM46" s="27"/>
      <c r="BN46" s="157"/>
      <c r="BO46" s="158"/>
      <c r="BP46" s="158"/>
      <c r="BQ46" s="27"/>
      <c r="BR46" s="157"/>
      <c r="BS46" s="158"/>
      <c r="BT46" s="158"/>
      <c r="BU46" s="27"/>
      <c r="BV46" s="157"/>
      <c r="BW46" s="158"/>
      <c r="BX46" s="158"/>
      <c r="BY46" s="27"/>
      <c r="BZ46" s="157"/>
      <c r="CA46" s="158"/>
      <c r="CB46" s="158"/>
      <c r="CC46" s="27"/>
      <c r="CD46" s="157"/>
      <c r="CE46" s="158"/>
      <c r="CF46" s="158"/>
      <c r="CG46" s="27"/>
      <c r="CH46" s="157"/>
      <c r="CI46" s="158"/>
      <c r="CJ46" s="158"/>
      <c r="CK46" s="27"/>
      <c r="CL46" s="157"/>
      <c r="CM46" s="158"/>
      <c r="CN46" s="158"/>
      <c r="CO46" s="27"/>
      <c r="CP46" s="157"/>
      <c r="CQ46" s="158"/>
      <c r="CR46" s="158"/>
      <c r="CS46" s="27"/>
      <c r="CT46" s="157"/>
      <c r="CU46" s="158"/>
      <c r="CV46" s="158"/>
      <c r="CW46" s="27"/>
      <c r="CX46" s="157"/>
      <c r="CY46" s="158"/>
      <c r="CZ46" s="158"/>
      <c r="DA46" s="27"/>
      <c r="DB46" s="157"/>
      <c r="DC46" s="158"/>
      <c r="DD46" s="158"/>
      <c r="DE46" s="27"/>
      <c r="DF46" s="157"/>
      <c r="DG46" s="158"/>
      <c r="DH46" s="158"/>
      <c r="DI46" s="27"/>
      <c r="DJ46" s="157"/>
      <c r="DK46" s="158"/>
      <c r="DL46" s="158"/>
      <c r="DM46" s="27"/>
      <c r="DN46" s="157"/>
      <c r="DO46" s="158"/>
      <c r="DP46" s="158"/>
      <c r="DQ46" s="27"/>
      <c r="DR46" s="157"/>
      <c r="DS46" s="158"/>
      <c r="DT46" s="158"/>
      <c r="DU46" s="27"/>
      <c r="DV46" s="157"/>
      <c r="DW46" s="158"/>
      <c r="DX46" s="158"/>
      <c r="DY46" s="27"/>
      <c r="DZ46" s="157"/>
      <c r="EA46" s="158"/>
      <c r="EB46" s="158"/>
      <c r="EC46" s="27"/>
      <c r="ED46" s="157"/>
      <c r="EE46" s="158"/>
      <c r="EF46" s="158"/>
      <c r="EG46" s="27"/>
      <c r="EH46" s="157"/>
      <c r="EI46" s="158"/>
      <c r="EJ46" s="158"/>
      <c r="EK46" s="27"/>
      <c r="EL46" s="157"/>
      <c r="EM46" s="158"/>
      <c r="EN46" s="158"/>
      <c r="EO46" s="27"/>
      <c r="EP46" s="157"/>
      <c r="EQ46" s="158"/>
      <c r="ER46" s="158"/>
      <c r="ES46" s="27"/>
      <c r="ET46" s="157"/>
      <c r="EU46" s="158"/>
      <c r="EV46" s="158"/>
      <c r="EW46" s="27"/>
      <c r="EX46" s="157"/>
      <c r="EY46" s="158"/>
      <c r="EZ46" s="158"/>
      <c r="FA46" s="27"/>
      <c r="FB46" s="157"/>
      <c r="FC46" s="158"/>
      <c r="FD46" s="158"/>
      <c r="FE46" s="27"/>
      <c r="FF46" s="157"/>
      <c r="FG46" s="158"/>
      <c r="FH46" s="158"/>
      <c r="FI46" s="27"/>
      <c r="FJ46" s="157"/>
      <c r="FK46" s="158"/>
      <c r="FL46" s="158"/>
      <c r="FM46" s="27"/>
      <c r="FN46" s="157"/>
      <c r="FO46" s="158"/>
      <c r="FP46" s="158"/>
      <c r="FQ46" s="27"/>
      <c r="FR46" s="157"/>
      <c r="FS46" s="158"/>
      <c r="FT46" s="158"/>
      <c r="FU46" s="27"/>
      <c r="FV46" s="157"/>
      <c r="FW46" s="158"/>
      <c r="FX46" s="158"/>
      <c r="FY46" s="27"/>
      <c r="FZ46" s="157"/>
      <c r="GA46" s="158"/>
      <c r="GB46" s="158"/>
      <c r="GC46" s="27"/>
      <c r="GD46" s="157"/>
      <c r="GE46" s="158"/>
      <c r="GF46" s="158"/>
      <c r="GG46" s="27"/>
      <c r="GH46" s="157"/>
      <c r="GI46" s="158"/>
      <c r="GJ46" s="158"/>
      <c r="GK46" s="27"/>
      <c r="GL46" s="157"/>
      <c r="GM46" s="158"/>
      <c r="GN46" s="158"/>
      <c r="GO46" s="27"/>
      <c r="GP46" s="157"/>
      <c r="GQ46" s="158"/>
      <c r="GR46" s="158"/>
      <c r="GS46" s="27"/>
      <c r="GT46" s="157"/>
      <c r="GU46" s="158"/>
      <c r="GV46" s="158"/>
      <c r="GW46" s="27"/>
      <c r="GX46" s="157"/>
      <c r="GY46" s="158"/>
      <c r="GZ46" s="158"/>
      <c r="HA46" s="27"/>
      <c r="HB46" s="157"/>
      <c r="HC46" s="158"/>
      <c r="HD46" s="158"/>
      <c r="HE46" s="27"/>
      <c r="HF46" s="157"/>
      <c r="HG46" s="158"/>
      <c r="HH46" s="158"/>
      <c r="HI46" s="27"/>
      <c r="HJ46" s="157"/>
      <c r="HK46" s="158"/>
      <c r="HL46" s="158"/>
      <c r="HM46" s="27"/>
      <c r="HN46" s="157"/>
      <c r="HO46" s="158"/>
      <c r="HP46" s="158"/>
      <c r="HQ46" s="27"/>
      <c r="HR46" s="157"/>
      <c r="HS46" s="158"/>
      <c r="HT46" s="158"/>
      <c r="HU46" s="27"/>
      <c r="HV46" s="157"/>
      <c r="HW46" s="158"/>
      <c r="HX46" s="158"/>
      <c r="HY46" s="27"/>
      <c r="HZ46" s="157"/>
      <c r="IA46" s="158"/>
      <c r="IB46" s="158"/>
      <c r="IC46" s="27"/>
    </row>
    <row r="47" spans="1:237" s="155" customFormat="1">
      <c r="A47" s="159" t="s">
        <v>52</v>
      </c>
      <c r="B47" s="29">
        <v>3.62</v>
      </c>
      <c r="C47" s="29">
        <v>0</v>
      </c>
      <c r="D47" s="237">
        <v>2.6307908535958799E-4</v>
      </c>
      <c r="E47" s="158"/>
      <c r="F47" s="158"/>
      <c r="G47" s="158"/>
      <c r="H47" s="157"/>
      <c r="I47" s="158"/>
      <c r="J47" s="158"/>
      <c r="K47" s="158"/>
      <c r="L47" s="157"/>
      <c r="M47" s="158"/>
      <c r="N47" s="158"/>
      <c r="O47" s="158"/>
      <c r="P47" s="157"/>
      <c r="Q47" s="158"/>
      <c r="R47" s="158"/>
      <c r="S47" s="158"/>
      <c r="T47" s="157"/>
      <c r="U47" s="158"/>
      <c r="V47" s="158"/>
      <c r="W47" s="158"/>
      <c r="X47" s="157"/>
      <c r="Y47" s="158"/>
      <c r="Z47" s="158"/>
      <c r="AA47" s="158"/>
      <c r="AB47" s="157"/>
      <c r="AC47" s="158"/>
      <c r="AD47" s="158"/>
      <c r="AE47" s="158"/>
      <c r="AF47" s="157"/>
      <c r="AG47" s="158"/>
      <c r="AH47" s="158"/>
      <c r="AI47" s="158"/>
      <c r="AJ47" s="157"/>
      <c r="AK47" s="158"/>
      <c r="AL47" s="158"/>
      <c r="AM47" s="158"/>
      <c r="AN47" s="157"/>
      <c r="AO47" s="158"/>
      <c r="AP47" s="158"/>
      <c r="AQ47" s="158"/>
      <c r="AR47" s="157"/>
      <c r="AS47" s="158"/>
      <c r="AT47" s="158"/>
      <c r="AU47" s="158"/>
      <c r="AV47" s="157"/>
      <c r="AW47" s="158"/>
      <c r="AX47" s="158"/>
      <c r="AY47" s="158"/>
      <c r="AZ47" s="157"/>
      <c r="BA47" s="158"/>
      <c r="BB47" s="158"/>
      <c r="BC47" s="158"/>
      <c r="BD47" s="157"/>
      <c r="BE47" s="158"/>
      <c r="BF47" s="158"/>
      <c r="BG47" s="158"/>
      <c r="BH47" s="157"/>
      <c r="BI47" s="158"/>
      <c r="BJ47" s="158"/>
      <c r="BK47" s="158"/>
      <c r="BL47" s="157"/>
      <c r="BM47" s="158"/>
      <c r="BN47" s="158"/>
      <c r="BO47" s="158"/>
      <c r="BP47" s="157"/>
      <c r="BQ47" s="158"/>
      <c r="BR47" s="158"/>
      <c r="BS47" s="158"/>
      <c r="BT47" s="157"/>
      <c r="BU47" s="158"/>
      <c r="BV47" s="158"/>
      <c r="BW47" s="158"/>
      <c r="BX47" s="157"/>
      <c r="BY47" s="158"/>
      <c r="BZ47" s="158"/>
      <c r="CA47" s="158"/>
      <c r="CB47" s="157"/>
      <c r="CC47" s="158"/>
      <c r="CD47" s="158"/>
      <c r="CE47" s="158"/>
      <c r="CF47" s="157"/>
      <c r="CG47" s="158"/>
      <c r="CH47" s="158"/>
      <c r="CI47" s="158"/>
      <c r="CJ47" s="157"/>
      <c r="CK47" s="158"/>
      <c r="CL47" s="158"/>
      <c r="CM47" s="158"/>
      <c r="CN47" s="157"/>
      <c r="CO47" s="158"/>
      <c r="CP47" s="158"/>
      <c r="CQ47" s="158"/>
      <c r="CR47" s="157"/>
      <c r="CS47" s="158"/>
      <c r="CT47" s="158"/>
      <c r="CU47" s="158"/>
      <c r="CV47" s="157"/>
      <c r="CW47" s="158"/>
      <c r="CX47" s="158"/>
      <c r="CY47" s="158"/>
      <c r="CZ47" s="157"/>
      <c r="DA47" s="158"/>
      <c r="DB47" s="158"/>
      <c r="DC47" s="158"/>
      <c r="DD47" s="157"/>
      <c r="DE47" s="158"/>
      <c r="DF47" s="158"/>
      <c r="DG47" s="158"/>
      <c r="DH47" s="157"/>
      <c r="DI47" s="158"/>
      <c r="DJ47" s="158"/>
      <c r="DK47" s="158"/>
      <c r="DL47" s="157"/>
      <c r="DM47" s="158"/>
      <c r="DN47" s="158"/>
      <c r="DO47" s="158"/>
      <c r="DP47" s="157"/>
      <c r="DQ47" s="158"/>
      <c r="DR47" s="158"/>
      <c r="DS47" s="158"/>
      <c r="DT47" s="157"/>
      <c r="DU47" s="158"/>
      <c r="DV47" s="158"/>
      <c r="DW47" s="158"/>
      <c r="DX47" s="157"/>
      <c r="DY47" s="158"/>
      <c r="DZ47" s="158"/>
      <c r="EA47" s="158"/>
      <c r="EB47" s="157"/>
      <c r="EC47" s="158"/>
      <c r="ED47" s="158"/>
      <c r="EE47" s="158"/>
      <c r="EF47" s="157"/>
      <c r="EG47" s="158"/>
      <c r="EH47" s="158"/>
      <c r="EI47" s="158"/>
      <c r="EJ47" s="157"/>
      <c r="EK47" s="158"/>
      <c r="EL47" s="158"/>
      <c r="EM47" s="158"/>
      <c r="EN47" s="157"/>
      <c r="EO47" s="158"/>
      <c r="EP47" s="158"/>
      <c r="EQ47" s="158"/>
      <c r="ER47" s="157"/>
      <c r="ES47" s="158"/>
      <c r="ET47" s="158"/>
      <c r="EU47" s="158"/>
      <c r="EV47" s="157"/>
      <c r="EW47" s="158"/>
      <c r="EX47" s="158"/>
      <c r="EY47" s="158"/>
      <c r="EZ47" s="157"/>
      <c r="FA47" s="158"/>
      <c r="FB47" s="158"/>
      <c r="FC47" s="158"/>
      <c r="FD47" s="157"/>
      <c r="FE47" s="158"/>
      <c r="FF47" s="158"/>
      <c r="FG47" s="158"/>
      <c r="FH47" s="157"/>
      <c r="FI47" s="158"/>
      <c r="FJ47" s="158"/>
      <c r="FK47" s="158"/>
      <c r="FL47" s="157"/>
      <c r="FM47" s="158"/>
      <c r="FN47" s="158"/>
      <c r="FO47" s="158"/>
      <c r="FP47" s="157"/>
      <c r="FQ47" s="158"/>
      <c r="FR47" s="158"/>
      <c r="FS47" s="158"/>
      <c r="FT47" s="157"/>
      <c r="FU47" s="158"/>
      <c r="FV47" s="158"/>
      <c r="FW47" s="158"/>
      <c r="FX47" s="157"/>
      <c r="FY47" s="158"/>
      <c r="FZ47" s="158"/>
      <c r="GA47" s="158"/>
      <c r="GB47" s="157"/>
      <c r="GC47" s="158"/>
      <c r="GD47" s="158"/>
      <c r="GE47" s="158"/>
      <c r="GF47" s="157"/>
      <c r="GG47" s="158"/>
      <c r="GH47" s="158"/>
      <c r="GI47" s="158"/>
      <c r="GJ47" s="157"/>
      <c r="GK47" s="158"/>
      <c r="GL47" s="158"/>
      <c r="GM47" s="158"/>
      <c r="GN47" s="157"/>
      <c r="GO47" s="158"/>
      <c r="GP47" s="158"/>
      <c r="GQ47" s="158"/>
      <c r="GR47" s="157"/>
      <c r="GS47" s="158"/>
      <c r="GT47" s="158"/>
      <c r="GU47" s="158"/>
      <c r="GV47" s="157"/>
      <c r="GW47" s="158"/>
      <c r="GX47" s="158"/>
      <c r="GY47" s="158"/>
      <c r="GZ47" s="157"/>
      <c r="HA47" s="158"/>
      <c r="HB47" s="158"/>
      <c r="HC47" s="158"/>
      <c r="HD47" s="157"/>
      <c r="HE47" s="158"/>
      <c r="HF47" s="158"/>
      <c r="HG47" s="158"/>
      <c r="HH47" s="157"/>
      <c r="HI47" s="158"/>
      <c r="HJ47" s="158"/>
      <c r="HK47" s="158"/>
      <c r="HL47" s="157"/>
      <c r="HM47" s="158"/>
      <c r="HN47" s="158"/>
      <c r="HO47" s="158"/>
      <c r="HP47" s="157"/>
      <c r="HQ47" s="158"/>
      <c r="HR47" s="158"/>
      <c r="HS47" s="158"/>
      <c r="HT47" s="157"/>
      <c r="HU47" s="158"/>
      <c r="HV47" s="158"/>
      <c r="HW47" s="158"/>
      <c r="HX47" s="157"/>
      <c r="HY47" s="158"/>
      <c r="HZ47" s="158"/>
      <c r="IA47" s="158"/>
    </row>
    <row r="48" spans="1:237" s="156" customFormat="1" ht="13.5" thickBot="1">
      <c r="A48" s="162" t="s">
        <v>53</v>
      </c>
      <c r="B48" s="32">
        <v>13760.120820900778</v>
      </c>
      <c r="C48" s="32">
        <v>0.31</v>
      </c>
      <c r="D48" s="238">
        <v>1</v>
      </c>
    </row>
    <row r="49" spans="1:237" s="155" customFormat="1" ht="13.5" thickBot="1">
      <c r="A49" s="166"/>
      <c r="B49" s="34"/>
      <c r="C49" s="34"/>
      <c r="D49" s="239"/>
    </row>
    <row r="50" spans="1:237" s="155" customFormat="1" ht="13.5" thickBot="1">
      <c r="A50" s="167" t="s">
        <v>54</v>
      </c>
      <c r="B50" s="37">
        <v>3167.34</v>
      </c>
      <c r="C50" s="37">
        <v>7.0000000000000007E-2</v>
      </c>
      <c r="D50" s="240">
        <v>1</v>
      </c>
    </row>
    <row r="51" spans="1:237" s="155" customFormat="1">
      <c r="A51" s="168" t="s">
        <v>55</v>
      </c>
      <c r="B51" s="40">
        <v>73.89</v>
      </c>
      <c r="C51" s="40">
        <v>0</v>
      </c>
      <c r="D51" s="241">
        <v>2.3328723787152627E-2</v>
      </c>
    </row>
    <row r="52" spans="1:237" s="155" customFormat="1">
      <c r="A52" s="152" t="s">
        <v>56</v>
      </c>
      <c r="B52" s="24">
        <v>358.45</v>
      </c>
      <c r="C52" s="24">
        <v>0.01</v>
      </c>
      <c r="D52" s="236">
        <v>0.11317067318317578</v>
      </c>
      <c r="E52" s="27"/>
      <c r="F52" s="157"/>
      <c r="G52" s="158"/>
      <c r="H52" s="158"/>
      <c r="I52" s="27"/>
      <c r="J52" s="157"/>
      <c r="K52" s="158"/>
      <c r="L52" s="158"/>
      <c r="M52" s="27"/>
      <c r="N52" s="157"/>
      <c r="O52" s="158"/>
      <c r="P52" s="158"/>
      <c r="Q52" s="27"/>
      <c r="R52" s="157"/>
      <c r="S52" s="158"/>
      <c r="T52" s="158"/>
      <c r="U52" s="27"/>
      <c r="V52" s="157"/>
      <c r="W52" s="158"/>
      <c r="X52" s="158"/>
      <c r="Y52" s="27"/>
      <c r="Z52" s="157"/>
      <c r="AA52" s="158"/>
      <c r="AB52" s="158"/>
      <c r="AC52" s="27"/>
      <c r="AD52" s="157"/>
      <c r="AE52" s="158"/>
      <c r="AF52" s="158"/>
      <c r="AG52" s="27"/>
      <c r="AH52" s="157"/>
      <c r="AI52" s="158"/>
      <c r="AJ52" s="158"/>
      <c r="AK52" s="27"/>
      <c r="AL52" s="157"/>
      <c r="AM52" s="158"/>
      <c r="AN52" s="158"/>
      <c r="AO52" s="27"/>
      <c r="AP52" s="157"/>
      <c r="AQ52" s="158"/>
      <c r="AR52" s="158"/>
      <c r="AS52" s="27"/>
      <c r="AT52" s="157"/>
      <c r="AU52" s="158"/>
      <c r="AV52" s="158"/>
      <c r="AW52" s="27"/>
      <c r="AX52" s="157"/>
      <c r="AY52" s="158"/>
      <c r="AZ52" s="158"/>
      <c r="BA52" s="27"/>
      <c r="BB52" s="157"/>
      <c r="BC52" s="158"/>
      <c r="BD52" s="158"/>
      <c r="BE52" s="27"/>
      <c r="BF52" s="157"/>
      <c r="BG52" s="158"/>
      <c r="BH52" s="158"/>
      <c r="BI52" s="27"/>
      <c r="BJ52" s="157"/>
      <c r="BK52" s="158"/>
      <c r="BL52" s="158"/>
      <c r="BM52" s="27"/>
      <c r="BN52" s="157"/>
      <c r="BO52" s="158"/>
      <c r="BP52" s="158"/>
      <c r="BQ52" s="27"/>
      <c r="BR52" s="157"/>
      <c r="BS52" s="158"/>
      <c r="BT52" s="158"/>
      <c r="BU52" s="27"/>
      <c r="BV52" s="157"/>
      <c r="BW52" s="158"/>
      <c r="BX52" s="158"/>
      <c r="BY52" s="27"/>
      <c r="BZ52" s="157"/>
      <c r="CA52" s="158"/>
      <c r="CB52" s="158"/>
      <c r="CC52" s="27"/>
      <c r="CD52" s="157"/>
      <c r="CE52" s="158"/>
      <c r="CF52" s="158"/>
      <c r="CG52" s="27"/>
      <c r="CH52" s="157"/>
      <c r="CI52" s="158"/>
      <c r="CJ52" s="158"/>
      <c r="CK52" s="27"/>
      <c r="CL52" s="157"/>
      <c r="CM52" s="158"/>
      <c r="CN52" s="158"/>
      <c r="CO52" s="27"/>
      <c r="CP52" s="157"/>
      <c r="CQ52" s="158"/>
      <c r="CR52" s="158"/>
      <c r="CS52" s="27"/>
      <c r="CT52" s="157"/>
      <c r="CU52" s="158"/>
      <c r="CV52" s="158"/>
      <c r="CW52" s="27"/>
      <c r="CX52" s="157"/>
      <c r="CY52" s="158"/>
      <c r="CZ52" s="158"/>
      <c r="DA52" s="27"/>
      <c r="DB52" s="157"/>
      <c r="DC52" s="158"/>
      <c r="DD52" s="158"/>
      <c r="DE52" s="27"/>
      <c r="DF52" s="157"/>
      <c r="DG52" s="158"/>
      <c r="DH52" s="158"/>
      <c r="DI52" s="27"/>
      <c r="DJ52" s="157"/>
      <c r="DK52" s="158"/>
      <c r="DL52" s="158"/>
      <c r="DM52" s="27"/>
      <c r="DN52" s="157"/>
      <c r="DO52" s="158"/>
      <c r="DP52" s="158"/>
      <c r="DQ52" s="27"/>
      <c r="DR52" s="157"/>
      <c r="DS52" s="158"/>
      <c r="DT52" s="158"/>
      <c r="DU52" s="27"/>
      <c r="DV52" s="157"/>
      <c r="DW52" s="158"/>
      <c r="DX52" s="158"/>
      <c r="DY52" s="27"/>
      <c r="DZ52" s="157"/>
      <c r="EA52" s="158"/>
      <c r="EB52" s="158"/>
      <c r="EC52" s="27"/>
      <c r="ED52" s="157"/>
      <c r="EE52" s="158"/>
      <c r="EF52" s="158"/>
      <c r="EG52" s="27"/>
      <c r="EH52" s="157"/>
      <c r="EI52" s="158"/>
      <c r="EJ52" s="158"/>
      <c r="EK52" s="27"/>
      <c r="EL52" s="157"/>
      <c r="EM52" s="158"/>
      <c r="EN52" s="158"/>
      <c r="EO52" s="27"/>
      <c r="EP52" s="157"/>
      <c r="EQ52" s="158"/>
      <c r="ER52" s="158"/>
      <c r="ES52" s="27"/>
      <c r="ET52" s="157"/>
      <c r="EU52" s="158"/>
      <c r="EV52" s="158"/>
      <c r="EW52" s="27"/>
      <c r="EX52" s="157"/>
      <c r="EY52" s="158"/>
      <c r="EZ52" s="158"/>
      <c r="FA52" s="27"/>
      <c r="FB52" s="157"/>
      <c r="FC52" s="158"/>
      <c r="FD52" s="158"/>
      <c r="FE52" s="27"/>
      <c r="FF52" s="157"/>
      <c r="FG52" s="158"/>
      <c r="FH52" s="158"/>
      <c r="FI52" s="27"/>
      <c r="FJ52" s="157"/>
      <c r="FK52" s="158"/>
      <c r="FL52" s="158"/>
      <c r="FM52" s="27"/>
      <c r="FN52" s="157"/>
      <c r="FO52" s="158"/>
      <c r="FP52" s="158"/>
      <c r="FQ52" s="27"/>
      <c r="FR52" s="157"/>
      <c r="FS52" s="158"/>
      <c r="FT52" s="158"/>
      <c r="FU52" s="27"/>
      <c r="FV52" s="157"/>
      <c r="FW52" s="158"/>
      <c r="FX52" s="158"/>
      <c r="FY52" s="27"/>
      <c r="FZ52" s="157"/>
      <c r="GA52" s="158"/>
      <c r="GB52" s="158"/>
      <c r="GC52" s="27"/>
      <c r="GD52" s="157"/>
      <c r="GE52" s="158"/>
      <c r="GF52" s="158"/>
      <c r="GG52" s="27"/>
      <c r="GH52" s="157"/>
      <c r="GI52" s="158"/>
      <c r="GJ52" s="158"/>
      <c r="GK52" s="27"/>
      <c r="GL52" s="157"/>
      <c r="GM52" s="158"/>
      <c r="GN52" s="158"/>
      <c r="GO52" s="27"/>
      <c r="GP52" s="157"/>
      <c r="GQ52" s="158"/>
      <c r="GR52" s="158"/>
      <c r="GS52" s="27"/>
      <c r="GT52" s="157"/>
      <c r="GU52" s="158"/>
      <c r="GV52" s="158"/>
      <c r="GW52" s="27"/>
      <c r="GX52" s="157"/>
      <c r="GY52" s="158"/>
      <c r="GZ52" s="158"/>
      <c r="HA52" s="27"/>
      <c r="HB52" s="157"/>
      <c r="HC52" s="158"/>
      <c r="HD52" s="158"/>
      <c r="HE52" s="27"/>
      <c r="HF52" s="157"/>
      <c r="HG52" s="158"/>
      <c r="HH52" s="158"/>
      <c r="HI52" s="27"/>
      <c r="HJ52" s="157"/>
      <c r="HK52" s="158"/>
      <c r="HL52" s="158"/>
      <c r="HM52" s="27"/>
      <c r="HN52" s="157"/>
      <c r="HO52" s="158"/>
      <c r="HP52" s="158"/>
      <c r="HQ52" s="27"/>
      <c r="HR52" s="157"/>
      <c r="HS52" s="158"/>
      <c r="HT52" s="158"/>
      <c r="HU52" s="27"/>
      <c r="HV52" s="157"/>
      <c r="HW52" s="158"/>
      <c r="HX52" s="158"/>
      <c r="HY52" s="27"/>
      <c r="HZ52" s="157"/>
      <c r="IA52" s="158"/>
      <c r="IB52" s="158"/>
      <c r="IC52" s="27"/>
    </row>
    <row r="53" spans="1:237" s="26" customFormat="1">
      <c r="A53" s="152" t="s">
        <v>57</v>
      </c>
      <c r="B53" s="24">
        <v>2735</v>
      </c>
      <c r="C53" s="24">
        <v>0.06</v>
      </c>
      <c r="D53" s="236">
        <v>0.86350060302967158</v>
      </c>
    </row>
    <row r="54" spans="1:237" ht="13.5" thickBot="1">
      <c r="A54" s="169" t="s">
        <v>18</v>
      </c>
      <c r="B54" s="43">
        <v>0</v>
      </c>
      <c r="C54" s="43">
        <v>0</v>
      </c>
      <c r="D54" s="242">
        <v>0</v>
      </c>
    </row>
    <row r="55" spans="1:237">
      <c r="A55" s="165" t="s">
        <v>58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6" width="13.140625" style="2"/>
    <col min="257" max="257" width="52.140625" style="2" customWidth="1"/>
    <col min="258" max="259" width="14.42578125" style="2" customWidth="1"/>
    <col min="260" max="260" width="9.85546875" style="2" customWidth="1"/>
    <col min="261" max="512" width="13.140625" style="2"/>
    <col min="513" max="513" width="52.140625" style="2" customWidth="1"/>
    <col min="514" max="515" width="14.42578125" style="2" customWidth="1"/>
    <col min="516" max="516" width="9.85546875" style="2" customWidth="1"/>
    <col min="517" max="768" width="13.140625" style="2"/>
    <col min="769" max="769" width="52.140625" style="2" customWidth="1"/>
    <col min="770" max="771" width="14.42578125" style="2" customWidth="1"/>
    <col min="772" max="772" width="9.85546875" style="2" customWidth="1"/>
    <col min="773" max="1024" width="13.140625" style="2"/>
    <col min="1025" max="1025" width="52.140625" style="2" customWidth="1"/>
    <col min="1026" max="1027" width="14.42578125" style="2" customWidth="1"/>
    <col min="1028" max="1028" width="9.85546875" style="2" customWidth="1"/>
    <col min="1029" max="1280" width="13.140625" style="2"/>
    <col min="1281" max="1281" width="52.140625" style="2" customWidth="1"/>
    <col min="1282" max="1283" width="14.42578125" style="2" customWidth="1"/>
    <col min="1284" max="1284" width="9.85546875" style="2" customWidth="1"/>
    <col min="1285" max="1536" width="13.140625" style="2"/>
    <col min="1537" max="1537" width="52.140625" style="2" customWidth="1"/>
    <col min="1538" max="1539" width="14.42578125" style="2" customWidth="1"/>
    <col min="1540" max="1540" width="9.85546875" style="2" customWidth="1"/>
    <col min="1541" max="1792" width="13.140625" style="2"/>
    <col min="1793" max="1793" width="52.140625" style="2" customWidth="1"/>
    <col min="1794" max="1795" width="14.42578125" style="2" customWidth="1"/>
    <col min="1796" max="1796" width="9.85546875" style="2" customWidth="1"/>
    <col min="1797" max="2048" width="13.140625" style="2"/>
    <col min="2049" max="2049" width="52.140625" style="2" customWidth="1"/>
    <col min="2050" max="2051" width="14.42578125" style="2" customWidth="1"/>
    <col min="2052" max="2052" width="9.85546875" style="2" customWidth="1"/>
    <col min="2053" max="2304" width="13.140625" style="2"/>
    <col min="2305" max="2305" width="52.140625" style="2" customWidth="1"/>
    <col min="2306" max="2307" width="14.42578125" style="2" customWidth="1"/>
    <col min="2308" max="2308" width="9.85546875" style="2" customWidth="1"/>
    <col min="2309" max="2560" width="13.140625" style="2"/>
    <col min="2561" max="2561" width="52.140625" style="2" customWidth="1"/>
    <col min="2562" max="2563" width="14.42578125" style="2" customWidth="1"/>
    <col min="2564" max="2564" width="9.85546875" style="2" customWidth="1"/>
    <col min="2565" max="2816" width="13.140625" style="2"/>
    <col min="2817" max="2817" width="52.140625" style="2" customWidth="1"/>
    <col min="2818" max="2819" width="14.42578125" style="2" customWidth="1"/>
    <col min="2820" max="2820" width="9.85546875" style="2" customWidth="1"/>
    <col min="2821" max="3072" width="13.140625" style="2"/>
    <col min="3073" max="3073" width="52.140625" style="2" customWidth="1"/>
    <col min="3074" max="3075" width="14.42578125" style="2" customWidth="1"/>
    <col min="3076" max="3076" width="9.85546875" style="2" customWidth="1"/>
    <col min="3077" max="3328" width="13.140625" style="2"/>
    <col min="3329" max="3329" width="52.140625" style="2" customWidth="1"/>
    <col min="3330" max="3331" width="14.42578125" style="2" customWidth="1"/>
    <col min="3332" max="3332" width="9.85546875" style="2" customWidth="1"/>
    <col min="3333" max="3584" width="13.140625" style="2"/>
    <col min="3585" max="3585" width="52.140625" style="2" customWidth="1"/>
    <col min="3586" max="3587" width="14.42578125" style="2" customWidth="1"/>
    <col min="3588" max="3588" width="9.85546875" style="2" customWidth="1"/>
    <col min="3589" max="3840" width="13.140625" style="2"/>
    <col min="3841" max="3841" width="52.140625" style="2" customWidth="1"/>
    <col min="3842" max="3843" width="14.42578125" style="2" customWidth="1"/>
    <col min="3844" max="3844" width="9.85546875" style="2" customWidth="1"/>
    <col min="3845" max="4096" width="13.140625" style="2"/>
    <col min="4097" max="4097" width="52.140625" style="2" customWidth="1"/>
    <col min="4098" max="4099" width="14.42578125" style="2" customWidth="1"/>
    <col min="4100" max="4100" width="9.85546875" style="2" customWidth="1"/>
    <col min="4101" max="4352" width="13.140625" style="2"/>
    <col min="4353" max="4353" width="52.140625" style="2" customWidth="1"/>
    <col min="4354" max="4355" width="14.42578125" style="2" customWidth="1"/>
    <col min="4356" max="4356" width="9.85546875" style="2" customWidth="1"/>
    <col min="4357" max="4608" width="13.140625" style="2"/>
    <col min="4609" max="4609" width="52.140625" style="2" customWidth="1"/>
    <col min="4610" max="4611" width="14.42578125" style="2" customWidth="1"/>
    <col min="4612" max="4612" width="9.85546875" style="2" customWidth="1"/>
    <col min="4613" max="4864" width="13.140625" style="2"/>
    <col min="4865" max="4865" width="52.140625" style="2" customWidth="1"/>
    <col min="4866" max="4867" width="14.42578125" style="2" customWidth="1"/>
    <col min="4868" max="4868" width="9.85546875" style="2" customWidth="1"/>
    <col min="4869" max="5120" width="13.140625" style="2"/>
    <col min="5121" max="5121" width="52.140625" style="2" customWidth="1"/>
    <col min="5122" max="5123" width="14.42578125" style="2" customWidth="1"/>
    <col min="5124" max="5124" width="9.85546875" style="2" customWidth="1"/>
    <col min="5125" max="5376" width="13.140625" style="2"/>
    <col min="5377" max="5377" width="52.140625" style="2" customWidth="1"/>
    <col min="5378" max="5379" width="14.42578125" style="2" customWidth="1"/>
    <col min="5380" max="5380" width="9.85546875" style="2" customWidth="1"/>
    <col min="5381" max="5632" width="13.140625" style="2"/>
    <col min="5633" max="5633" width="52.140625" style="2" customWidth="1"/>
    <col min="5634" max="5635" width="14.42578125" style="2" customWidth="1"/>
    <col min="5636" max="5636" width="9.85546875" style="2" customWidth="1"/>
    <col min="5637" max="5888" width="13.140625" style="2"/>
    <col min="5889" max="5889" width="52.140625" style="2" customWidth="1"/>
    <col min="5890" max="5891" width="14.42578125" style="2" customWidth="1"/>
    <col min="5892" max="5892" width="9.85546875" style="2" customWidth="1"/>
    <col min="5893" max="6144" width="13.140625" style="2"/>
    <col min="6145" max="6145" width="52.140625" style="2" customWidth="1"/>
    <col min="6146" max="6147" width="14.42578125" style="2" customWidth="1"/>
    <col min="6148" max="6148" width="9.85546875" style="2" customWidth="1"/>
    <col min="6149" max="6400" width="13.140625" style="2"/>
    <col min="6401" max="6401" width="52.140625" style="2" customWidth="1"/>
    <col min="6402" max="6403" width="14.42578125" style="2" customWidth="1"/>
    <col min="6404" max="6404" width="9.85546875" style="2" customWidth="1"/>
    <col min="6405" max="6656" width="13.140625" style="2"/>
    <col min="6657" max="6657" width="52.140625" style="2" customWidth="1"/>
    <col min="6658" max="6659" width="14.42578125" style="2" customWidth="1"/>
    <col min="6660" max="6660" width="9.85546875" style="2" customWidth="1"/>
    <col min="6661" max="6912" width="13.140625" style="2"/>
    <col min="6913" max="6913" width="52.140625" style="2" customWidth="1"/>
    <col min="6914" max="6915" width="14.42578125" style="2" customWidth="1"/>
    <col min="6916" max="6916" width="9.85546875" style="2" customWidth="1"/>
    <col min="6917" max="7168" width="13.140625" style="2"/>
    <col min="7169" max="7169" width="52.140625" style="2" customWidth="1"/>
    <col min="7170" max="7171" width="14.42578125" style="2" customWidth="1"/>
    <col min="7172" max="7172" width="9.85546875" style="2" customWidth="1"/>
    <col min="7173" max="7424" width="13.140625" style="2"/>
    <col min="7425" max="7425" width="52.140625" style="2" customWidth="1"/>
    <col min="7426" max="7427" width="14.42578125" style="2" customWidth="1"/>
    <col min="7428" max="7428" width="9.85546875" style="2" customWidth="1"/>
    <col min="7429" max="7680" width="13.140625" style="2"/>
    <col min="7681" max="7681" width="52.140625" style="2" customWidth="1"/>
    <col min="7682" max="7683" width="14.42578125" style="2" customWidth="1"/>
    <col min="7684" max="7684" width="9.85546875" style="2" customWidth="1"/>
    <col min="7685" max="7936" width="13.140625" style="2"/>
    <col min="7937" max="7937" width="52.140625" style="2" customWidth="1"/>
    <col min="7938" max="7939" width="14.42578125" style="2" customWidth="1"/>
    <col min="7940" max="7940" width="9.85546875" style="2" customWidth="1"/>
    <col min="7941" max="8192" width="13.140625" style="2"/>
    <col min="8193" max="8193" width="52.140625" style="2" customWidth="1"/>
    <col min="8194" max="8195" width="14.42578125" style="2" customWidth="1"/>
    <col min="8196" max="8196" width="9.85546875" style="2" customWidth="1"/>
    <col min="8197" max="8448" width="13.140625" style="2"/>
    <col min="8449" max="8449" width="52.140625" style="2" customWidth="1"/>
    <col min="8450" max="8451" width="14.42578125" style="2" customWidth="1"/>
    <col min="8452" max="8452" width="9.85546875" style="2" customWidth="1"/>
    <col min="8453" max="8704" width="13.140625" style="2"/>
    <col min="8705" max="8705" width="52.140625" style="2" customWidth="1"/>
    <col min="8706" max="8707" width="14.42578125" style="2" customWidth="1"/>
    <col min="8708" max="8708" width="9.85546875" style="2" customWidth="1"/>
    <col min="8709" max="8960" width="13.140625" style="2"/>
    <col min="8961" max="8961" width="52.140625" style="2" customWidth="1"/>
    <col min="8962" max="8963" width="14.42578125" style="2" customWidth="1"/>
    <col min="8964" max="8964" width="9.85546875" style="2" customWidth="1"/>
    <col min="8965" max="9216" width="13.140625" style="2"/>
    <col min="9217" max="9217" width="52.140625" style="2" customWidth="1"/>
    <col min="9218" max="9219" width="14.42578125" style="2" customWidth="1"/>
    <col min="9220" max="9220" width="9.85546875" style="2" customWidth="1"/>
    <col min="9221" max="9472" width="13.140625" style="2"/>
    <col min="9473" max="9473" width="52.140625" style="2" customWidth="1"/>
    <col min="9474" max="9475" width="14.42578125" style="2" customWidth="1"/>
    <col min="9476" max="9476" width="9.85546875" style="2" customWidth="1"/>
    <col min="9477" max="9728" width="13.140625" style="2"/>
    <col min="9729" max="9729" width="52.140625" style="2" customWidth="1"/>
    <col min="9730" max="9731" width="14.42578125" style="2" customWidth="1"/>
    <col min="9732" max="9732" width="9.85546875" style="2" customWidth="1"/>
    <col min="9733" max="9984" width="13.140625" style="2"/>
    <col min="9985" max="9985" width="52.140625" style="2" customWidth="1"/>
    <col min="9986" max="9987" width="14.42578125" style="2" customWidth="1"/>
    <col min="9988" max="9988" width="9.85546875" style="2" customWidth="1"/>
    <col min="9989" max="10240" width="13.140625" style="2"/>
    <col min="10241" max="10241" width="52.140625" style="2" customWidth="1"/>
    <col min="10242" max="10243" width="14.42578125" style="2" customWidth="1"/>
    <col min="10244" max="10244" width="9.85546875" style="2" customWidth="1"/>
    <col min="10245" max="10496" width="13.140625" style="2"/>
    <col min="10497" max="10497" width="52.140625" style="2" customWidth="1"/>
    <col min="10498" max="10499" width="14.42578125" style="2" customWidth="1"/>
    <col min="10500" max="10500" width="9.85546875" style="2" customWidth="1"/>
    <col min="10501" max="10752" width="13.140625" style="2"/>
    <col min="10753" max="10753" width="52.140625" style="2" customWidth="1"/>
    <col min="10754" max="10755" width="14.42578125" style="2" customWidth="1"/>
    <col min="10756" max="10756" width="9.85546875" style="2" customWidth="1"/>
    <col min="10757" max="11008" width="13.140625" style="2"/>
    <col min="11009" max="11009" width="52.140625" style="2" customWidth="1"/>
    <col min="11010" max="11011" width="14.42578125" style="2" customWidth="1"/>
    <col min="11012" max="11012" width="9.85546875" style="2" customWidth="1"/>
    <col min="11013" max="11264" width="13.140625" style="2"/>
    <col min="11265" max="11265" width="52.140625" style="2" customWidth="1"/>
    <col min="11266" max="11267" width="14.42578125" style="2" customWidth="1"/>
    <col min="11268" max="11268" width="9.85546875" style="2" customWidth="1"/>
    <col min="11269" max="11520" width="13.140625" style="2"/>
    <col min="11521" max="11521" width="52.140625" style="2" customWidth="1"/>
    <col min="11522" max="11523" width="14.42578125" style="2" customWidth="1"/>
    <col min="11524" max="11524" width="9.85546875" style="2" customWidth="1"/>
    <col min="11525" max="11776" width="13.140625" style="2"/>
    <col min="11777" max="11777" width="52.140625" style="2" customWidth="1"/>
    <col min="11778" max="11779" width="14.42578125" style="2" customWidth="1"/>
    <col min="11780" max="11780" width="9.85546875" style="2" customWidth="1"/>
    <col min="11781" max="12032" width="13.140625" style="2"/>
    <col min="12033" max="12033" width="52.140625" style="2" customWidth="1"/>
    <col min="12034" max="12035" width="14.42578125" style="2" customWidth="1"/>
    <col min="12036" max="12036" width="9.85546875" style="2" customWidth="1"/>
    <col min="12037" max="12288" width="13.140625" style="2"/>
    <col min="12289" max="12289" width="52.140625" style="2" customWidth="1"/>
    <col min="12290" max="12291" width="14.42578125" style="2" customWidth="1"/>
    <col min="12292" max="12292" width="9.85546875" style="2" customWidth="1"/>
    <col min="12293" max="12544" width="13.140625" style="2"/>
    <col min="12545" max="12545" width="52.140625" style="2" customWidth="1"/>
    <col min="12546" max="12547" width="14.42578125" style="2" customWidth="1"/>
    <col min="12548" max="12548" width="9.85546875" style="2" customWidth="1"/>
    <col min="12549" max="12800" width="13.140625" style="2"/>
    <col min="12801" max="12801" width="52.140625" style="2" customWidth="1"/>
    <col min="12802" max="12803" width="14.42578125" style="2" customWidth="1"/>
    <col min="12804" max="12804" width="9.85546875" style="2" customWidth="1"/>
    <col min="12805" max="13056" width="13.140625" style="2"/>
    <col min="13057" max="13057" width="52.140625" style="2" customWidth="1"/>
    <col min="13058" max="13059" width="14.42578125" style="2" customWidth="1"/>
    <col min="13060" max="13060" width="9.85546875" style="2" customWidth="1"/>
    <col min="13061" max="13312" width="13.140625" style="2"/>
    <col min="13313" max="13313" width="52.140625" style="2" customWidth="1"/>
    <col min="13314" max="13315" width="14.42578125" style="2" customWidth="1"/>
    <col min="13316" max="13316" width="9.85546875" style="2" customWidth="1"/>
    <col min="13317" max="13568" width="13.140625" style="2"/>
    <col min="13569" max="13569" width="52.140625" style="2" customWidth="1"/>
    <col min="13570" max="13571" width="14.42578125" style="2" customWidth="1"/>
    <col min="13572" max="13572" width="9.85546875" style="2" customWidth="1"/>
    <col min="13573" max="13824" width="13.140625" style="2"/>
    <col min="13825" max="13825" width="52.140625" style="2" customWidth="1"/>
    <col min="13826" max="13827" width="14.42578125" style="2" customWidth="1"/>
    <col min="13828" max="13828" width="9.85546875" style="2" customWidth="1"/>
    <col min="13829" max="14080" width="13.140625" style="2"/>
    <col min="14081" max="14081" width="52.140625" style="2" customWidth="1"/>
    <col min="14082" max="14083" width="14.42578125" style="2" customWidth="1"/>
    <col min="14084" max="14084" width="9.85546875" style="2" customWidth="1"/>
    <col min="14085" max="14336" width="13.140625" style="2"/>
    <col min="14337" max="14337" width="52.140625" style="2" customWidth="1"/>
    <col min="14338" max="14339" width="14.42578125" style="2" customWidth="1"/>
    <col min="14340" max="14340" width="9.85546875" style="2" customWidth="1"/>
    <col min="14341" max="14592" width="13.140625" style="2"/>
    <col min="14593" max="14593" width="52.140625" style="2" customWidth="1"/>
    <col min="14594" max="14595" width="14.42578125" style="2" customWidth="1"/>
    <col min="14596" max="14596" width="9.85546875" style="2" customWidth="1"/>
    <col min="14597" max="14848" width="13.140625" style="2"/>
    <col min="14849" max="14849" width="52.140625" style="2" customWidth="1"/>
    <col min="14850" max="14851" width="14.42578125" style="2" customWidth="1"/>
    <col min="14852" max="14852" width="9.85546875" style="2" customWidth="1"/>
    <col min="14853" max="15104" width="13.140625" style="2"/>
    <col min="15105" max="15105" width="52.140625" style="2" customWidth="1"/>
    <col min="15106" max="15107" width="14.42578125" style="2" customWidth="1"/>
    <col min="15108" max="15108" width="9.85546875" style="2" customWidth="1"/>
    <col min="15109" max="15360" width="13.140625" style="2"/>
    <col min="15361" max="15361" width="52.140625" style="2" customWidth="1"/>
    <col min="15362" max="15363" width="14.42578125" style="2" customWidth="1"/>
    <col min="15364" max="15364" width="9.85546875" style="2" customWidth="1"/>
    <col min="15365" max="15616" width="13.140625" style="2"/>
    <col min="15617" max="15617" width="52.140625" style="2" customWidth="1"/>
    <col min="15618" max="15619" width="14.42578125" style="2" customWidth="1"/>
    <col min="15620" max="15620" width="9.85546875" style="2" customWidth="1"/>
    <col min="15621" max="15872" width="13.140625" style="2"/>
    <col min="15873" max="15873" width="52.140625" style="2" customWidth="1"/>
    <col min="15874" max="15875" width="14.42578125" style="2" customWidth="1"/>
    <col min="15876" max="15876" width="9.85546875" style="2" customWidth="1"/>
    <col min="15877" max="16128" width="13.140625" style="2"/>
    <col min="16129" max="16129" width="52.140625" style="2" customWidth="1"/>
    <col min="16130" max="16131" width="14.42578125" style="2" customWidth="1"/>
    <col min="16132" max="16132" width="9.85546875" style="2" customWidth="1"/>
    <col min="16133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307</v>
      </c>
      <c r="B2" s="1"/>
      <c r="C2" s="1"/>
      <c r="D2" s="1"/>
    </row>
    <row r="3" spans="1:4">
      <c r="A3" s="136" t="s">
        <v>302</v>
      </c>
      <c r="B3" s="1"/>
      <c r="C3" s="1"/>
      <c r="D3" s="1"/>
    </row>
    <row r="4" spans="1:4">
      <c r="A4" s="136" t="s">
        <v>308</v>
      </c>
      <c r="B4" s="1"/>
      <c r="C4" s="1"/>
      <c r="D4" s="1"/>
    </row>
    <row r="5" spans="1:4" ht="13.5" thickBot="1">
      <c r="A5" s="3" t="s">
        <v>4</v>
      </c>
      <c r="B5" s="137">
        <v>36095</v>
      </c>
      <c r="C5" s="138" t="s">
        <v>5</v>
      </c>
    </row>
    <row r="6" spans="1:4">
      <c r="A6" s="6"/>
      <c r="B6" s="139" t="s">
        <v>6</v>
      </c>
      <c r="C6" s="8">
        <v>41395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309</v>
      </c>
      <c r="D8" s="144" t="s">
        <v>13</v>
      </c>
    </row>
    <row r="9" spans="1:4">
      <c r="A9" s="141" t="s">
        <v>14</v>
      </c>
      <c r="B9" s="145"/>
      <c r="D9" s="232"/>
    </row>
    <row r="10" spans="1:4">
      <c r="A10" s="146" t="s">
        <v>15</v>
      </c>
      <c r="B10" s="16">
        <v>0</v>
      </c>
      <c r="C10" s="16">
        <v>0</v>
      </c>
      <c r="D10" s="233">
        <v>0</v>
      </c>
    </row>
    <row r="11" spans="1:4">
      <c r="A11" s="146" t="s">
        <v>16</v>
      </c>
      <c r="B11" s="18">
        <v>0</v>
      </c>
      <c r="C11" s="18">
        <v>0</v>
      </c>
      <c r="D11" s="233">
        <v>0</v>
      </c>
    </row>
    <row r="12" spans="1:4">
      <c r="A12" s="146" t="s">
        <v>17</v>
      </c>
      <c r="B12" s="16">
        <v>4362.5</v>
      </c>
      <c r="C12" s="16">
        <v>0.13</v>
      </c>
      <c r="D12" s="233">
        <v>0.28884406613828223</v>
      </c>
    </row>
    <row r="13" spans="1:4">
      <c r="A13" s="146" t="s">
        <v>18</v>
      </c>
      <c r="B13" s="16">
        <v>0</v>
      </c>
      <c r="C13" s="16">
        <v>0</v>
      </c>
      <c r="D13" s="233">
        <v>0</v>
      </c>
    </row>
    <row r="14" spans="1:4">
      <c r="A14" s="146" t="s">
        <v>19</v>
      </c>
      <c r="B14" s="16">
        <v>0</v>
      </c>
      <c r="C14" s="16">
        <v>0</v>
      </c>
      <c r="D14" s="233">
        <v>0</v>
      </c>
    </row>
    <row r="15" spans="1:4">
      <c r="A15" s="138" t="s">
        <v>20</v>
      </c>
      <c r="B15" s="16">
        <v>2828.5</v>
      </c>
      <c r="C15" s="16">
        <v>0.08</v>
      </c>
      <c r="D15" s="233">
        <v>0.18727689193630517</v>
      </c>
    </row>
    <row r="16" spans="1:4">
      <c r="A16" s="138" t="s">
        <v>21</v>
      </c>
      <c r="B16" s="16">
        <v>80.55</v>
      </c>
      <c r="C16" s="16">
        <v>0</v>
      </c>
      <c r="D16" s="233">
        <v>5.3332698057165931E-3</v>
      </c>
    </row>
    <row r="17" spans="1:4">
      <c r="A17" s="138" t="s">
        <v>22</v>
      </c>
      <c r="B17" s="16">
        <v>1800</v>
      </c>
      <c r="C17" s="16">
        <v>0.05</v>
      </c>
      <c r="D17" s="233">
        <v>0.11917921353556631</v>
      </c>
    </row>
    <row r="18" spans="1:4">
      <c r="A18" s="138" t="s">
        <v>23</v>
      </c>
      <c r="B18" s="16">
        <v>2749</v>
      </c>
      <c r="C18" s="16">
        <v>7.0000000000000007E-2</v>
      </c>
      <c r="D18" s="233">
        <v>0.18201314333848431</v>
      </c>
    </row>
    <row r="19" spans="1:4">
      <c r="A19" s="138" t="s">
        <v>24</v>
      </c>
      <c r="B19" s="16">
        <v>1088</v>
      </c>
      <c r="C19" s="16">
        <v>0</v>
      </c>
      <c r="D19" s="233">
        <v>7.2037213514831194E-2</v>
      </c>
    </row>
    <row r="20" spans="1:4">
      <c r="A20" s="138" t="s">
        <v>25</v>
      </c>
      <c r="B20" s="16">
        <v>392.36</v>
      </c>
      <c r="C20" s="16">
        <v>0.01</v>
      </c>
      <c r="D20" s="233">
        <v>2.5978420123785997E-2</v>
      </c>
    </row>
    <row r="21" spans="1:4">
      <c r="A21" s="138" t="s">
        <v>26</v>
      </c>
      <c r="B21" s="16">
        <v>170</v>
      </c>
      <c r="C21" s="16">
        <v>0</v>
      </c>
      <c r="D21" s="233">
        <v>1.1255814611692373E-2</v>
      </c>
    </row>
    <row r="22" spans="1:4">
      <c r="A22" s="148" t="s">
        <v>27</v>
      </c>
      <c r="B22" s="20">
        <v>13470.91</v>
      </c>
      <c r="C22" s="20">
        <v>0.34</v>
      </c>
      <c r="D22" s="234">
        <v>0.89191803300466421</v>
      </c>
    </row>
    <row r="23" spans="1:4">
      <c r="A23" s="151" t="s">
        <v>28</v>
      </c>
      <c r="B23" s="18">
        <v>0</v>
      </c>
      <c r="C23" s="18">
        <v>0</v>
      </c>
      <c r="D23" s="235"/>
    </row>
    <row r="24" spans="1:4">
      <c r="A24" s="146" t="s">
        <v>29</v>
      </c>
      <c r="B24" s="16">
        <v>0</v>
      </c>
      <c r="C24" s="16">
        <v>0</v>
      </c>
      <c r="D24" s="233">
        <v>0</v>
      </c>
    </row>
    <row r="25" spans="1:4">
      <c r="A25" s="146" t="s">
        <v>30</v>
      </c>
      <c r="B25" s="16">
        <v>67.349999999999994</v>
      </c>
      <c r="C25" s="16">
        <v>0</v>
      </c>
      <c r="D25" s="233">
        <v>4.459288906455772E-3</v>
      </c>
    </row>
    <row r="26" spans="1:4">
      <c r="A26" s="146" t="s">
        <v>31</v>
      </c>
      <c r="B26" s="16">
        <v>0</v>
      </c>
      <c r="C26" s="16">
        <v>0</v>
      </c>
      <c r="D26" s="233">
        <v>0</v>
      </c>
    </row>
    <row r="27" spans="1:4">
      <c r="A27" s="146" t="s">
        <v>32</v>
      </c>
      <c r="B27" s="16">
        <v>0</v>
      </c>
      <c r="C27" s="16">
        <v>0</v>
      </c>
      <c r="D27" s="233">
        <v>0</v>
      </c>
    </row>
    <row r="28" spans="1:4">
      <c r="A28" s="146" t="s">
        <v>33</v>
      </c>
      <c r="B28" s="16">
        <v>950.56</v>
      </c>
      <c r="C28" s="16">
        <v>0.03</v>
      </c>
      <c r="D28" s="233">
        <v>6.2937218454648836E-2</v>
      </c>
    </row>
    <row r="29" spans="1:4">
      <c r="A29" s="146" t="s">
        <v>34</v>
      </c>
      <c r="B29" s="16">
        <v>0</v>
      </c>
      <c r="C29" s="16">
        <v>0</v>
      </c>
      <c r="D29" s="233">
        <v>0</v>
      </c>
    </row>
    <row r="30" spans="1:4">
      <c r="A30" s="146" t="s">
        <v>35</v>
      </c>
      <c r="B30" s="16">
        <v>0</v>
      </c>
      <c r="C30" s="16">
        <v>0</v>
      </c>
      <c r="D30" s="233">
        <v>0</v>
      </c>
    </row>
    <row r="31" spans="1:4">
      <c r="A31" s="146" t="s">
        <v>36</v>
      </c>
      <c r="B31" s="16">
        <v>0</v>
      </c>
      <c r="C31" s="16">
        <v>0</v>
      </c>
      <c r="D31" s="233">
        <v>0</v>
      </c>
    </row>
    <row r="32" spans="1:4">
      <c r="A32" s="152" t="s">
        <v>37</v>
      </c>
      <c r="B32" s="24">
        <v>1017.91</v>
      </c>
      <c r="C32" s="24">
        <v>0.03</v>
      </c>
      <c r="D32" s="236">
        <v>6.7396507361104613E-2</v>
      </c>
    </row>
    <row r="33" spans="1:239" s="155" customFormat="1">
      <c r="A33" s="141" t="s">
        <v>38</v>
      </c>
      <c r="B33" s="18">
        <v>0</v>
      </c>
      <c r="C33" s="18">
        <v>0</v>
      </c>
      <c r="D33" s="235"/>
    </row>
    <row r="34" spans="1:239" s="155" customFormat="1">
      <c r="A34" s="146" t="s">
        <v>39</v>
      </c>
      <c r="B34" s="16">
        <v>610.71490193099942</v>
      </c>
      <c r="C34" s="16">
        <v>0.02</v>
      </c>
      <c r="D34" s="233">
        <v>4.0435845392548339E-2</v>
      </c>
    </row>
    <row r="35" spans="1:239" s="155" customFormat="1">
      <c r="A35" s="138" t="s">
        <v>40</v>
      </c>
      <c r="B35" s="16">
        <v>610.71490193099942</v>
      </c>
      <c r="C35" s="16">
        <v>0.02</v>
      </c>
      <c r="D35" s="233">
        <v>4.0435845392548339E-2</v>
      </c>
    </row>
    <row r="36" spans="1:239" s="156" customFormat="1">
      <c r="A36" s="148" t="s">
        <v>41</v>
      </c>
      <c r="B36" s="20">
        <v>15099.534901931</v>
      </c>
      <c r="C36" s="20">
        <v>0.39</v>
      </c>
      <c r="D36" s="234">
        <v>0.99975038575831709</v>
      </c>
    </row>
    <row r="37" spans="1:239" s="155" customFormat="1">
      <c r="A37" s="141" t="s">
        <v>42</v>
      </c>
      <c r="B37" s="18">
        <v>0</v>
      </c>
      <c r="C37" s="18">
        <v>0</v>
      </c>
      <c r="D37" s="235"/>
    </row>
    <row r="38" spans="1:239" s="155" customFormat="1">
      <c r="A38" s="138" t="s">
        <v>43</v>
      </c>
      <c r="B38" s="16">
        <v>0</v>
      </c>
      <c r="C38" s="16">
        <v>0</v>
      </c>
      <c r="D38" s="233">
        <v>0</v>
      </c>
    </row>
    <row r="39" spans="1:239" s="155" customFormat="1">
      <c r="A39" s="138" t="s">
        <v>44</v>
      </c>
      <c r="B39" s="16">
        <v>3.56</v>
      </c>
      <c r="C39" s="16">
        <v>0</v>
      </c>
      <c r="D39" s="233">
        <v>2.3571000010367559E-4</v>
      </c>
    </row>
    <row r="40" spans="1:239" s="155" customFormat="1">
      <c r="A40" s="146" t="s">
        <v>45</v>
      </c>
      <c r="B40" s="16">
        <v>0</v>
      </c>
      <c r="C40" s="16">
        <v>0</v>
      </c>
      <c r="D40" s="233">
        <v>0</v>
      </c>
    </row>
    <row r="41" spans="1:239" s="155" customFormat="1">
      <c r="A41" s="152" t="s">
        <v>46</v>
      </c>
      <c r="B41" s="24">
        <v>3.56</v>
      </c>
      <c r="C41" s="24">
        <v>0</v>
      </c>
      <c r="D41" s="236">
        <v>2.3571000010367559E-4</v>
      </c>
      <c r="E41" s="158"/>
      <c r="F41" s="158"/>
      <c r="G41" s="27"/>
      <c r="H41" s="157"/>
      <c r="I41" s="158"/>
      <c r="J41" s="158"/>
      <c r="K41" s="27"/>
      <c r="L41" s="157"/>
      <c r="M41" s="158"/>
      <c r="N41" s="158"/>
      <c r="O41" s="27"/>
      <c r="P41" s="157"/>
      <c r="Q41" s="158"/>
      <c r="R41" s="158"/>
      <c r="S41" s="27"/>
      <c r="T41" s="157"/>
      <c r="U41" s="158"/>
      <c r="V41" s="158"/>
      <c r="W41" s="27"/>
      <c r="X41" s="157"/>
      <c r="Y41" s="158"/>
      <c r="Z41" s="158"/>
      <c r="AA41" s="27"/>
      <c r="AB41" s="157"/>
      <c r="AC41" s="158"/>
      <c r="AD41" s="158"/>
      <c r="AE41" s="27"/>
      <c r="AF41" s="157"/>
      <c r="AG41" s="158"/>
      <c r="AH41" s="158"/>
      <c r="AI41" s="27"/>
      <c r="AJ41" s="157"/>
      <c r="AK41" s="158"/>
      <c r="AL41" s="158"/>
      <c r="AM41" s="27"/>
      <c r="AN41" s="157"/>
      <c r="AO41" s="158"/>
      <c r="AP41" s="158"/>
      <c r="AQ41" s="27"/>
      <c r="AR41" s="157"/>
      <c r="AS41" s="158"/>
      <c r="AT41" s="158"/>
      <c r="AU41" s="27"/>
      <c r="AV41" s="157"/>
      <c r="AW41" s="158"/>
      <c r="AX41" s="158"/>
      <c r="AY41" s="27"/>
      <c r="AZ41" s="157"/>
      <c r="BA41" s="158"/>
      <c r="BB41" s="158"/>
      <c r="BC41" s="27"/>
      <c r="BD41" s="157"/>
      <c r="BE41" s="158"/>
      <c r="BF41" s="158"/>
      <c r="BG41" s="27"/>
      <c r="BH41" s="157"/>
      <c r="BI41" s="158"/>
      <c r="BJ41" s="158"/>
      <c r="BK41" s="27"/>
      <c r="BL41" s="157"/>
      <c r="BM41" s="158"/>
      <c r="BN41" s="158"/>
      <c r="BO41" s="27"/>
      <c r="BP41" s="157"/>
      <c r="BQ41" s="158"/>
      <c r="BR41" s="158"/>
      <c r="BS41" s="27"/>
      <c r="BT41" s="157"/>
      <c r="BU41" s="158"/>
      <c r="BV41" s="158"/>
      <c r="BW41" s="27"/>
      <c r="BX41" s="157"/>
      <c r="BY41" s="158"/>
      <c r="BZ41" s="158"/>
      <c r="CA41" s="27"/>
      <c r="CB41" s="157"/>
      <c r="CC41" s="158"/>
      <c r="CD41" s="158"/>
      <c r="CE41" s="27"/>
      <c r="CF41" s="157"/>
      <c r="CG41" s="158"/>
      <c r="CH41" s="158"/>
      <c r="CI41" s="27"/>
      <c r="CJ41" s="157"/>
      <c r="CK41" s="158"/>
      <c r="CL41" s="158"/>
      <c r="CM41" s="27"/>
      <c r="CN41" s="157"/>
      <c r="CO41" s="158"/>
      <c r="CP41" s="158"/>
      <c r="CQ41" s="27"/>
      <c r="CR41" s="157"/>
      <c r="CS41" s="158"/>
      <c r="CT41" s="158"/>
      <c r="CU41" s="27"/>
      <c r="CV41" s="157"/>
      <c r="CW41" s="158"/>
      <c r="CX41" s="158"/>
      <c r="CY41" s="27"/>
      <c r="CZ41" s="157"/>
      <c r="DA41" s="158"/>
      <c r="DB41" s="158"/>
      <c r="DC41" s="27"/>
      <c r="DD41" s="157"/>
      <c r="DE41" s="158"/>
      <c r="DF41" s="158"/>
      <c r="DG41" s="27"/>
      <c r="DH41" s="157"/>
      <c r="DI41" s="158"/>
      <c r="DJ41" s="158"/>
      <c r="DK41" s="27"/>
      <c r="DL41" s="157"/>
      <c r="DM41" s="158"/>
      <c r="DN41" s="158"/>
      <c r="DO41" s="27"/>
      <c r="DP41" s="157"/>
      <c r="DQ41" s="158"/>
      <c r="DR41" s="158"/>
      <c r="DS41" s="27"/>
      <c r="DT41" s="157"/>
      <c r="DU41" s="158"/>
      <c r="DV41" s="158"/>
      <c r="DW41" s="27"/>
      <c r="DX41" s="157"/>
      <c r="DY41" s="158"/>
      <c r="DZ41" s="158"/>
      <c r="EA41" s="27"/>
      <c r="EB41" s="157"/>
      <c r="EC41" s="158"/>
      <c r="ED41" s="158"/>
      <c r="EE41" s="27"/>
      <c r="EF41" s="157"/>
      <c r="EG41" s="158"/>
      <c r="EH41" s="158"/>
      <c r="EI41" s="27"/>
      <c r="EJ41" s="157"/>
      <c r="EK41" s="158"/>
      <c r="EL41" s="158"/>
      <c r="EM41" s="27"/>
      <c r="EN41" s="157"/>
      <c r="EO41" s="158"/>
      <c r="EP41" s="158"/>
      <c r="EQ41" s="27"/>
      <c r="ER41" s="157"/>
      <c r="ES41" s="158"/>
      <c r="ET41" s="158"/>
      <c r="EU41" s="27"/>
      <c r="EV41" s="157"/>
      <c r="EW41" s="158"/>
      <c r="EX41" s="158"/>
      <c r="EY41" s="27"/>
      <c r="EZ41" s="157"/>
      <c r="FA41" s="158"/>
      <c r="FB41" s="158"/>
      <c r="FC41" s="27"/>
      <c r="FD41" s="157"/>
      <c r="FE41" s="158"/>
      <c r="FF41" s="158"/>
      <c r="FG41" s="27"/>
      <c r="FH41" s="157"/>
      <c r="FI41" s="158"/>
      <c r="FJ41" s="158"/>
      <c r="FK41" s="27"/>
      <c r="FL41" s="157"/>
      <c r="FM41" s="158"/>
      <c r="FN41" s="158"/>
      <c r="FO41" s="27"/>
      <c r="FP41" s="157"/>
      <c r="FQ41" s="158"/>
      <c r="FR41" s="158"/>
      <c r="FS41" s="27"/>
      <c r="FT41" s="157"/>
      <c r="FU41" s="158"/>
      <c r="FV41" s="158"/>
      <c r="FW41" s="27"/>
      <c r="FX41" s="157"/>
      <c r="FY41" s="158"/>
      <c r="FZ41" s="158"/>
      <c r="GA41" s="27"/>
      <c r="GB41" s="157"/>
      <c r="GC41" s="158"/>
      <c r="GD41" s="158"/>
      <c r="GE41" s="27"/>
      <c r="GF41" s="157"/>
      <c r="GG41" s="158"/>
      <c r="GH41" s="158"/>
      <c r="GI41" s="27"/>
      <c r="GJ41" s="157"/>
      <c r="GK41" s="158"/>
      <c r="GL41" s="158"/>
      <c r="GM41" s="27"/>
      <c r="GN41" s="157"/>
      <c r="GO41" s="158"/>
      <c r="GP41" s="158"/>
      <c r="GQ41" s="27"/>
      <c r="GR41" s="157"/>
      <c r="GS41" s="158"/>
      <c r="GT41" s="158"/>
      <c r="GU41" s="27"/>
      <c r="GV41" s="157"/>
      <c r="GW41" s="158"/>
      <c r="GX41" s="158"/>
      <c r="GY41" s="27"/>
      <c r="GZ41" s="157"/>
      <c r="HA41" s="158"/>
      <c r="HB41" s="158"/>
      <c r="HC41" s="27"/>
      <c r="HD41" s="157"/>
      <c r="HE41" s="158"/>
      <c r="HF41" s="158"/>
      <c r="HG41" s="27"/>
      <c r="HH41" s="157"/>
      <c r="HI41" s="158"/>
      <c r="HJ41" s="158"/>
      <c r="HK41" s="27"/>
      <c r="HL41" s="157"/>
      <c r="HM41" s="158"/>
      <c r="HN41" s="158"/>
      <c r="HO41" s="27"/>
      <c r="HP41" s="157"/>
      <c r="HQ41" s="158"/>
      <c r="HR41" s="158"/>
      <c r="HS41" s="27"/>
      <c r="HT41" s="157"/>
      <c r="HU41" s="158"/>
      <c r="HV41" s="158"/>
      <c r="HW41" s="27"/>
      <c r="HX41" s="157"/>
      <c r="HY41" s="158"/>
      <c r="HZ41" s="158"/>
      <c r="IA41" s="27"/>
      <c r="IB41" s="157"/>
      <c r="IC41" s="158"/>
      <c r="ID41" s="158"/>
      <c r="IE41" s="27"/>
    </row>
    <row r="42" spans="1:239" s="155" customFormat="1">
      <c r="A42" s="141" t="s">
        <v>47</v>
      </c>
      <c r="B42" s="18">
        <v>0</v>
      </c>
      <c r="C42" s="18">
        <v>0</v>
      </c>
      <c r="D42" s="235"/>
    </row>
    <row r="43" spans="1:239" s="155" customFormat="1">
      <c r="A43" s="146" t="s">
        <v>48</v>
      </c>
      <c r="B43" s="16">
        <v>0.14000000000000001</v>
      </c>
      <c r="C43" s="16">
        <v>0</v>
      </c>
      <c r="D43" s="233">
        <v>9.2694943860996031E-6</v>
      </c>
    </row>
    <row r="44" spans="1:239" s="155" customFormat="1">
      <c r="A44" s="146" t="s">
        <v>49</v>
      </c>
      <c r="B44" s="16">
        <v>0</v>
      </c>
      <c r="C44" s="16">
        <v>0</v>
      </c>
      <c r="D44" s="233">
        <v>0</v>
      </c>
    </row>
    <row r="45" spans="1:239" s="155" customFormat="1">
      <c r="A45" s="146" t="s">
        <v>50</v>
      </c>
      <c r="B45" s="16">
        <v>7.0000000000000007E-2</v>
      </c>
      <c r="C45" s="16">
        <v>0</v>
      </c>
      <c r="D45" s="233">
        <v>4.6347471930498016E-6</v>
      </c>
    </row>
    <row r="46" spans="1:239" s="155" customFormat="1">
      <c r="A46" s="152" t="s">
        <v>51</v>
      </c>
      <c r="B46" s="24">
        <v>0.21</v>
      </c>
      <c r="C46" s="24">
        <v>0</v>
      </c>
      <c r="D46" s="236">
        <v>1.3904241579149403E-5</v>
      </c>
      <c r="E46" s="158"/>
      <c r="F46" s="158"/>
      <c r="G46" s="27"/>
      <c r="H46" s="157"/>
      <c r="I46" s="158"/>
      <c r="J46" s="158"/>
      <c r="K46" s="27"/>
      <c r="L46" s="157"/>
      <c r="M46" s="158"/>
      <c r="N46" s="158"/>
      <c r="O46" s="27"/>
      <c r="P46" s="157"/>
      <c r="Q46" s="158"/>
      <c r="R46" s="158"/>
      <c r="S46" s="27"/>
      <c r="T46" s="157"/>
      <c r="U46" s="158"/>
      <c r="V46" s="158"/>
      <c r="W46" s="27"/>
      <c r="X46" s="157"/>
      <c r="Y46" s="158"/>
      <c r="Z46" s="158"/>
      <c r="AA46" s="27"/>
      <c r="AB46" s="157"/>
      <c r="AC46" s="158"/>
      <c r="AD46" s="158"/>
      <c r="AE46" s="27"/>
      <c r="AF46" s="157"/>
      <c r="AG46" s="158"/>
      <c r="AH46" s="158"/>
      <c r="AI46" s="27"/>
      <c r="AJ46" s="157"/>
      <c r="AK46" s="158"/>
      <c r="AL46" s="158"/>
      <c r="AM46" s="27"/>
      <c r="AN46" s="157"/>
      <c r="AO46" s="158"/>
      <c r="AP46" s="158"/>
      <c r="AQ46" s="27"/>
      <c r="AR46" s="157"/>
      <c r="AS46" s="158"/>
      <c r="AT46" s="158"/>
      <c r="AU46" s="27"/>
      <c r="AV46" s="157"/>
      <c r="AW46" s="158"/>
      <c r="AX46" s="158"/>
      <c r="AY46" s="27"/>
      <c r="AZ46" s="157"/>
      <c r="BA46" s="158"/>
      <c r="BB46" s="158"/>
      <c r="BC46" s="27"/>
      <c r="BD46" s="157"/>
      <c r="BE46" s="158"/>
      <c r="BF46" s="158"/>
      <c r="BG46" s="27"/>
      <c r="BH46" s="157"/>
      <c r="BI46" s="158"/>
      <c r="BJ46" s="158"/>
      <c r="BK46" s="27"/>
      <c r="BL46" s="157"/>
      <c r="BM46" s="158"/>
      <c r="BN46" s="158"/>
      <c r="BO46" s="27"/>
      <c r="BP46" s="157"/>
      <c r="BQ46" s="158"/>
      <c r="BR46" s="158"/>
      <c r="BS46" s="27"/>
      <c r="BT46" s="157"/>
      <c r="BU46" s="158"/>
      <c r="BV46" s="158"/>
      <c r="BW46" s="27"/>
      <c r="BX46" s="157"/>
      <c r="BY46" s="158"/>
      <c r="BZ46" s="158"/>
      <c r="CA46" s="27"/>
      <c r="CB46" s="157"/>
      <c r="CC46" s="158"/>
      <c r="CD46" s="158"/>
      <c r="CE46" s="27"/>
      <c r="CF46" s="157"/>
      <c r="CG46" s="158"/>
      <c r="CH46" s="158"/>
      <c r="CI46" s="27"/>
      <c r="CJ46" s="157"/>
      <c r="CK46" s="158"/>
      <c r="CL46" s="158"/>
      <c r="CM46" s="27"/>
      <c r="CN46" s="157"/>
      <c r="CO46" s="158"/>
      <c r="CP46" s="158"/>
      <c r="CQ46" s="27"/>
      <c r="CR46" s="157"/>
      <c r="CS46" s="158"/>
      <c r="CT46" s="158"/>
      <c r="CU46" s="27"/>
      <c r="CV46" s="157"/>
      <c r="CW46" s="158"/>
      <c r="CX46" s="158"/>
      <c r="CY46" s="27"/>
      <c r="CZ46" s="157"/>
      <c r="DA46" s="158"/>
      <c r="DB46" s="158"/>
      <c r="DC46" s="27"/>
      <c r="DD46" s="157"/>
      <c r="DE46" s="158"/>
      <c r="DF46" s="158"/>
      <c r="DG46" s="27"/>
      <c r="DH46" s="157"/>
      <c r="DI46" s="158"/>
      <c r="DJ46" s="158"/>
      <c r="DK46" s="27"/>
      <c r="DL46" s="157"/>
      <c r="DM46" s="158"/>
      <c r="DN46" s="158"/>
      <c r="DO46" s="27"/>
      <c r="DP46" s="157"/>
      <c r="DQ46" s="158"/>
      <c r="DR46" s="158"/>
      <c r="DS46" s="27"/>
      <c r="DT46" s="157"/>
      <c r="DU46" s="158"/>
      <c r="DV46" s="158"/>
      <c r="DW46" s="27"/>
      <c r="DX46" s="157"/>
      <c r="DY46" s="158"/>
      <c r="DZ46" s="158"/>
      <c r="EA46" s="27"/>
      <c r="EB46" s="157"/>
      <c r="EC46" s="158"/>
      <c r="ED46" s="158"/>
      <c r="EE46" s="27"/>
      <c r="EF46" s="157"/>
      <c r="EG46" s="158"/>
      <c r="EH46" s="158"/>
      <c r="EI46" s="27"/>
      <c r="EJ46" s="157"/>
      <c r="EK46" s="158"/>
      <c r="EL46" s="158"/>
      <c r="EM46" s="27"/>
      <c r="EN46" s="157"/>
      <c r="EO46" s="158"/>
      <c r="EP46" s="158"/>
      <c r="EQ46" s="27"/>
      <c r="ER46" s="157"/>
      <c r="ES46" s="158"/>
      <c r="ET46" s="158"/>
      <c r="EU46" s="27"/>
      <c r="EV46" s="157"/>
      <c r="EW46" s="158"/>
      <c r="EX46" s="158"/>
      <c r="EY46" s="27"/>
      <c r="EZ46" s="157"/>
      <c r="FA46" s="158"/>
      <c r="FB46" s="158"/>
      <c r="FC46" s="27"/>
      <c r="FD46" s="157"/>
      <c r="FE46" s="158"/>
      <c r="FF46" s="158"/>
      <c r="FG46" s="27"/>
      <c r="FH46" s="157"/>
      <c r="FI46" s="158"/>
      <c r="FJ46" s="158"/>
      <c r="FK46" s="27"/>
      <c r="FL46" s="157"/>
      <c r="FM46" s="158"/>
      <c r="FN46" s="158"/>
      <c r="FO46" s="27"/>
      <c r="FP46" s="157"/>
      <c r="FQ46" s="158"/>
      <c r="FR46" s="158"/>
      <c r="FS46" s="27"/>
      <c r="FT46" s="157"/>
      <c r="FU46" s="158"/>
      <c r="FV46" s="158"/>
      <c r="FW46" s="27"/>
      <c r="FX46" s="157"/>
      <c r="FY46" s="158"/>
      <c r="FZ46" s="158"/>
      <c r="GA46" s="27"/>
      <c r="GB46" s="157"/>
      <c r="GC46" s="158"/>
      <c r="GD46" s="158"/>
      <c r="GE46" s="27"/>
      <c r="GF46" s="157"/>
      <c r="GG46" s="158"/>
      <c r="GH46" s="158"/>
      <c r="GI46" s="27"/>
      <c r="GJ46" s="157"/>
      <c r="GK46" s="158"/>
      <c r="GL46" s="158"/>
      <c r="GM46" s="27"/>
      <c r="GN46" s="157"/>
      <c r="GO46" s="158"/>
      <c r="GP46" s="158"/>
      <c r="GQ46" s="27"/>
      <c r="GR46" s="157"/>
      <c r="GS46" s="158"/>
      <c r="GT46" s="158"/>
      <c r="GU46" s="27"/>
      <c r="GV46" s="157"/>
      <c r="GW46" s="158"/>
      <c r="GX46" s="158"/>
      <c r="GY46" s="27"/>
      <c r="GZ46" s="157"/>
      <c r="HA46" s="158"/>
      <c r="HB46" s="158"/>
      <c r="HC46" s="27"/>
      <c r="HD46" s="157"/>
      <c r="HE46" s="158"/>
      <c r="HF46" s="158"/>
      <c r="HG46" s="27"/>
      <c r="HH46" s="157"/>
      <c r="HI46" s="158"/>
      <c r="HJ46" s="158"/>
      <c r="HK46" s="27"/>
      <c r="HL46" s="157"/>
      <c r="HM46" s="158"/>
      <c r="HN46" s="158"/>
      <c r="HO46" s="27"/>
      <c r="HP46" s="157"/>
      <c r="HQ46" s="158"/>
      <c r="HR46" s="158"/>
      <c r="HS46" s="27"/>
      <c r="HT46" s="157"/>
      <c r="HU46" s="158"/>
      <c r="HV46" s="158"/>
      <c r="HW46" s="27"/>
      <c r="HX46" s="157"/>
      <c r="HY46" s="158"/>
      <c r="HZ46" s="158"/>
      <c r="IA46" s="27"/>
      <c r="IB46" s="157"/>
      <c r="IC46" s="158"/>
      <c r="ID46" s="158"/>
      <c r="IE46" s="27"/>
    </row>
    <row r="47" spans="1:239" s="155" customFormat="1">
      <c r="A47" s="159" t="s">
        <v>52</v>
      </c>
      <c r="B47" s="29">
        <v>3.77</v>
      </c>
      <c r="C47" s="29">
        <v>0</v>
      </c>
      <c r="D47" s="237">
        <v>2.4961424168282501E-4</v>
      </c>
      <c r="E47" s="158"/>
      <c r="F47" s="157"/>
      <c r="G47" s="158"/>
      <c r="H47" s="158"/>
      <c r="I47" s="158"/>
      <c r="J47" s="157"/>
      <c r="K47" s="158"/>
      <c r="L47" s="158"/>
      <c r="M47" s="158"/>
      <c r="N47" s="157"/>
      <c r="O47" s="158"/>
      <c r="P47" s="158"/>
      <c r="Q47" s="158"/>
      <c r="R47" s="157"/>
      <c r="S47" s="158"/>
      <c r="T47" s="158"/>
      <c r="U47" s="158"/>
      <c r="V47" s="157"/>
      <c r="W47" s="158"/>
      <c r="X47" s="158"/>
      <c r="Y47" s="158"/>
      <c r="Z47" s="157"/>
      <c r="AA47" s="158"/>
      <c r="AB47" s="158"/>
      <c r="AC47" s="158"/>
      <c r="AD47" s="157"/>
      <c r="AE47" s="158"/>
      <c r="AF47" s="158"/>
      <c r="AG47" s="158"/>
      <c r="AH47" s="157"/>
      <c r="AI47" s="158"/>
      <c r="AJ47" s="158"/>
      <c r="AK47" s="158"/>
      <c r="AL47" s="157"/>
      <c r="AM47" s="158"/>
      <c r="AN47" s="158"/>
      <c r="AO47" s="158"/>
      <c r="AP47" s="157"/>
      <c r="AQ47" s="158"/>
      <c r="AR47" s="158"/>
      <c r="AS47" s="158"/>
      <c r="AT47" s="157"/>
      <c r="AU47" s="158"/>
      <c r="AV47" s="158"/>
      <c r="AW47" s="158"/>
      <c r="AX47" s="157"/>
      <c r="AY47" s="158"/>
      <c r="AZ47" s="158"/>
      <c r="BA47" s="158"/>
      <c r="BB47" s="157"/>
      <c r="BC47" s="158"/>
      <c r="BD47" s="158"/>
      <c r="BE47" s="158"/>
      <c r="BF47" s="157"/>
      <c r="BG47" s="158"/>
      <c r="BH47" s="158"/>
      <c r="BI47" s="158"/>
      <c r="BJ47" s="157"/>
      <c r="BK47" s="158"/>
      <c r="BL47" s="158"/>
      <c r="BM47" s="158"/>
      <c r="BN47" s="157"/>
      <c r="BO47" s="158"/>
      <c r="BP47" s="158"/>
      <c r="BQ47" s="158"/>
      <c r="BR47" s="157"/>
      <c r="BS47" s="158"/>
      <c r="BT47" s="158"/>
      <c r="BU47" s="158"/>
      <c r="BV47" s="157"/>
      <c r="BW47" s="158"/>
      <c r="BX47" s="158"/>
      <c r="BY47" s="158"/>
      <c r="BZ47" s="157"/>
      <c r="CA47" s="158"/>
      <c r="CB47" s="158"/>
      <c r="CC47" s="158"/>
      <c r="CD47" s="157"/>
      <c r="CE47" s="158"/>
      <c r="CF47" s="158"/>
      <c r="CG47" s="158"/>
      <c r="CH47" s="157"/>
      <c r="CI47" s="158"/>
      <c r="CJ47" s="158"/>
      <c r="CK47" s="158"/>
      <c r="CL47" s="157"/>
      <c r="CM47" s="158"/>
      <c r="CN47" s="158"/>
      <c r="CO47" s="158"/>
      <c r="CP47" s="157"/>
      <c r="CQ47" s="158"/>
      <c r="CR47" s="158"/>
      <c r="CS47" s="158"/>
      <c r="CT47" s="157"/>
      <c r="CU47" s="158"/>
      <c r="CV47" s="158"/>
      <c r="CW47" s="158"/>
      <c r="CX47" s="157"/>
      <c r="CY47" s="158"/>
      <c r="CZ47" s="158"/>
      <c r="DA47" s="158"/>
      <c r="DB47" s="157"/>
      <c r="DC47" s="158"/>
      <c r="DD47" s="158"/>
      <c r="DE47" s="158"/>
      <c r="DF47" s="157"/>
      <c r="DG47" s="158"/>
      <c r="DH47" s="158"/>
      <c r="DI47" s="158"/>
      <c r="DJ47" s="157"/>
      <c r="DK47" s="158"/>
      <c r="DL47" s="158"/>
      <c r="DM47" s="158"/>
      <c r="DN47" s="157"/>
      <c r="DO47" s="158"/>
      <c r="DP47" s="158"/>
      <c r="DQ47" s="158"/>
      <c r="DR47" s="157"/>
      <c r="DS47" s="158"/>
      <c r="DT47" s="158"/>
      <c r="DU47" s="158"/>
      <c r="DV47" s="157"/>
      <c r="DW47" s="158"/>
      <c r="DX47" s="158"/>
      <c r="DY47" s="158"/>
      <c r="DZ47" s="157"/>
      <c r="EA47" s="158"/>
      <c r="EB47" s="158"/>
      <c r="EC47" s="158"/>
      <c r="ED47" s="157"/>
      <c r="EE47" s="158"/>
      <c r="EF47" s="158"/>
      <c r="EG47" s="158"/>
      <c r="EH47" s="157"/>
      <c r="EI47" s="158"/>
      <c r="EJ47" s="158"/>
      <c r="EK47" s="158"/>
      <c r="EL47" s="157"/>
      <c r="EM47" s="158"/>
      <c r="EN47" s="158"/>
      <c r="EO47" s="158"/>
      <c r="EP47" s="157"/>
      <c r="EQ47" s="158"/>
      <c r="ER47" s="158"/>
      <c r="ES47" s="158"/>
      <c r="ET47" s="157"/>
      <c r="EU47" s="158"/>
      <c r="EV47" s="158"/>
      <c r="EW47" s="158"/>
      <c r="EX47" s="157"/>
      <c r="EY47" s="158"/>
      <c r="EZ47" s="158"/>
      <c r="FA47" s="158"/>
      <c r="FB47" s="157"/>
      <c r="FC47" s="158"/>
      <c r="FD47" s="158"/>
      <c r="FE47" s="158"/>
      <c r="FF47" s="157"/>
      <c r="FG47" s="158"/>
      <c r="FH47" s="158"/>
      <c r="FI47" s="158"/>
      <c r="FJ47" s="157"/>
      <c r="FK47" s="158"/>
      <c r="FL47" s="158"/>
      <c r="FM47" s="158"/>
      <c r="FN47" s="157"/>
      <c r="FO47" s="158"/>
      <c r="FP47" s="158"/>
      <c r="FQ47" s="158"/>
      <c r="FR47" s="157"/>
      <c r="FS47" s="158"/>
      <c r="FT47" s="158"/>
      <c r="FU47" s="158"/>
      <c r="FV47" s="157"/>
      <c r="FW47" s="158"/>
      <c r="FX47" s="158"/>
      <c r="FY47" s="158"/>
      <c r="FZ47" s="157"/>
      <c r="GA47" s="158"/>
      <c r="GB47" s="158"/>
      <c r="GC47" s="158"/>
      <c r="GD47" s="157"/>
      <c r="GE47" s="158"/>
      <c r="GF47" s="158"/>
      <c r="GG47" s="158"/>
      <c r="GH47" s="157"/>
      <c r="GI47" s="158"/>
      <c r="GJ47" s="158"/>
      <c r="GK47" s="158"/>
      <c r="GL47" s="157"/>
      <c r="GM47" s="158"/>
      <c r="GN47" s="158"/>
      <c r="GO47" s="158"/>
      <c r="GP47" s="157"/>
      <c r="GQ47" s="158"/>
      <c r="GR47" s="158"/>
      <c r="GS47" s="158"/>
      <c r="GT47" s="157"/>
      <c r="GU47" s="158"/>
      <c r="GV47" s="158"/>
      <c r="GW47" s="158"/>
      <c r="GX47" s="157"/>
      <c r="GY47" s="158"/>
      <c r="GZ47" s="158"/>
      <c r="HA47" s="158"/>
      <c r="HB47" s="157"/>
      <c r="HC47" s="158"/>
      <c r="HD47" s="158"/>
      <c r="HE47" s="158"/>
      <c r="HF47" s="157"/>
      <c r="HG47" s="158"/>
      <c r="HH47" s="158"/>
      <c r="HI47" s="158"/>
      <c r="HJ47" s="157"/>
      <c r="HK47" s="158"/>
      <c r="HL47" s="158"/>
      <c r="HM47" s="158"/>
      <c r="HN47" s="157"/>
      <c r="HO47" s="158"/>
      <c r="HP47" s="158"/>
      <c r="HQ47" s="158"/>
      <c r="HR47" s="157"/>
      <c r="HS47" s="158"/>
      <c r="HT47" s="158"/>
      <c r="HU47" s="158"/>
      <c r="HV47" s="157"/>
      <c r="HW47" s="158"/>
      <c r="HX47" s="158"/>
      <c r="HY47" s="158"/>
      <c r="HZ47" s="157"/>
      <c r="IA47" s="158"/>
      <c r="IB47" s="158"/>
      <c r="IC47" s="158"/>
    </row>
    <row r="48" spans="1:239" s="156" customFormat="1" ht="13.5" thickBot="1">
      <c r="A48" s="162" t="s">
        <v>53</v>
      </c>
      <c r="B48" s="32">
        <v>15103.304901931</v>
      </c>
      <c r="C48" s="32">
        <v>0.39</v>
      </c>
      <c r="D48" s="238">
        <v>1</v>
      </c>
    </row>
    <row r="49" spans="1:239" s="155" customFormat="1" ht="13.5" thickBot="1">
      <c r="A49" s="166"/>
      <c r="B49" s="34"/>
      <c r="C49" s="34"/>
      <c r="D49" s="239"/>
    </row>
    <row r="50" spans="1:239" s="155" customFormat="1" ht="13.5" thickBot="1">
      <c r="A50" s="167" t="s">
        <v>54</v>
      </c>
      <c r="B50" s="37">
        <v>3301.41</v>
      </c>
      <c r="C50" s="37">
        <v>0.09</v>
      </c>
      <c r="D50" s="240">
        <v>1</v>
      </c>
    </row>
    <row r="51" spans="1:239" s="155" customFormat="1">
      <c r="A51" s="168" t="s">
        <v>55</v>
      </c>
      <c r="B51" s="40">
        <v>80.55</v>
      </c>
      <c r="C51" s="40">
        <v>0</v>
      </c>
      <c r="D51" s="241">
        <v>2.4398666024516801E-2</v>
      </c>
    </row>
    <row r="52" spans="1:239" s="155" customFormat="1">
      <c r="A52" s="152" t="s">
        <v>56</v>
      </c>
      <c r="B52" s="24">
        <v>392.36</v>
      </c>
      <c r="C52" s="24">
        <v>0.01</v>
      </c>
      <c r="D52" s="236">
        <v>0.11884618996125898</v>
      </c>
      <c r="E52" s="158"/>
      <c r="F52" s="158"/>
      <c r="G52" s="27"/>
      <c r="H52" s="157"/>
      <c r="I52" s="158"/>
      <c r="J52" s="158"/>
      <c r="K52" s="27"/>
      <c r="L52" s="157"/>
      <c r="M52" s="158"/>
      <c r="N52" s="158"/>
      <c r="O52" s="27"/>
      <c r="P52" s="157"/>
      <c r="Q52" s="158"/>
      <c r="R52" s="158"/>
      <c r="S52" s="27"/>
      <c r="T52" s="157"/>
      <c r="U52" s="158"/>
      <c r="V52" s="158"/>
      <c r="W52" s="27"/>
      <c r="X52" s="157"/>
      <c r="Y52" s="158"/>
      <c r="Z52" s="158"/>
      <c r="AA52" s="27"/>
      <c r="AB52" s="157"/>
      <c r="AC52" s="158"/>
      <c r="AD52" s="158"/>
      <c r="AE52" s="27"/>
      <c r="AF52" s="157"/>
      <c r="AG52" s="158"/>
      <c r="AH52" s="158"/>
      <c r="AI52" s="27"/>
      <c r="AJ52" s="157"/>
      <c r="AK52" s="158"/>
      <c r="AL52" s="158"/>
      <c r="AM52" s="27"/>
      <c r="AN52" s="157"/>
      <c r="AO52" s="158"/>
      <c r="AP52" s="158"/>
      <c r="AQ52" s="27"/>
      <c r="AR52" s="157"/>
      <c r="AS52" s="158"/>
      <c r="AT52" s="158"/>
      <c r="AU52" s="27"/>
      <c r="AV52" s="157"/>
      <c r="AW52" s="158"/>
      <c r="AX52" s="158"/>
      <c r="AY52" s="27"/>
      <c r="AZ52" s="157"/>
      <c r="BA52" s="158"/>
      <c r="BB52" s="158"/>
      <c r="BC52" s="27"/>
      <c r="BD52" s="157"/>
      <c r="BE52" s="158"/>
      <c r="BF52" s="158"/>
      <c r="BG52" s="27"/>
      <c r="BH52" s="157"/>
      <c r="BI52" s="158"/>
      <c r="BJ52" s="158"/>
      <c r="BK52" s="27"/>
      <c r="BL52" s="157"/>
      <c r="BM52" s="158"/>
      <c r="BN52" s="158"/>
      <c r="BO52" s="27"/>
      <c r="BP52" s="157"/>
      <c r="BQ52" s="158"/>
      <c r="BR52" s="158"/>
      <c r="BS52" s="27"/>
      <c r="BT52" s="157"/>
      <c r="BU52" s="158"/>
      <c r="BV52" s="158"/>
      <c r="BW52" s="27"/>
      <c r="BX52" s="157"/>
      <c r="BY52" s="158"/>
      <c r="BZ52" s="158"/>
      <c r="CA52" s="27"/>
      <c r="CB52" s="157"/>
      <c r="CC52" s="158"/>
      <c r="CD52" s="158"/>
      <c r="CE52" s="27"/>
      <c r="CF52" s="157"/>
      <c r="CG52" s="158"/>
      <c r="CH52" s="158"/>
      <c r="CI52" s="27"/>
      <c r="CJ52" s="157"/>
      <c r="CK52" s="158"/>
      <c r="CL52" s="158"/>
      <c r="CM52" s="27"/>
      <c r="CN52" s="157"/>
      <c r="CO52" s="158"/>
      <c r="CP52" s="158"/>
      <c r="CQ52" s="27"/>
      <c r="CR52" s="157"/>
      <c r="CS52" s="158"/>
      <c r="CT52" s="158"/>
      <c r="CU52" s="27"/>
      <c r="CV52" s="157"/>
      <c r="CW52" s="158"/>
      <c r="CX52" s="158"/>
      <c r="CY52" s="27"/>
      <c r="CZ52" s="157"/>
      <c r="DA52" s="158"/>
      <c r="DB52" s="158"/>
      <c r="DC52" s="27"/>
      <c r="DD52" s="157"/>
      <c r="DE52" s="158"/>
      <c r="DF52" s="158"/>
      <c r="DG52" s="27"/>
      <c r="DH52" s="157"/>
      <c r="DI52" s="158"/>
      <c r="DJ52" s="158"/>
      <c r="DK52" s="27"/>
      <c r="DL52" s="157"/>
      <c r="DM52" s="158"/>
      <c r="DN52" s="158"/>
      <c r="DO52" s="27"/>
      <c r="DP52" s="157"/>
      <c r="DQ52" s="158"/>
      <c r="DR52" s="158"/>
      <c r="DS52" s="27"/>
      <c r="DT52" s="157"/>
      <c r="DU52" s="158"/>
      <c r="DV52" s="158"/>
      <c r="DW52" s="27"/>
      <c r="DX52" s="157"/>
      <c r="DY52" s="158"/>
      <c r="DZ52" s="158"/>
      <c r="EA52" s="27"/>
      <c r="EB52" s="157"/>
      <c r="EC52" s="158"/>
      <c r="ED52" s="158"/>
      <c r="EE52" s="27"/>
      <c r="EF52" s="157"/>
      <c r="EG52" s="158"/>
      <c r="EH52" s="158"/>
      <c r="EI52" s="27"/>
      <c r="EJ52" s="157"/>
      <c r="EK52" s="158"/>
      <c r="EL52" s="158"/>
      <c r="EM52" s="27"/>
      <c r="EN52" s="157"/>
      <c r="EO52" s="158"/>
      <c r="EP52" s="158"/>
      <c r="EQ52" s="27"/>
      <c r="ER52" s="157"/>
      <c r="ES52" s="158"/>
      <c r="ET52" s="158"/>
      <c r="EU52" s="27"/>
      <c r="EV52" s="157"/>
      <c r="EW52" s="158"/>
      <c r="EX52" s="158"/>
      <c r="EY52" s="27"/>
      <c r="EZ52" s="157"/>
      <c r="FA52" s="158"/>
      <c r="FB52" s="158"/>
      <c r="FC52" s="27"/>
      <c r="FD52" s="157"/>
      <c r="FE52" s="158"/>
      <c r="FF52" s="158"/>
      <c r="FG52" s="27"/>
      <c r="FH52" s="157"/>
      <c r="FI52" s="158"/>
      <c r="FJ52" s="158"/>
      <c r="FK52" s="27"/>
      <c r="FL52" s="157"/>
      <c r="FM52" s="158"/>
      <c r="FN52" s="158"/>
      <c r="FO52" s="27"/>
      <c r="FP52" s="157"/>
      <c r="FQ52" s="158"/>
      <c r="FR52" s="158"/>
      <c r="FS52" s="27"/>
      <c r="FT52" s="157"/>
      <c r="FU52" s="158"/>
      <c r="FV52" s="158"/>
      <c r="FW52" s="27"/>
      <c r="FX52" s="157"/>
      <c r="FY52" s="158"/>
      <c r="FZ52" s="158"/>
      <c r="GA52" s="27"/>
      <c r="GB52" s="157"/>
      <c r="GC52" s="158"/>
      <c r="GD52" s="158"/>
      <c r="GE52" s="27"/>
      <c r="GF52" s="157"/>
      <c r="GG52" s="158"/>
      <c r="GH52" s="158"/>
      <c r="GI52" s="27"/>
      <c r="GJ52" s="157"/>
      <c r="GK52" s="158"/>
      <c r="GL52" s="158"/>
      <c r="GM52" s="27"/>
      <c r="GN52" s="157"/>
      <c r="GO52" s="158"/>
      <c r="GP52" s="158"/>
      <c r="GQ52" s="27"/>
      <c r="GR52" s="157"/>
      <c r="GS52" s="158"/>
      <c r="GT52" s="158"/>
      <c r="GU52" s="27"/>
      <c r="GV52" s="157"/>
      <c r="GW52" s="158"/>
      <c r="GX52" s="158"/>
      <c r="GY52" s="27"/>
      <c r="GZ52" s="157"/>
      <c r="HA52" s="158"/>
      <c r="HB52" s="158"/>
      <c r="HC52" s="27"/>
      <c r="HD52" s="157"/>
      <c r="HE52" s="158"/>
      <c r="HF52" s="158"/>
      <c r="HG52" s="27"/>
      <c r="HH52" s="157"/>
      <c r="HI52" s="158"/>
      <c r="HJ52" s="158"/>
      <c r="HK52" s="27"/>
      <c r="HL52" s="157"/>
      <c r="HM52" s="158"/>
      <c r="HN52" s="158"/>
      <c r="HO52" s="27"/>
      <c r="HP52" s="157"/>
      <c r="HQ52" s="158"/>
      <c r="HR52" s="158"/>
      <c r="HS52" s="27"/>
      <c r="HT52" s="157"/>
      <c r="HU52" s="158"/>
      <c r="HV52" s="158"/>
      <c r="HW52" s="27"/>
      <c r="HX52" s="157"/>
      <c r="HY52" s="158"/>
      <c r="HZ52" s="158"/>
      <c r="IA52" s="27"/>
      <c r="IB52" s="157"/>
      <c r="IC52" s="158"/>
      <c r="ID52" s="158"/>
      <c r="IE52" s="27"/>
    </row>
    <row r="53" spans="1:239" s="26" customFormat="1">
      <c r="A53" s="152" t="s">
        <v>57</v>
      </c>
      <c r="B53" s="24">
        <v>2828.5</v>
      </c>
      <c r="C53" s="24">
        <v>0.08</v>
      </c>
      <c r="D53" s="236">
        <v>0.85675514401422426</v>
      </c>
    </row>
    <row r="54" spans="1:239" ht="13.5" thickBot="1">
      <c r="A54" s="169" t="s">
        <v>18</v>
      </c>
      <c r="B54" s="43">
        <v>0</v>
      </c>
      <c r="C54" s="43">
        <v>0</v>
      </c>
      <c r="D54" s="242">
        <v>0</v>
      </c>
    </row>
    <row r="55" spans="1:239">
      <c r="A55" s="165" t="s">
        <v>58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4" width="13.140625" style="2"/>
    <col min="255" max="255" width="52.140625" style="2" customWidth="1"/>
    <col min="256" max="257" width="14.42578125" style="2" customWidth="1"/>
    <col min="258" max="258" width="9.85546875" style="2" customWidth="1"/>
    <col min="259" max="510" width="13.140625" style="2"/>
    <col min="511" max="511" width="52.140625" style="2" customWidth="1"/>
    <col min="512" max="513" width="14.42578125" style="2" customWidth="1"/>
    <col min="514" max="514" width="9.85546875" style="2" customWidth="1"/>
    <col min="515" max="766" width="13.140625" style="2"/>
    <col min="767" max="767" width="52.140625" style="2" customWidth="1"/>
    <col min="768" max="769" width="14.42578125" style="2" customWidth="1"/>
    <col min="770" max="770" width="9.85546875" style="2" customWidth="1"/>
    <col min="771" max="1022" width="13.140625" style="2"/>
    <col min="1023" max="1023" width="52.140625" style="2" customWidth="1"/>
    <col min="1024" max="1025" width="14.42578125" style="2" customWidth="1"/>
    <col min="1026" max="1026" width="9.85546875" style="2" customWidth="1"/>
    <col min="1027" max="1278" width="13.140625" style="2"/>
    <col min="1279" max="1279" width="52.140625" style="2" customWidth="1"/>
    <col min="1280" max="1281" width="14.42578125" style="2" customWidth="1"/>
    <col min="1282" max="1282" width="9.85546875" style="2" customWidth="1"/>
    <col min="1283" max="1534" width="13.140625" style="2"/>
    <col min="1535" max="1535" width="52.140625" style="2" customWidth="1"/>
    <col min="1536" max="1537" width="14.42578125" style="2" customWidth="1"/>
    <col min="1538" max="1538" width="9.85546875" style="2" customWidth="1"/>
    <col min="1539" max="1790" width="13.140625" style="2"/>
    <col min="1791" max="1791" width="52.140625" style="2" customWidth="1"/>
    <col min="1792" max="1793" width="14.42578125" style="2" customWidth="1"/>
    <col min="1794" max="1794" width="9.85546875" style="2" customWidth="1"/>
    <col min="1795" max="2046" width="13.140625" style="2"/>
    <col min="2047" max="2047" width="52.140625" style="2" customWidth="1"/>
    <col min="2048" max="2049" width="14.42578125" style="2" customWidth="1"/>
    <col min="2050" max="2050" width="9.85546875" style="2" customWidth="1"/>
    <col min="2051" max="2302" width="13.140625" style="2"/>
    <col min="2303" max="2303" width="52.140625" style="2" customWidth="1"/>
    <col min="2304" max="2305" width="14.42578125" style="2" customWidth="1"/>
    <col min="2306" max="2306" width="9.85546875" style="2" customWidth="1"/>
    <col min="2307" max="2558" width="13.140625" style="2"/>
    <col min="2559" max="2559" width="52.140625" style="2" customWidth="1"/>
    <col min="2560" max="2561" width="14.42578125" style="2" customWidth="1"/>
    <col min="2562" max="2562" width="9.85546875" style="2" customWidth="1"/>
    <col min="2563" max="2814" width="13.140625" style="2"/>
    <col min="2815" max="2815" width="52.140625" style="2" customWidth="1"/>
    <col min="2816" max="2817" width="14.42578125" style="2" customWidth="1"/>
    <col min="2818" max="2818" width="9.85546875" style="2" customWidth="1"/>
    <col min="2819" max="3070" width="13.140625" style="2"/>
    <col min="3071" max="3071" width="52.140625" style="2" customWidth="1"/>
    <col min="3072" max="3073" width="14.42578125" style="2" customWidth="1"/>
    <col min="3074" max="3074" width="9.85546875" style="2" customWidth="1"/>
    <col min="3075" max="3326" width="13.140625" style="2"/>
    <col min="3327" max="3327" width="52.140625" style="2" customWidth="1"/>
    <col min="3328" max="3329" width="14.42578125" style="2" customWidth="1"/>
    <col min="3330" max="3330" width="9.85546875" style="2" customWidth="1"/>
    <col min="3331" max="3582" width="13.140625" style="2"/>
    <col min="3583" max="3583" width="52.140625" style="2" customWidth="1"/>
    <col min="3584" max="3585" width="14.42578125" style="2" customWidth="1"/>
    <col min="3586" max="3586" width="9.85546875" style="2" customWidth="1"/>
    <col min="3587" max="3838" width="13.140625" style="2"/>
    <col min="3839" max="3839" width="52.140625" style="2" customWidth="1"/>
    <col min="3840" max="3841" width="14.42578125" style="2" customWidth="1"/>
    <col min="3842" max="3842" width="9.85546875" style="2" customWidth="1"/>
    <col min="3843" max="4094" width="13.140625" style="2"/>
    <col min="4095" max="4095" width="52.140625" style="2" customWidth="1"/>
    <col min="4096" max="4097" width="14.42578125" style="2" customWidth="1"/>
    <col min="4098" max="4098" width="9.85546875" style="2" customWidth="1"/>
    <col min="4099" max="4350" width="13.140625" style="2"/>
    <col min="4351" max="4351" width="52.140625" style="2" customWidth="1"/>
    <col min="4352" max="4353" width="14.42578125" style="2" customWidth="1"/>
    <col min="4354" max="4354" width="9.85546875" style="2" customWidth="1"/>
    <col min="4355" max="4606" width="13.140625" style="2"/>
    <col min="4607" max="4607" width="52.140625" style="2" customWidth="1"/>
    <col min="4608" max="4609" width="14.42578125" style="2" customWidth="1"/>
    <col min="4610" max="4610" width="9.85546875" style="2" customWidth="1"/>
    <col min="4611" max="4862" width="13.140625" style="2"/>
    <col min="4863" max="4863" width="52.140625" style="2" customWidth="1"/>
    <col min="4864" max="4865" width="14.42578125" style="2" customWidth="1"/>
    <col min="4866" max="4866" width="9.85546875" style="2" customWidth="1"/>
    <col min="4867" max="5118" width="13.140625" style="2"/>
    <col min="5119" max="5119" width="52.140625" style="2" customWidth="1"/>
    <col min="5120" max="5121" width="14.42578125" style="2" customWidth="1"/>
    <col min="5122" max="5122" width="9.85546875" style="2" customWidth="1"/>
    <col min="5123" max="5374" width="13.140625" style="2"/>
    <col min="5375" max="5375" width="52.140625" style="2" customWidth="1"/>
    <col min="5376" max="5377" width="14.42578125" style="2" customWidth="1"/>
    <col min="5378" max="5378" width="9.85546875" style="2" customWidth="1"/>
    <col min="5379" max="5630" width="13.140625" style="2"/>
    <col min="5631" max="5631" width="52.140625" style="2" customWidth="1"/>
    <col min="5632" max="5633" width="14.42578125" style="2" customWidth="1"/>
    <col min="5634" max="5634" width="9.85546875" style="2" customWidth="1"/>
    <col min="5635" max="5886" width="13.140625" style="2"/>
    <col min="5887" max="5887" width="52.140625" style="2" customWidth="1"/>
    <col min="5888" max="5889" width="14.42578125" style="2" customWidth="1"/>
    <col min="5890" max="5890" width="9.85546875" style="2" customWidth="1"/>
    <col min="5891" max="6142" width="13.140625" style="2"/>
    <col min="6143" max="6143" width="52.140625" style="2" customWidth="1"/>
    <col min="6144" max="6145" width="14.42578125" style="2" customWidth="1"/>
    <col min="6146" max="6146" width="9.85546875" style="2" customWidth="1"/>
    <col min="6147" max="6398" width="13.140625" style="2"/>
    <col min="6399" max="6399" width="52.140625" style="2" customWidth="1"/>
    <col min="6400" max="6401" width="14.42578125" style="2" customWidth="1"/>
    <col min="6402" max="6402" width="9.85546875" style="2" customWidth="1"/>
    <col min="6403" max="6654" width="13.140625" style="2"/>
    <col min="6655" max="6655" width="52.140625" style="2" customWidth="1"/>
    <col min="6656" max="6657" width="14.42578125" style="2" customWidth="1"/>
    <col min="6658" max="6658" width="9.85546875" style="2" customWidth="1"/>
    <col min="6659" max="6910" width="13.140625" style="2"/>
    <col min="6911" max="6911" width="52.140625" style="2" customWidth="1"/>
    <col min="6912" max="6913" width="14.42578125" style="2" customWidth="1"/>
    <col min="6914" max="6914" width="9.85546875" style="2" customWidth="1"/>
    <col min="6915" max="7166" width="13.140625" style="2"/>
    <col min="7167" max="7167" width="52.140625" style="2" customWidth="1"/>
    <col min="7168" max="7169" width="14.42578125" style="2" customWidth="1"/>
    <col min="7170" max="7170" width="9.85546875" style="2" customWidth="1"/>
    <col min="7171" max="7422" width="13.140625" style="2"/>
    <col min="7423" max="7423" width="52.140625" style="2" customWidth="1"/>
    <col min="7424" max="7425" width="14.42578125" style="2" customWidth="1"/>
    <col min="7426" max="7426" width="9.85546875" style="2" customWidth="1"/>
    <col min="7427" max="7678" width="13.140625" style="2"/>
    <col min="7679" max="7679" width="52.140625" style="2" customWidth="1"/>
    <col min="7680" max="7681" width="14.42578125" style="2" customWidth="1"/>
    <col min="7682" max="7682" width="9.85546875" style="2" customWidth="1"/>
    <col min="7683" max="7934" width="13.140625" style="2"/>
    <col min="7935" max="7935" width="52.140625" style="2" customWidth="1"/>
    <col min="7936" max="7937" width="14.42578125" style="2" customWidth="1"/>
    <col min="7938" max="7938" width="9.85546875" style="2" customWidth="1"/>
    <col min="7939" max="8190" width="13.140625" style="2"/>
    <col min="8191" max="8191" width="52.140625" style="2" customWidth="1"/>
    <col min="8192" max="8193" width="14.42578125" style="2" customWidth="1"/>
    <col min="8194" max="8194" width="9.85546875" style="2" customWidth="1"/>
    <col min="8195" max="8446" width="13.140625" style="2"/>
    <col min="8447" max="8447" width="52.140625" style="2" customWidth="1"/>
    <col min="8448" max="8449" width="14.42578125" style="2" customWidth="1"/>
    <col min="8450" max="8450" width="9.85546875" style="2" customWidth="1"/>
    <col min="8451" max="8702" width="13.140625" style="2"/>
    <col min="8703" max="8703" width="52.140625" style="2" customWidth="1"/>
    <col min="8704" max="8705" width="14.42578125" style="2" customWidth="1"/>
    <col min="8706" max="8706" width="9.85546875" style="2" customWidth="1"/>
    <col min="8707" max="8958" width="13.140625" style="2"/>
    <col min="8959" max="8959" width="52.140625" style="2" customWidth="1"/>
    <col min="8960" max="8961" width="14.42578125" style="2" customWidth="1"/>
    <col min="8962" max="8962" width="9.85546875" style="2" customWidth="1"/>
    <col min="8963" max="9214" width="13.140625" style="2"/>
    <col min="9215" max="9215" width="52.140625" style="2" customWidth="1"/>
    <col min="9216" max="9217" width="14.42578125" style="2" customWidth="1"/>
    <col min="9218" max="9218" width="9.85546875" style="2" customWidth="1"/>
    <col min="9219" max="9470" width="13.140625" style="2"/>
    <col min="9471" max="9471" width="52.140625" style="2" customWidth="1"/>
    <col min="9472" max="9473" width="14.42578125" style="2" customWidth="1"/>
    <col min="9474" max="9474" width="9.85546875" style="2" customWidth="1"/>
    <col min="9475" max="9726" width="13.140625" style="2"/>
    <col min="9727" max="9727" width="52.140625" style="2" customWidth="1"/>
    <col min="9728" max="9729" width="14.42578125" style="2" customWidth="1"/>
    <col min="9730" max="9730" width="9.85546875" style="2" customWidth="1"/>
    <col min="9731" max="9982" width="13.140625" style="2"/>
    <col min="9983" max="9983" width="52.140625" style="2" customWidth="1"/>
    <col min="9984" max="9985" width="14.42578125" style="2" customWidth="1"/>
    <col min="9986" max="9986" width="9.85546875" style="2" customWidth="1"/>
    <col min="9987" max="10238" width="13.140625" style="2"/>
    <col min="10239" max="10239" width="52.140625" style="2" customWidth="1"/>
    <col min="10240" max="10241" width="14.42578125" style="2" customWidth="1"/>
    <col min="10242" max="10242" width="9.85546875" style="2" customWidth="1"/>
    <col min="10243" max="10494" width="13.140625" style="2"/>
    <col min="10495" max="10495" width="52.140625" style="2" customWidth="1"/>
    <col min="10496" max="10497" width="14.42578125" style="2" customWidth="1"/>
    <col min="10498" max="10498" width="9.85546875" style="2" customWidth="1"/>
    <col min="10499" max="10750" width="13.140625" style="2"/>
    <col min="10751" max="10751" width="52.140625" style="2" customWidth="1"/>
    <col min="10752" max="10753" width="14.42578125" style="2" customWidth="1"/>
    <col min="10754" max="10754" width="9.85546875" style="2" customWidth="1"/>
    <col min="10755" max="11006" width="13.140625" style="2"/>
    <col min="11007" max="11007" width="52.140625" style="2" customWidth="1"/>
    <col min="11008" max="11009" width="14.42578125" style="2" customWidth="1"/>
    <col min="11010" max="11010" width="9.85546875" style="2" customWidth="1"/>
    <col min="11011" max="11262" width="13.140625" style="2"/>
    <col min="11263" max="11263" width="52.140625" style="2" customWidth="1"/>
    <col min="11264" max="11265" width="14.42578125" style="2" customWidth="1"/>
    <col min="11266" max="11266" width="9.85546875" style="2" customWidth="1"/>
    <col min="11267" max="11518" width="13.140625" style="2"/>
    <col min="11519" max="11519" width="52.140625" style="2" customWidth="1"/>
    <col min="11520" max="11521" width="14.42578125" style="2" customWidth="1"/>
    <col min="11522" max="11522" width="9.85546875" style="2" customWidth="1"/>
    <col min="11523" max="11774" width="13.140625" style="2"/>
    <col min="11775" max="11775" width="52.140625" style="2" customWidth="1"/>
    <col min="11776" max="11777" width="14.42578125" style="2" customWidth="1"/>
    <col min="11778" max="11778" width="9.85546875" style="2" customWidth="1"/>
    <col min="11779" max="12030" width="13.140625" style="2"/>
    <col min="12031" max="12031" width="52.140625" style="2" customWidth="1"/>
    <col min="12032" max="12033" width="14.42578125" style="2" customWidth="1"/>
    <col min="12034" max="12034" width="9.85546875" style="2" customWidth="1"/>
    <col min="12035" max="12286" width="13.140625" style="2"/>
    <col min="12287" max="12287" width="52.140625" style="2" customWidth="1"/>
    <col min="12288" max="12289" width="14.42578125" style="2" customWidth="1"/>
    <col min="12290" max="12290" width="9.85546875" style="2" customWidth="1"/>
    <col min="12291" max="12542" width="13.140625" style="2"/>
    <col min="12543" max="12543" width="52.140625" style="2" customWidth="1"/>
    <col min="12544" max="12545" width="14.42578125" style="2" customWidth="1"/>
    <col min="12546" max="12546" width="9.85546875" style="2" customWidth="1"/>
    <col min="12547" max="12798" width="13.140625" style="2"/>
    <col min="12799" max="12799" width="52.140625" style="2" customWidth="1"/>
    <col min="12800" max="12801" width="14.42578125" style="2" customWidth="1"/>
    <col min="12802" max="12802" width="9.85546875" style="2" customWidth="1"/>
    <col min="12803" max="13054" width="13.140625" style="2"/>
    <col min="13055" max="13055" width="52.140625" style="2" customWidth="1"/>
    <col min="13056" max="13057" width="14.42578125" style="2" customWidth="1"/>
    <col min="13058" max="13058" width="9.85546875" style="2" customWidth="1"/>
    <col min="13059" max="13310" width="13.140625" style="2"/>
    <col min="13311" max="13311" width="52.140625" style="2" customWidth="1"/>
    <col min="13312" max="13313" width="14.42578125" style="2" customWidth="1"/>
    <col min="13314" max="13314" width="9.85546875" style="2" customWidth="1"/>
    <col min="13315" max="13566" width="13.140625" style="2"/>
    <col min="13567" max="13567" width="52.140625" style="2" customWidth="1"/>
    <col min="13568" max="13569" width="14.42578125" style="2" customWidth="1"/>
    <col min="13570" max="13570" width="9.85546875" style="2" customWidth="1"/>
    <col min="13571" max="13822" width="13.140625" style="2"/>
    <col min="13823" max="13823" width="52.140625" style="2" customWidth="1"/>
    <col min="13824" max="13825" width="14.42578125" style="2" customWidth="1"/>
    <col min="13826" max="13826" width="9.85546875" style="2" customWidth="1"/>
    <col min="13827" max="14078" width="13.140625" style="2"/>
    <col min="14079" max="14079" width="52.140625" style="2" customWidth="1"/>
    <col min="14080" max="14081" width="14.42578125" style="2" customWidth="1"/>
    <col min="14082" max="14082" width="9.85546875" style="2" customWidth="1"/>
    <col min="14083" max="14334" width="13.140625" style="2"/>
    <col min="14335" max="14335" width="52.140625" style="2" customWidth="1"/>
    <col min="14336" max="14337" width="14.42578125" style="2" customWidth="1"/>
    <col min="14338" max="14338" width="9.85546875" style="2" customWidth="1"/>
    <col min="14339" max="14590" width="13.140625" style="2"/>
    <col min="14591" max="14591" width="52.140625" style="2" customWidth="1"/>
    <col min="14592" max="14593" width="14.42578125" style="2" customWidth="1"/>
    <col min="14594" max="14594" width="9.85546875" style="2" customWidth="1"/>
    <col min="14595" max="14846" width="13.140625" style="2"/>
    <col min="14847" max="14847" width="52.140625" style="2" customWidth="1"/>
    <col min="14848" max="14849" width="14.42578125" style="2" customWidth="1"/>
    <col min="14850" max="14850" width="9.85546875" style="2" customWidth="1"/>
    <col min="14851" max="15102" width="13.140625" style="2"/>
    <col min="15103" max="15103" width="52.140625" style="2" customWidth="1"/>
    <col min="15104" max="15105" width="14.42578125" style="2" customWidth="1"/>
    <col min="15106" max="15106" width="9.85546875" style="2" customWidth="1"/>
    <col min="15107" max="15358" width="13.140625" style="2"/>
    <col min="15359" max="15359" width="52.140625" style="2" customWidth="1"/>
    <col min="15360" max="15361" width="14.42578125" style="2" customWidth="1"/>
    <col min="15362" max="15362" width="9.85546875" style="2" customWidth="1"/>
    <col min="15363" max="15614" width="13.140625" style="2"/>
    <col min="15615" max="15615" width="52.140625" style="2" customWidth="1"/>
    <col min="15616" max="15617" width="14.42578125" style="2" customWidth="1"/>
    <col min="15618" max="15618" width="9.85546875" style="2" customWidth="1"/>
    <col min="15619" max="15870" width="13.140625" style="2"/>
    <col min="15871" max="15871" width="52.140625" style="2" customWidth="1"/>
    <col min="15872" max="15873" width="14.42578125" style="2" customWidth="1"/>
    <col min="15874" max="15874" width="9.85546875" style="2" customWidth="1"/>
    <col min="15875" max="16126" width="13.140625" style="2"/>
    <col min="16127" max="16127" width="52.140625" style="2" customWidth="1"/>
    <col min="16128" max="16129" width="14.42578125" style="2" customWidth="1"/>
    <col min="16130" max="16130" width="9.85546875" style="2" customWidth="1"/>
    <col min="16131" max="16384" width="13.140625" style="2"/>
  </cols>
  <sheetData>
    <row r="1" spans="1:6">
      <c r="A1" s="136" t="s">
        <v>0</v>
      </c>
      <c r="B1" s="1"/>
      <c r="C1" s="1"/>
      <c r="D1" s="1"/>
    </row>
    <row r="2" spans="1:6">
      <c r="A2" s="136" t="s">
        <v>307</v>
      </c>
      <c r="B2" s="1"/>
      <c r="C2" s="1"/>
      <c r="D2" s="1"/>
    </row>
    <row r="3" spans="1:6">
      <c r="A3" s="136" t="s">
        <v>303</v>
      </c>
      <c r="B3" s="1"/>
      <c r="C3" s="1"/>
      <c r="D3" s="1"/>
    </row>
    <row r="4" spans="1:6">
      <c r="A4" s="136" t="s">
        <v>308</v>
      </c>
      <c r="B4" s="1"/>
      <c r="C4" s="1"/>
      <c r="D4" s="1"/>
    </row>
    <row r="5" spans="1:6" ht="13.5" thickBot="1">
      <c r="A5" s="3" t="s">
        <v>4</v>
      </c>
      <c r="B5" s="137">
        <v>36095</v>
      </c>
      <c r="C5" s="138" t="s">
        <v>5</v>
      </c>
      <c r="F5" s="2" t="s">
        <v>316</v>
      </c>
    </row>
    <row r="6" spans="1:6">
      <c r="A6" s="6"/>
      <c r="B6" s="139" t="s">
        <v>6</v>
      </c>
      <c r="C6" s="8" t="s">
        <v>313</v>
      </c>
      <c r="D6" s="140" t="s">
        <v>7</v>
      </c>
    </row>
    <row r="7" spans="1:6">
      <c r="A7" s="141" t="s">
        <v>8</v>
      </c>
      <c r="D7" s="142" t="s">
        <v>9</v>
      </c>
    </row>
    <row r="8" spans="1:6" ht="13.5" thickBot="1">
      <c r="A8" s="12"/>
      <c r="B8" s="143" t="s">
        <v>10</v>
      </c>
      <c r="C8" s="143" t="s">
        <v>309</v>
      </c>
      <c r="D8" s="144" t="s">
        <v>13</v>
      </c>
    </row>
    <row r="9" spans="1:6">
      <c r="A9" s="141" t="s">
        <v>14</v>
      </c>
      <c r="B9" s="145"/>
      <c r="D9" s="232"/>
    </row>
    <row r="10" spans="1:6">
      <c r="A10" s="146" t="s">
        <v>15</v>
      </c>
      <c r="B10" s="16">
        <v>0</v>
      </c>
      <c r="C10" s="16">
        <v>0</v>
      </c>
      <c r="D10" s="233">
        <v>0</v>
      </c>
    </row>
    <row r="11" spans="1:6">
      <c r="A11" s="146" t="s">
        <v>16</v>
      </c>
      <c r="B11" s="18">
        <v>0</v>
      </c>
      <c r="C11" s="18">
        <v>0</v>
      </c>
      <c r="D11" s="233">
        <v>0</v>
      </c>
    </row>
    <row r="12" spans="1:6">
      <c r="A12" s="146" t="s">
        <v>17</v>
      </c>
      <c r="B12" s="16">
        <v>4700</v>
      </c>
      <c r="C12" s="16">
        <v>0.14000000000000001</v>
      </c>
      <c r="D12" s="233">
        <v>0.28022110023377517</v>
      </c>
    </row>
    <row r="13" spans="1:6">
      <c r="A13" s="146" t="s">
        <v>18</v>
      </c>
      <c r="B13" s="16">
        <v>0</v>
      </c>
      <c r="C13" s="16">
        <v>0</v>
      </c>
      <c r="D13" s="233">
        <v>0</v>
      </c>
    </row>
    <row r="14" spans="1:6">
      <c r="A14" s="146" t="s">
        <v>19</v>
      </c>
      <c r="B14" s="16">
        <v>0</v>
      </c>
      <c r="C14" s="16">
        <v>0</v>
      </c>
      <c r="D14" s="233">
        <v>0</v>
      </c>
    </row>
    <row r="15" spans="1:6">
      <c r="A15" s="138" t="s">
        <v>20</v>
      </c>
      <c r="B15" s="16">
        <v>3380</v>
      </c>
      <c r="C15" s="16">
        <v>0.08</v>
      </c>
      <c r="D15" s="233">
        <v>0.20152070612556597</v>
      </c>
    </row>
    <row r="16" spans="1:6">
      <c r="A16" s="138" t="s">
        <v>21</v>
      </c>
      <c r="B16" s="16">
        <v>86.01</v>
      </c>
      <c r="C16" s="16">
        <v>0</v>
      </c>
      <c r="D16" s="233">
        <v>5.1280461342780859E-3</v>
      </c>
    </row>
    <row r="17" spans="1:4">
      <c r="A17" s="138" t="s">
        <v>22</v>
      </c>
      <c r="B17" s="16">
        <v>1920</v>
      </c>
      <c r="C17" s="16">
        <v>0.05</v>
      </c>
      <c r="D17" s="233">
        <v>0.11447330052103155</v>
      </c>
    </row>
    <row r="18" spans="1:4">
      <c r="A18" s="138" t="s">
        <v>23</v>
      </c>
      <c r="B18" s="16">
        <v>2960</v>
      </c>
      <c r="C18" s="16">
        <v>0.09</v>
      </c>
      <c r="D18" s="233">
        <v>0.17647967163659031</v>
      </c>
    </row>
    <row r="19" spans="1:4">
      <c r="A19" s="138" t="s">
        <v>24</v>
      </c>
      <c r="B19" s="16">
        <v>1118</v>
      </c>
      <c r="C19" s="16">
        <v>0.01</v>
      </c>
      <c r="D19" s="233">
        <v>6.6656848949225661E-2</v>
      </c>
    </row>
    <row r="20" spans="1:4">
      <c r="A20" s="138" t="s">
        <v>25</v>
      </c>
      <c r="B20" s="16">
        <v>430.47</v>
      </c>
      <c r="C20" s="16">
        <v>0.01</v>
      </c>
      <c r="D20" s="233">
        <v>2.5665271705879403E-2</v>
      </c>
    </row>
    <row r="21" spans="1:4">
      <c r="A21" s="138" t="s">
        <v>26</v>
      </c>
      <c r="B21" s="16">
        <v>185</v>
      </c>
      <c r="C21" s="16">
        <v>0</v>
      </c>
      <c r="D21" s="233">
        <v>1.1029979477286895E-2</v>
      </c>
    </row>
    <row r="22" spans="1:4">
      <c r="A22" s="148" t="s">
        <v>27</v>
      </c>
      <c r="B22" s="20">
        <v>14779.48</v>
      </c>
      <c r="C22" s="20">
        <v>0.38</v>
      </c>
      <c r="D22" s="234">
        <v>0.88117492478363302</v>
      </c>
    </row>
    <row r="23" spans="1:4">
      <c r="A23" s="151" t="s">
        <v>28</v>
      </c>
      <c r="B23" s="18">
        <v>0</v>
      </c>
      <c r="C23" s="18">
        <v>0</v>
      </c>
      <c r="D23" s="235"/>
    </row>
    <row r="24" spans="1:4">
      <c r="A24" s="146" t="s">
        <v>29</v>
      </c>
      <c r="B24" s="16">
        <v>0</v>
      </c>
      <c r="C24" s="16">
        <v>0</v>
      </c>
      <c r="D24" s="233">
        <v>0</v>
      </c>
    </row>
    <row r="25" spans="1:4">
      <c r="A25" s="146" t="s">
        <v>30</v>
      </c>
      <c r="B25" s="16">
        <v>73.900000000000006</v>
      </c>
      <c r="C25" s="16">
        <v>0</v>
      </c>
      <c r="D25" s="233">
        <v>4.4060296398459545E-3</v>
      </c>
    </row>
    <row r="26" spans="1:4">
      <c r="A26" s="146" t="s">
        <v>31</v>
      </c>
      <c r="B26" s="16">
        <v>0</v>
      </c>
      <c r="C26" s="16">
        <v>0</v>
      </c>
      <c r="D26" s="233">
        <v>0</v>
      </c>
    </row>
    <row r="27" spans="1:4">
      <c r="A27" s="146" t="s">
        <v>32</v>
      </c>
      <c r="B27" s="16">
        <v>0</v>
      </c>
      <c r="C27" s="16">
        <v>0</v>
      </c>
      <c r="D27" s="233">
        <v>0</v>
      </c>
    </row>
    <row r="28" spans="1:4">
      <c r="A28" s="146" t="s">
        <v>33</v>
      </c>
      <c r="B28" s="16">
        <v>1245.28</v>
      </c>
      <c r="C28" s="16">
        <v>0.03</v>
      </c>
      <c r="D28" s="233">
        <v>7.4245474829599048E-2</v>
      </c>
    </row>
    <row r="29" spans="1:4">
      <c r="A29" s="146" t="s">
        <v>34</v>
      </c>
      <c r="B29" s="16">
        <v>0</v>
      </c>
      <c r="C29" s="16">
        <v>0</v>
      </c>
      <c r="D29" s="233">
        <v>0</v>
      </c>
    </row>
    <row r="30" spans="1:4">
      <c r="A30" s="146" t="s">
        <v>35</v>
      </c>
      <c r="B30" s="16">
        <v>0</v>
      </c>
      <c r="C30" s="16">
        <v>0</v>
      </c>
      <c r="D30" s="233">
        <v>0</v>
      </c>
    </row>
    <row r="31" spans="1:4">
      <c r="A31" s="146" t="s">
        <v>36</v>
      </c>
      <c r="B31" s="16">
        <v>0</v>
      </c>
      <c r="C31" s="16">
        <v>0</v>
      </c>
      <c r="D31" s="233">
        <v>0</v>
      </c>
    </row>
    <row r="32" spans="1:4">
      <c r="A32" s="152" t="s">
        <v>37</v>
      </c>
      <c r="B32" s="24">
        <v>1319.18</v>
      </c>
      <c r="C32" s="24">
        <v>0.03</v>
      </c>
      <c r="D32" s="236">
        <v>7.8651504469445008E-2</v>
      </c>
    </row>
    <row r="33" spans="1:239" s="155" customFormat="1">
      <c r="A33" s="141" t="s">
        <v>38</v>
      </c>
      <c r="B33" s="18">
        <v>0</v>
      </c>
      <c r="C33" s="18">
        <v>0</v>
      </c>
      <c r="D33" s="235"/>
    </row>
    <row r="34" spans="1:239" s="155" customFormat="1">
      <c r="A34" s="146" t="s">
        <v>39</v>
      </c>
      <c r="B34" s="16">
        <v>670.04001057027085</v>
      </c>
      <c r="C34" s="16">
        <v>0.02</v>
      </c>
      <c r="D34" s="233">
        <v>3.9948797651628003E-2</v>
      </c>
    </row>
    <row r="35" spans="1:239" s="155" customFormat="1">
      <c r="A35" s="138" t="s">
        <v>40</v>
      </c>
      <c r="B35" s="16">
        <v>670.04001057027085</v>
      </c>
      <c r="C35" s="16">
        <v>0.02</v>
      </c>
      <c r="D35" s="233">
        <v>3.9948797651628003E-2</v>
      </c>
    </row>
    <row r="36" spans="1:239" s="156" customFormat="1">
      <c r="A36" s="148" t="s">
        <v>41</v>
      </c>
      <c r="B36" s="20">
        <v>16768.700010570272</v>
      </c>
      <c r="C36" s="20">
        <v>0.43</v>
      </c>
      <c r="D36" s="234">
        <v>0.9997752269047061</v>
      </c>
    </row>
    <row r="37" spans="1:239" s="155" customFormat="1">
      <c r="A37" s="141" t="s">
        <v>42</v>
      </c>
      <c r="B37" s="18">
        <v>0</v>
      </c>
      <c r="C37" s="18">
        <v>0</v>
      </c>
      <c r="D37" s="235"/>
    </row>
    <row r="38" spans="1:239" s="155" customFormat="1">
      <c r="A38" s="138" t="s">
        <v>43</v>
      </c>
      <c r="B38" s="16">
        <v>0</v>
      </c>
      <c r="C38" s="16">
        <v>0</v>
      </c>
      <c r="D38" s="233">
        <v>0</v>
      </c>
    </row>
    <row r="39" spans="1:239" s="155" customFormat="1">
      <c r="A39" s="138" t="s">
        <v>44</v>
      </c>
      <c r="B39" s="16">
        <v>3.56</v>
      </c>
      <c r="C39" s="16">
        <v>0</v>
      </c>
      <c r="D39" s="233">
        <v>2.1225257804941266E-4</v>
      </c>
    </row>
    <row r="40" spans="1:239" s="155" customFormat="1">
      <c r="A40" s="146" t="s">
        <v>45</v>
      </c>
      <c r="B40" s="16">
        <v>0</v>
      </c>
      <c r="C40" s="16">
        <v>0</v>
      </c>
      <c r="D40" s="233">
        <v>0</v>
      </c>
    </row>
    <row r="41" spans="1:239" s="155" customFormat="1">
      <c r="A41" s="152" t="s">
        <v>46</v>
      </c>
      <c r="B41" s="24">
        <v>3.56</v>
      </c>
      <c r="C41" s="24">
        <v>0</v>
      </c>
      <c r="D41" s="236">
        <v>2.1225257804941266E-4</v>
      </c>
      <c r="E41" s="158"/>
      <c r="F41" s="158"/>
      <c r="G41" s="27"/>
      <c r="H41" s="157"/>
      <c r="I41" s="158"/>
      <c r="J41" s="158"/>
      <c r="K41" s="27"/>
      <c r="L41" s="157"/>
      <c r="M41" s="158"/>
      <c r="N41" s="158"/>
      <c r="O41" s="27"/>
      <c r="P41" s="157"/>
      <c r="Q41" s="158"/>
      <c r="R41" s="158"/>
      <c r="S41" s="27"/>
      <c r="T41" s="157"/>
      <c r="U41" s="158"/>
      <c r="V41" s="158"/>
      <c r="W41" s="27"/>
      <c r="X41" s="157"/>
      <c r="Y41" s="158"/>
      <c r="Z41" s="158"/>
      <c r="AA41" s="27"/>
      <c r="AB41" s="157"/>
      <c r="AC41" s="158"/>
      <c r="AD41" s="158"/>
      <c r="AE41" s="27"/>
      <c r="AF41" s="157"/>
      <c r="AG41" s="158"/>
      <c r="AH41" s="158"/>
      <c r="AI41" s="27"/>
      <c r="AJ41" s="157"/>
      <c r="AK41" s="158"/>
      <c r="AL41" s="158"/>
      <c r="AM41" s="27"/>
      <c r="AN41" s="157"/>
      <c r="AO41" s="158"/>
      <c r="AP41" s="158"/>
      <c r="AQ41" s="27"/>
      <c r="AR41" s="157"/>
      <c r="AS41" s="158"/>
      <c r="AT41" s="158"/>
      <c r="AU41" s="27"/>
      <c r="AV41" s="157"/>
      <c r="AW41" s="158"/>
      <c r="AX41" s="158"/>
      <c r="AY41" s="27"/>
      <c r="AZ41" s="157"/>
      <c r="BA41" s="158"/>
      <c r="BB41" s="158"/>
      <c r="BC41" s="27"/>
      <c r="BD41" s="157"/>
      <c r="BE41" s="158"/>
      <c r="BF41" s="158"/>
      <c r="BG41" s="27"/>
      <c r="BH41" s="157"/>
      <c r="BI41" s="158"/>
      <c r="BJ41" s="158"/>
      <c r="BK41" s="27"/>
      <c r="BL41" s="157"/>
      <c r="BM41" s="158"/>
      <c r="BN41" s="158"/>
      <c r="BO41" s="27"/>
      <c r="BP41" s="157"/>
      <c r="BQ41" s="158"/>
      <c r="BR41" s="158"/>
      <c r="BS41" s="27"/>
      <c r="BT41" s="157"/>
      <c r="BU41" s="158"/>
      <c r="BV41" s="158"/>
      <c r="BW41" s="27"/>
      <c r="BX41" s="157"/>
      <c r="BY41" s="158"/>
      <c r="BZ41" s="158"/>
      <c r="CA41" s="27"/>
      <c r="CB41" s="157"/>
      <c r="CC41" s="158"/>
      <c r="CD41" s="158"/>
      <c r="CE41" s="27"/>
      <c r="CF41" s="157"/>
      <c r="CG41" s="158"/>
      <c r="CH41" s="158"/>
      <c r="CI41" s="27"/>
      <c r="CJ41" s="157"/>
      <c r="CK41" s="158"/>
      <c r="CL41" s="158"/>
      <c r="CM41" s="27"/>
      <c r="CN41" s="157"/>
      <c r="CO41" s="158"/>
      <c r="CP41" s="158"/>
      <c r="CQ41" s="27"/>
      <c r="CR41" s="157"/>
      <c r="CS41" s="158"/>
      <c r="CT41" s="158"/>
      <c r="CU41" s="27"/>
      <c r="CV41" s="157"/>
      <c r="CW41" s="158"/>
      <c r="CX41" s="158"/>
      <c r="CY41" s="27"/>
      <c r="CZ41" s="157"/>
      <c r="DA41" s="158"/>
      <c r="DB41" s="158"/>
      <c r="DC41" s="27"/>
      <c r="DD41" s="157"/>
      <c r="DE41" s="158"/>
      <c r="DF41" s="158"/>
      <c r="DG41" s="27"/>
      <c r="DH41" s="157"/>
      <c r="DI41" s="158"/>
      <c r="DJ41" s="158"/>
      <c r="DK41" s="27"/>
      <c r="DL41" s="157"/>
      <c r="DM41" s="158"/>
      <c r="DN41" s="158"/>
      <c r="DO41" s="27"/>
      <c r="DP41" s="157"/>
      <c r="DQ41" s="158"/>
      <c r="DR41" s="158"/>
      <c r="DS41" s="27"/>
      <c r="DT41" s="157"/>
      <c r="DU41" s="158"/>
      <c r="DV41" s="158"/>
      <c r="DW41" s="27"/>
      <c r="DX41" s="157"/>
      <c r="DY41" s="158"/>
      <c r="DZ41" s="158"/>
      <c r="EA41" s="27"/>
      <c r="EB41" s="157"/>
      <c r="EC41" s="158"/>
      <c r="ED41" s="158"/>
      <c r="EE41" s="27"/>
      <c r="EF41" s="157"/>
      <c r="EG41" s="158"/>
      <c r="EH41" s="158"/>
      <c r="EI41" s="27"/>
      <c r="EJ41" s="157"/>
      <c r="EK41" s="158"/>
      <c r="EL41" s="158"/>
      <c r="EM41" s="27"/>
      <c r="EN41" s="157"/>
      <c r="EO41" s="158"/>
      <c r="EP41" s="158"/>
      <c r="EQ41" s="27"/>
      <c r="ER41" s="157"/>
      <c r="ES41" s="158"/>
      <c r="ET41" s="158"/>
      <c r="EU41" s="27"/>
      <c r="EV41" s="157"/>
      <c r="EW41" s="158"/>
      <c r="EX41" s="158"/>
      <c r="EY41" s="27"/>
      <c r="EZ41" s="157"/>
      <c r="FA41" s="158"/>
      <c r="FB41" s="158"/>
      <c r="FC41" s="27"/>
      <c r="FD41" s="157"/>
      <c r="FE41" s="158"/>
      <c r="FF41" s="158"/>
      <c r="FG41" s="27"/>
      <c r="FH41" s="157"/>
      <c r="FI41" s="158"/>
      <c r="FJ41" s="158"/>
      <c r="FK41" s="27"/>
      <c r="FL41" s="157"/>
      <c r="FM41" s="158"/>
      <c r="FN41" s="158"/>
      <c r="FO41" s="27"/>
      <c r="FP41" s="157"/>
      <c r="FQ41" s="158"/>
      <c r="FR41" s="158"/>
      <c r="FS41" s="27"/>
      <c r="FT41" s="157"/>
      <c r="FU41" s="158"/>
      <c r="FV41" s="158"/>
      <c r="FW41" s="27"/>
      <c r="FX41" s="157"/>
      <c r="FY41" s="158"/>
      <c r="FZ41" s="158"/>
      <c r="GA41" s="27"/>
      <c r="GB41" s="157"/>
      <c r="GC41" s="158"/>
      <c r="GD41" s="158"/>
      <c r="GE41" s="27"/>
      <c r="GF41" s="157"/>
      <c r="GG41" s="158"/>
      <c r="GH41" s="158"/>
      <c r="GI41" s="27"/>
      <c r="GJ41" s="157"/>
      <c r="GK41" s="158"/>
      <c r="GL41" s="158"/>
      <c r="GM41" s="27"/>
      <c r="GN41" s="157"/>
      <c r="GO41" s="158"/>
      <c r="GP41" s="158"/>
      <c r="GQ41" s="27"/>
      <c r="GR41" s="157"/>
      <c r="GS41" s="158"/>
      <c r="GT41" s="158"/>
      <c r="GU41" s="27"/>
      <c r="GV41" s="157"/>
      <c r="GW41" s="158"/>
      <c r="GX41" s="158"/>
      <c r="GY41" s="27"/>
      <c r="GZ41" s="157"/>
      <c r="HA41" s="158"/>
      <c r="HB41" s="158"/>
      <c r="HC41" s="27"/>
      <c r="HD41" s="157"/>
      <c r="HE41" s="158"/>
      <c r="HF41" s="158"/>
      <c r="HG41" s="27"/>
      <c r="HH41" s="157"/>
      <c r="HI41" s="158"/>
      <c r="HJ41" s="158"/>
      <c r="HK41" s="27"/>
      <c r="HL41" s="157"/>
      <c r="HM41" s="158"/>
      <c r="HN41" s="158"/>
      <c r="HO41" s="27"/>
      <c r="HP41" s="157"/>
      <c r="HQ41" s="158"/>
      <c r="HR41" s="158"/>
      <c r="HS41" s="27"/>
      <c r="HT41" s="157"/>
      <c r="HU41" s="158"/>
      <c r="HV41" s="158"/>
      <c r="HW41" s="27"/>
      <c r="HX41" s="157"/>
      <c r="HY41" s="158"/>
      <c r="HZ41" s="158"/>
      <c r="IA41" s="27"/>
      <c r="IB41" s="157"/>
      <c r="IC41" s="158"/>
      <c r="ID41" s="158"/>
      <c r="IE41" s="27"/>
    </row>
    <row r="42" spans="1:239" s="155" customFormat="1">
      <c r="A42" s="141" t="s">
        <v>47</v>
      </c>
      <c r="B42" s="18">
        <v>0</v>
      </c>
      <c r="C42" s="18">
        <v>0</v>
      </c>
      <c r="D42" s="235"/>
    </row>
    <row r="43" spans="1:239" s="155" customFormat="1">
      <c r="A43" s="146" t="s">
        <v>48</v>
      </c>
      <c r="B43" s="16">
        <v>0.14000000000000001</v>
      </c>
      <c r="C43" s="16">
        <v>0</v>
      </c>
      <c r="D43" s="233">
        <v>8.3470114963252184E-6</v>
      </c>
    </row>
    <row r="44" spans="1:239" s="155" customFormat="1">
      <c r="A44" s="146" t="s">
        <v>49</v>
      </c>
      <c r="B44" s="16">
        <v>0</v>
      </c>
      <c r="C44" s="16">
        <v>0</v>
      </c>
      <c r="D44" s="233">
        <v>0</v>
      </c>
    </row>
    <row r="45" spans="1:239" s="155" customFormat="1">
      <c r="A45" s="146" t="s">
        <v>50</v>
      </c>
      <c r="B45" s="16">
        <v>7.0000000000000007E-2</v>
      </c>
      <c r="C45" s="16">
        <v>0</v>
      </c>
      <c r="D45" s="233">
        <v>4.1735057481626092E-6</v>
      </c>
    </row>
    <row r="46" spans="1:239" s="155" customFormat="1">
      <c r="A46" s="152" t="s">
        <v>51</v>
      </c>
      <c r="B46" s="24">
        <v>0.21</v>
      </c>
      <c r="C46" s="24">
        <v>0</v>
      </c>
      <c r="D46" s="236">
        <v>1.2520517244487827E-5</v>
      </c>
      <c r="E46" s="158"/>
      <c r="F46" s="158"/>
      <c r="G46" s="27"/>
      <c r="H46" s="157"/>
      <c r="I46" s="158"/>
      <c r="J46" s="158"/>
      <c r="K46" s="27"/>
      <c r="L46" s="157"/>
      <c r="M46" s="158"/>
      <c r="N46" s="158"/>
      <c r="O46" s="27"/>
      <c r="P46" s="157"/>
      <c r="Q46" s="158"/>
      <c r="R46" s="158"/>
      <c r="S46" s="27"/>
      <c r="T46" s="157"/>
      <c r="U46" s="158"/>
      <c r="V46" s="158"/>
      <c r="W46" s="27"/>
      <c r="X46" s="157"/>
      <c r="Y46" s="158"/>
      <c r="Z46" s="158"/>
      <c r="AA46" s="27"/>
      <c r="AB46" s="157"/>
      <c r="AC46" s="158"/>
      <c r="AD46" s="158"/>
      <c r="AE46" s="27"/>
      <c r="AF46" s="157"/>
      <c r="AG46" s="158"/>
      <c r="AH46" s="158"/>
      <c r="AI46" s="27"/>
      <c r="AJ46" s="157"/>
      <c r="AK46" s="158"/>
      <c r="AL46" s="158"/>
      <c r="AM46" s="27"/>
      <c r="AN46" s="157"/>
      <c r="AO46" s="158"/>
      <c r="AP46" s="158"/>
      <c r="AQ46" s="27"/>
      <c r="AR46" s="157"/>
      <c r="AS46" s="158"/>
      <c r="AT46" s="158"/>
      <c r="AU46" s="27"/>
      <c r="AV46" s="157"/>
      <c r="AW46" s="158"/>
      <c r="AX46" s="158"/>
      <c r="AY46" s="27"/>
      <c r="AZ46" s="157"/>
      <c r="BA46" s="158"/>
      <c r="BB46" s="158"/>
      <c r="BC46" s="27"/>
      <c r="BD46" s="157"/>
      <c r="BE46" s="158"/>
      <c r="BF46" s="158"/>
      <c r="BG46" s="27"/>
      <c r="BH46" s="157"/>
      <c r="BI46" s="158"/>
      <c r="BJ46" s="158"/>
      <c r="BK46" s="27"/>
      <c r="BL46" s="157"/>
      <c r="BM46" s="158"/>
      <c r="BN46" s="158"/>
      <c r="BO46" s="27"/>
      <c r="BP46" s="157"/>
      <c r="BQ46" s="158"/>
      <c r="BR46" s="158"/>
      <c r="BS46" s="27"/>
      <c r="BT46" s="157"/>
      <c r="BU46" s="158"/>
      <c r="BV46" s="158"/>
      <c r="BW46" s="27"/>
      <c r="BX46" s="157"/>
      <c r="BY46" s="158"/>
      <c r="BZ46" s="158"/>
      <c r="CA46" s="27"/>
      <c r="CB46" s="157"/>
      <c r="CC46" s="158"/>
      <c r="CD46" s="158"/>
      <c r="CE46" s="27"/>
      <c r="CF46" s="157"/>
      <c r="CG46" s="158"/>
      <c r="CH46" s="158"/>
      <c r="CI46" s="27"/>
      <c r="CJ46" s="157"/>
      <c r="CK46" s="158"/>
      <c r="CL46" s="158"/>
      <c r="CM46" s="27"/>
      <c r="CN46" s="157"/>
      <c r="CO46" s="158"/>
      <c r="CP46" s="158"/>
      <c r="CQ46" s="27"/>
      <c r="CR46" s="157"/>
      <c r="CS46" s="158"/>
      <c r="CT46" s="158"/>
      <c r="CU46" s="27"/>
      <c r="CV46" s="157"/>
      <c r="CW46" s="158"/>
      <c r="CX46" s="158"/>
      <c r="CY46" s="27"/>
      <c r="CZ46" s="157"/>
      <c r="DA46" s="158"/>
      <c r="DB46" s="158"/>
      <c r="DC46" s="27"/>
      <c r="DD46" s="157"/>
      <c r="DE46" s="158"/>
      <c r="DF46" s="158"/>
      <c r="DG46" s="27"/>
      <c r="DH46" s="157"/>
      <c r="DI46" s="158"/>
      <c r="DJ46" s="158"/>
      <c r="DK46" s="27"/>
      <c r="DL46" s="157"/>
      <c r="DM46" s="158"/>
      <c r="DN46" s="158"/>
      <c r="DO46" s="27"/>
      <c r="DP46" s="157"/>
      <c r="DQ46" s="158"/>
      <c r="DR46" s="158"/>
      <c r="DS46" s="27"/>
      <c r="DT46" s="157"/>
      <c r="DU46" s="158"/>
      <c r="DV46" s="158"/>
      <c r="DW46" s="27"/>
      <c r="DX46" s="157"/>
      <c r="DY46" s="158"/>
      <c r="DZ46" s="158"/>
      <c r="EA46" s="27"/>
      <c r="EB46" s="157"/>
      <c r="EC46" s="158"/>
      <c r="ED46" s="158"/>
      <c r="EE46" s="27"/>
      <c r="EF46" s="157"/>
      <c r="EG46" s="158"/>
      <c r="EH46" s="158"/>
      <c r="EI46" s="27"/>
      <c r="EJ46" s="157"/>
      <c r="EK46" s="158"/>
      <c r="EL46" s="158"/>
      <c r="EM46" s="27"/>
      <c r="EN46" s="157"/>
      <c r="EO46" s="158"/>
      <c r="EP46" s="158"/>
      <c r="EQ46" s="27"/>
      <c r="ER46" s="157"/>
      <c r="ES46" s="158"/>
      <c r="ET46" s="158"/>
      <c r="EU46" s="27"/>
      <c r="EV46" s="157"/>
      <c r="EW46" s="158"/>
      <c r="EX46" s="158"/>
      <c r="EY46" s="27"/>
      <c r="EZ46" s="157"/>
      <c r="FA46" s="158"/>
      <c r="FB46" s="158"/>
      <c r="FC46" s="27"/>
      <c r="FD46" s="157"/>
      <c r="FE46" s="158"/>
      <c r="FF46" s="158"/>
      <c r="FG46" s="27"/>
      <c r="FH46" s="157"/>
      <c r="FI46" s="158"/>
      <c r="FJ46" s="158"/>
      <c r="FK46" s="27"/>
      <c r="FL46" s="157"/>
      <c r="FM46" s="158"/>
      <c r="FN46" s="158"/>
      <c r="FO46" s="27"/>
      <c r="FP46" s="157"/>
      <c r="FQ46" s="158"/>
      <c r="FR46" s="158"/>
      <c r="FS46" s="27"/>
      <c r="FT46" s="157"/>
      <c r="FU46" s="158"/>
      <c r="FV46" s="158"/>
      <c r="FW46" s="27"/>
      <c r="FX46" s="157"/>
      <c r="FY46" s="158"/>
      <c r="FZ46" s="158"/>
      <c r="GA46" s="27"/>
      <c r="GB46" s="157"/>
      <c r="GC46" s="158"/>
      <c r="GD46" s="158"/>
      <c r="GE46" s="27"/>
      <c r="GF46" s="157"/>
      <c r="GG46" s="158"/>
      <c r="GH46" s="158"/>
      <c r="GI46" s="27"/>
      <c r="GJ46" s="157"/>
      <c r="GK46" s="158"/>
      <c r="GL46" s="158"/>
      <c r="GM46" s="27"/>
      <c r="GN46" s="157"/>
      <c r="GO46" s="158"/>
      <c r="GP46" s="158"/>
      <c r="GQ46" s="27"/>
      <c r="GR46" s="157"/>
      <c r="GS46" s="158"/>
      <c r="GT46" s="158"/>
      <c r="GU46" s="27"/>
      <c r="GV46" s="157"/>
      <c r="GW46" s="158"/>
      <c r="GX46" s="158"/>
      <c r="GY46" s="27"/>
      <c r="GZ46" s="157"/>
      <c r="HA46" s="158"/>
      <c r="HB46" s="158"/>
      <c r="HC46" s="27"/>
      <c r="HD46" s="157"/>
      <c r="HE46" s="158"/>
      <c r="HF46" s="158"/>
      <c r="HG46" s="27"/>
      <c r="HH46" s="157"/>
      <c r="HI46" s="158"/>
      <c r="HJ46" s="158"/>
      <c r="HK46" s="27"/>
      <c r="HL46" s="157"/>
      <c r="HM46" s="158"/>
      <c r="HN46" s="158"/>
      <c r="HO46" s="27"/>
      <c r="HP46" s="157"/>
      <c r="HQ46" s="158"/>
      <c r="HR46" s="158"/>
      <c r="HS46" s="27"/>
      <c r="HT46" s="157"/>
      <c r="HU46" s="158"/>
      <c r="HV46" s="158"/>
      <c r="HW46" s="27"/>
      <c r="HX46" s="157"/>
      <c r="HY46" s="158"/>
      <c r="HZ46" s="158"/>
      <c r="IA46" s="27"/>
      <c r="IB46" s="157"/>
      <c r="IC46" s="158"/>
      <c r="ID46" s="158"/>
      <c r="IE46" s="27"/>
    </row>
    <row r="47" spans="1:239" s="155" customFormat="1">
      <c r="A47" s="159" t="s">
        <v>52</v>
      </c>
      <c r="B47" s="29">
        <v>3.77</v>
      </c>
      <c r="C47" s="29">
        <v>0</v>
      </c>
      <c r="D47" s="237">
        <v>2.2477309529390048E-4</v>
      </c>
      <c r="E47" s="158"/>
      <c r="F47" s="157"/>
      <c r="G47" s="158"/>
      <c r="H47" s="158"/>
      <c r="I47" s="158"/>
      <c r="J47" s="157"/>
      <c r="K47" s="158"/>
      <c r="L47" s="158"/>
      <c r="M47" s="158"/>
      <c r="N47" s="157"/>
      <c r="O47" s="158"/>
      <c r="P47" s="158"/>
      <c r="Q47" s="158"/>
      <c r="R47" s="157"/>
      <c r="S47" s="158"/>
      <c r="T47" s="158"/>
      <c r="U47" s="158"/>
      <c r="V47" s="157"/>
      <c r="W47" s="158"/>
      <c r="X47" s="158"/>
      <c r="Y47" s="158"/>
      <c r="Z47" s="157"/>
      <c r="AA47" s="158"/>
      <c r="AB47" s="158"/>
      <c r="AC47" s="158"/>
      <c r="AD47" s="157"/>
      <c r="AE47" s="158"/>
      <c r="AF47" s="158"/>
      <c r="AG47" s="158"/>
      <c r="AH47" s="157"/>
      <c r="AI47" s="158"/>
      <c r="AJ47" s="158"/>
      <c r="AK47" s="158"/>
      <c r="AL47" s="157"/>
      <c r="AM47" s="158"/>
      <c r="AN47" s="158"/>
      <c r="AO47" s="158"/>
      <c r="AP47" s="157"/>
      <c r="AQ47" s="158"/>
      <c r="AR47" s="158"/>
      <c r="AS47" s="158"/>
      <c r="AT47" s="157"/>
      <c r="AU47" s="158"/>
      <c r="AV47" s="158"/>
      <c r="AW47" s="158"/>
      <c r="AX47" s="157"/>
      <c r="AY47" s="158"/>
      <c r="AZ47" s="158"/>
      <c r="BA47" s="158"/>
      <c r="BB47" s="157"/>
      <c r="BC47" s="158"/>
      <c r="BD47" s="158"/>
      <c r="BE47" s="158"/>
      <c r="BF47" s="157"/>
      <c r="BG47" s="158"/>
      <c r="BH47" s="158"/>
      <c r="BI47" s="158"/>
      <c r="BJ47" s="157"/>
      <c r="BK47" s="158"/>
      <c r="BL47" s="158"/>
      <c r="BM47" s="158"/>
      <c r="BN47" s="157"/>
      <c r="BO47" s="158"/>
      <c r="BP47" s="158"/>
      <c r="BQ47" s="158"/>
      <c r="BR47" s="157"/>
      <c r="BS47" s="158"/>
      <c r="BT47" s="158"/>
      <c r="BU47" s="158"/>
      <c r="BV47" s="157"/>
      <c r="BW47" s="158"/>
      <c r="BX47" s="158"/>
      <c r="BY47" s="158"/>
      <c r="BZ47" s="157"/>
      <c r="CA47" s="158"/>
      <c r="CB47" s="158"/>
      <c r="CC47" s="158"/>
      <c r="CD47" s="157"/>
      <c r="CE47" s="158"/>
      <c r="CF47" s="158"/>
      <c r="CG47" s="158"/>
      <c r="CH47" s="157"/>
      <c r="CI47" s="158"/>
      <c r="CJ47" s="158"/>
      <c r="CK47" s="158"/>
      <c r="CL47" s="157"/>
      <c r="CM47" s="158"/>
      <c r="CN47" s="158"/>
      <c r="CO47" s="158"/>
      <c r="CP47" s="157"/>
      <c r="CQ47" s="158"/>
      <c r="CR47" s="158"/>
      <c r="CS47" s="158"/>
      <c r="CT47" s="157"/>
      <c r="CU47" s="158"/>
      <c r="CV47" s="158"/>
      <c r="CW47" s="158"/>
      <c r="CX47" s="157"/>
      <c r="CY47" s="158"/>
      <c r="CZ47" s="158"/>
      <c r="DA47" s="158"/>
      <c r="DB47" s="157"/>
      <c r="DC47" s="158"/>
      <c r="DD47" s="158"/>
      <c r="DE47" s="158"/>
      <c r="DF47" s="157"/>
      <c r="DG47" s="158"/>
      <c r="DH47" s="158"/>
      <c r="DI47" s="158"/>
      <c r="DJ47" s="157"/>
      <c r="DK47" s="158"/>
      <c r="DL47" s="158"/>
      <c r="DM47" s="158"/>
      <c r="DN47" s="157"/>
      <c r="DO47" s="158"/>
      <c r="DP47" s="158"/>
      <c r="DQ47" s="158"/>
      <c r="DR47" s="157"/>
      <c r="DS47" s="158"/>
      <c r="DT47" s="158"/>
      <c r="DU47" s="158"/>
      <c r="DV47" s="157"/>
      <c r="DW47" s="158"/>
      <c r="DX47" s="158"/>
      <c r="DY47" s="158"/>
      <c r="DZ47" s="157"/>
      <c r="EA47" s="158"/>
      <c r="EB47" s="158"/>
      <c r="EC47" s="158"/>
      <c r="ED47" s="157"/>
      <c r="EE47" s="158"/>
      <c r="EF47" s="158"/>
      <c r="EG47" s="158"/>
      <c r="EH47" s="157"/>
      <c r="EI47" s="158"/>
      <c r="EJ47" s="158"/>
      <c r="EK47" s="158"/>
      <c r="EL47" s="157"/>
      <c r="EM47" s="158"/>
      <c r="EN47" s="158"/>
      <c r="EO47" s="158"/>
      <c r="EP47" s="157"/>
      <c r="EQ47" s="158"/>
      <c r="ER47" s="158"/>
      <c r="ES47" s="158"/>
      <c r="ET47" s="157"/>
      <c r="EU47" s="158"/>
      <c r="EV47" s="158"/>
      <c r="EW47" s="158"/>
      <c r="EX47" s="157"/>
      <c r="EY47" s="158"/>
      <c r="EZ47" s="158"/>
      <c r="FA47" s="158"/>
      <c r="FB47" s="157"/>
      <c r="FC47" s="158"/>
      <c r="FD47" s="158"/>
      <c r="FE47" s="158"/>
      <c r="FF47" s="157"/>
      <c r="FG47" s="158"/>
      <c r="FH47" s="158"/>
      <c r="FI47" s="158"/>
      <c r="FJ47" s="157"/>
      <c r="FK47" s="158"/>
      <c r="FL47" s="158"/>
      <c r="FM47" s="158"/>
      <c r="FN47" s="157"/>
      <c r="FO47" s="158"/>
      <c r="FP47" s="158"/>
      <c r="FQ47" s="158"/>
      <c r="FR47" s="157"/>
      <c r="FS47" s="158"/>
      <c r="FT47" s="158"/>
      <c r="FU47" s="158"/>
      <c r="FV47" s="157"/>
      <c r="FW47" s="158"/>
      <c r="FX47" s="158"/>
      <c r="FY47" s="158"/>
      <c r="FZ47" s="157"/>
      <c r="GA47" s="158"/>
      <c r="GB47" s="158"/>
      <c r="GC47" s="158"/>
      <c r="GD47" s="157"/>
      <c r="GE47" s="158"/>
      <c r="GF47" s="158"/>
      <c r="GG47" s="158"/>
      <c r="GH47" s="157"/>
      <c r="GI47" s="158"/>
      <c r="GJ47" s="158"/>
      <c r="GK47" s="158"/>
      <c r="GL47" s="157"/>
      <c r="GM47" s="158"/>
      <c r="GN47" s="158"/>
      <c r="GO47" s="158"/>
      <c r="GP47" s="157"/>
      <c r="GQ47" s="158"/>
      <c r="GR47" s="158"/>
      <c r="GS47" s="158"/>
      <c r="GT47" s="157"/>
      <c r="GU47" s="158"/>
      <c r="GV47" s="158"/>
      <c r="GW47" s="158"/>
      <c r="GX47" s="157"/>
      <c r="GY47" s="158"/>
      <c r="GZ47" s="158"/>
      <c r="HA47" s="158"/>
      <c r="HB47" s="157"/>
      <c r="HC47" s="158"/>
      <c r="HD47" s="158"/>
      <c r="HE47" s="158"/>
      <c r="HF47" s="157"/>
      <c r="HG47" s="158"/>
      <c r="HH47" s="158"/>
      <c r="HI47" s="158"/>
      <c r="HJ47" s="157"/>
      <c r="HK47" s="158"/>
      <c r="HL47" s="158"/>
      <c r="HM47" s="158"/>
      <c r="HN47" s="157"/>
      <c r="HO47" s="158"/>
      <c r="HP47" s="158"/>
      <c r="HQ47" s="158"/>
      <c r="HR47" s="157"/>
      <c r="HS47" s="158"/>
      <c r="HT47" s="158"/>
      <c r="HU47" s="158"/>
      <c r="HV47" s="157"/>
      <c r="HW47" s="158"/>
      <c r="HX47" s="158"/>
      <c r="HY47" s="158"/>
      <c r="HZ47" s="157"/>
      <c r="IA47" s="158"/>
      <c r="IB47" s="158"/>
      <c r="IC47" s="158"/>
    </row>
    <row r="48" spans="1:239" s="156" customFormat="1" ht="13.5" thickBot="1">
      <c r="A48" s="162" t="s">
        <v>53</v>
      </c>
      <c r="B48" s="32">
        <v>16772.470010570272</v>
      </c>
      <c r="C48" s="32">
        <v>0.43</v>
      </c>
      <c r="D48" s="238">
        <v>1</v>
      </c>
    </row>
    <row r="49" spans="1:239" s="155" customFormat="1" ht="13.5" thickBot="1">
      <c r="A49" s="166"/>
      <c r="B49" s="34"/>
      <c r="C49" s="34"/>
      <c r="D49" s="239"/>
    </row>
    <row r="50" spans="1:239" s="155" customFormat="1" ht="13.5" thickBot="1">
      <c r="A50" s="167" t="s">
        <v>54</v>
      </c>
      <c r="B50" s="37">
        <v>3896.48</v>
      </c>
      <c r="C50" s="37">
        <v>0.09</v>
      </c>
      <c r="D50" s="240">
        <v>1</v>
      </c>
    </row>
    <row r="51" spans="1:239" s="155" customFormat="1">
      <c r="A51" s="168" t="s">
        <v>55</v>
      </c>
      <c r="B51" s="40">
        <v>86.01</v>
      </c>
      <c r="C51" s="40">
        <v>0</v>
      </c>
      <c r="D51" s="241">
        <v>2.2073769145485159E-2</v>
      </c>
    </row>
    <row r="52" spans="1:239" s="155" customFormat="1">
      <c r="A52" s="152" t="s">
        <v>56</v>
      </c>
      <c r="B52" s="24">
        <v>430.47</v>
      </c>
      <c r="C52" s="24">
        <v>0.01</v>
      </c>
      <c r="D52" s="236">
        <v>0.1104766353221369</v>
      </c>
      <c r="E52" s="158"/>
      <c r="F52" s="158"/>
      <c r="G52" s="27"/>
      <c r="H52" s="157"/>
      <c r="I52" s="158"/>
      <c r="J52" s="158"/>
      <c r="K52" s="27"/>
      <c r="L52" s="157"/>
      <c r="M52" s="158"/>
      <c r="N52" s="158"/>
      <c r="O52" s="27"/>
      <c r="P52" s="157"/>
      <c r="Q52" s="158"/>
      <c r="R52" s="158"/>
      <c r="S52" s="27"/>
      <c r="T52" s="157"/>
      <c r="U52" s="158"/>
      <c r="V52" s="158"/>
      <c r="W52" s="27"/>
      <c r="X52" s="157"/>
      <c r="Y52" s="158"/>
      <c r="Z52" s="158"/>
      <c r="AA52" s="27"/>
      <c r="AB52" s="157"/>
      <c r="AC52" s="158"/>
      <c r="AD52" s="158"/>
      <c r="AE52" s="27"/>
      <c r="AF52" s="157"/>
      <c r="AG52" s="158"/>
      <c r="AH52" s="158"/>
      <c r="AI52" s="27"/>
      <c r="AJ52" s="157"/>
      <c r="AK52" s="158"/>
      <c r="AL52" s="158"/>
      <c r="AM52" s="27"/>
      <c r="AN52" s="157"/>
      <c r="AO52" s="158"/>
      <c r="AP52" s="158"/>
      <c r="AQ52" s="27"/>
      <c r="AR52" s="157"/>
      <c r="AS52" s="158"/>
      <c r="AT52" s="158"/>
      <c r="AU52" s="27"/>
      <c r="AV52" s="157"/>
      <c r="AW52" s="158"/>
      <c r="AX52" s="158"/>
      <c r="AY52" s="27"/>
      <c r="AZ52" s="157"/>
      <c r="BA52" s="158"/>
      <c r="BB52" s="158"/>
      <c r="BC52" s="27"/>
      <c r="BD52" s="157"/>
      <c r="BE52" s="158"/>
      <c r="BF52" s="158"/>
      <c r="BG52" s="27"/>
      <c r="BH52" s="157"/>
      <c r="BI52" s="158"/>
      <c r="BJ52" s="158"/>
      <c r="BK52" s="27"/>
      <c r="BL52" s="157"/>
      <c r="BM52" s="158"/>
      <c r="BN52" s="158"/>
      <c r="BO52" s="27"/>
      <c r="BP52" s="157"/>
      <c r="BQ52" s="158"/>
      <c r="BR52" s="158"/>
      <c r="BS52" s="27"/>
      <c r="BT52" s="157"/>
      <c r="BU52" s="158"/>
      <c r="BV52" s="158"/>
      <c r="BW52" s="27"/>
      <c r="BX52" s="157"/>
      <c r="BY52" s="158"/>
      <c r="BZ52" s="158"/>
      <c r="CA52" s="27"/>
      <c r="CB52" s="157"/>
      <c r="CC52" s="158"/>
      <c r="CD52" s="158"/>
      <c r="CE52" s="27"/>
      <c r="CF52" s="157"/>
      <c r="CG52" s="158"/>
      <c r="CH52" s="158"/>
      <c r="CI52" s="27"/>
      <c r="CJ52" s="157"/>
      <c r="CK52" s="158"/>
      <c r="CL52" s="158"/>
      <c r="CM52" s="27"/>
      <c r="CN52" s="157"/>
      <c r="CO52" s="158"/>
      <c r="CP52" s="158"/>
      <c r="CQ52" s="27"/>
      <c r="CR52" s="157"/>
      <c r="CS52" s="158"/>
      <c r="CT52" s="158"/>
      <c r="CU52" s="27"/>
      <c r="CV52" s="157"/>
      <c r="CW52" s="158"/>
      <c r="CX52" s="158"/>
      <c r="CY52" s="27"/>
      <c r="CZ52" s="157"/>
      <c r="DA52" s="158"/>
      <c r="DB52" s="158"/>
      <c r="DC52" s="27"/>
      <c r="DD52" s="157"/>
      <c r="DE52" s="158"/>
      <c r="DF52" s="158"/>
      <c r="DG52" s="27"/>
      <c r="DH52" s="157"/>
      <c r="DI52" s="158"/>
      <c r="DJ52" s="158"/>
      <c r="DK52" s="27"/>
      <c r="DL52" s="157"/>
      <c r="DM52" s="158"/>
      <c r="DN52" s="158"/>
      <c r="DO52" s="27"/>
      <c r="DP52" s="157"/>
      <c r="DQ52" s="158"/>
      <c r="DR52" s="158"/>
      <c r="DS52" s="27"/>
      <c r="DT52" s="157"/>
      <c r="DU52" s="158"/>
      <c r="DV52" s="158"/>
      <c r="DW52" s="27"/>
      <c r="DX52" s="157"/>
      <c r="DY52" s="158"/>
      <c r="DZ52" s="158"/>
      <c r="EA52" s="27"/>
      <c r="EB52" s="157"/>
      <c r="EC52" s="158"/>
      <c r="ED52" s="158"/>
      <c r="EE52" s="27"/>
      <c r="EF52" s="157"/>
      <c r="EG52" s="158"/>
      <c r="EH52" s="158"/>
      <c r="EI52" s="27"/>
      <c r="EJ52" s="157"/>
      <c r="EK52" s="158"/>
      <c r="EL52" s="158"/>
      <c r="EM52" s="27"/>
      <c r="EN52" s="157"/>
      <c r="EO52" s="158"/>
      <c r="EP52" s="158"/>
      <c r="EQ52" s="27"/>
      <c r="ER52" s="157"/>
      <c r="ES52" s="158"/>
      <c r="ET52" s="158"/>
      <c r="EU52" s="27"/>
      <c r="EV52" s="157"/>
      <c r="EW52" s="158"/>
      <c r="EX52" s="158"/>
      <c r="EY52" s="27"/>
      <c r="EZ52" s="157"/>
      <c r="FA52" s="158"/>
      <c r="FB52" s="158"/>
      <c r="FC52" s="27"/>
      <c r="FD52" s="157"/>
      <c r="FE52" s="158"/>
      <c r="FF52" s="158"/>
      <c r="FG52" s="27"/>
      <c r="FH52" s="157"/>
      <c r="FI52" s="158"/>
      <c r="FJ52" s="158"/>
      <c r="FK52" s="27"/>
      <c r="FL52" s="157"/>
      <c r="FM52" s="158"/>
      <c r="FN52" s="158"/>
      <c r="FO52" s="27"/>
      <c r="FP52" s="157"/>
      <c r="FQ52" s="158"/>
      <c r="FR52" s="158"/>
      <c r="FS52" s="27"/>
      <c r="FT52" s="157"/>
      <c r="FU52" s="158"/>
      <c r="FV52" s="158"/>
      <c r="FW52" s="27"/>
      <c r="FX52" s="157"/>
      <c r="FY52" s="158"/>
      <c r="FZ52" s="158"/>
      <c r="GA52" s="27"/>
      <c r="GB52" s="157"/>
      <c r="GC52" s="158"/>
      <c r="GD52" s="158"/>
      <c r="GE52" s="27"/>
      <c r="GF52" s="157"/>
      <c r="GG52" s="158"/>
      <c r="GH52" s="158"/>
      <c r="GI52" s="27"/>
      <c r="GJ52" s="157"/>
      <c r="GK52" s="158"/>
      <c r="GL52" s="158"/>
      <c r="GM52" s="27"/>
      <c r="GN52" s="157"/>
      <c r="GO52" s="158"/>
      <c r="GP52" s="158"/>
      <c r="GQ52" s="27"/>
      <c r="GR52" s="157"/>
      <c r="GS52" s="158"/>
      <c r="GT52" s="158"/>
      <c r="GU52" s="27"/>
      <c r="GV52" s="157"/>
      <c r="GW52" s="158"/>
      <c r="GX52" s="158"/>
      <c r="GY52" s="27"/>
      <c r="GZ52" s="157"/>
      <c r="HA52" s="158"/>
      <c r="HB52" s="158"/>
      <c r="HC52" s="27"/>
      <c r="HD52" s="157"/>
      <c r="HE52" s="158"/>
      <c r="HF52" s="158"/>
      <c r="HG52" s="27"/>
      <c r="HH52" s="157"/>
      <c r="HI52" s="158"/>
      <c r="HJ52" s="158"/>
      <c r="HK52" s="27"/>
      <c r="HL52" s="157"/>
      <c r="HM52" s="158"/>
      <c r="HN52" s="158"/>
      <c r="HO52" s="27"/>
      <c r="HP52" s="157"/>
      <c r="HQ52" s="158"/>
      <c r="HR52" s="158"/>
      <c r="HS52" s="27"/>
      <c r="HT52" s="157"/>
      <c r="HU52" s="158"/>
      <c r="HV52" s="158"/>
      <c r="HW52" s="27"/>
      <c r="HX52" s="157"/>
      <c r="HY52" s="158"/>
      <c r="HZ52" s="158"/>
      <c r="IA52" s="27"/>
      <c r="IB52" s="157"/>
      <c r="IC52" s="158"/>
      <c r="ID52" s="158"/>
      <c r="IE52" s="27"/>
    </row>
    <row r="53" spans="1:239" s="26" customFormat="1">
      <c r="A53" s="152" t="s">
        <v>57</v>
      </c>
      <c r="B53" s="24">
        <v>3380</v>
      </c>
      <c r="C53" s="24">
        <v>0.08</v>
      </c>
      <c r="D53" s="236">
        <v>0.86744959553237788</v>
      </c>
    </row>
    <row r="54" spans="1:239" ht="13.5" thickBot="1">
      <c r="A54" s="169" t="s">
        <v>18</v>
      </c>
      <c r="B54" s="43">
        <v>0</v>
      </c>
      <c r="C54" s="43">
        <v>0</v>
      </c>
      <c r="D54" s="242">
        <v>0</v>
      </c>
    </row>
    <row r="55" spans="1:239">
      <c r="A55" s="165" t="s">
        <v>58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6" width="13.140625" style="2"/>
    <col min="257" max="257" width="52.140625" style="2" customWidth="1"/>
    <col min="258" max="259" width="14.42578125" style="2" customWidth="1"/>
    <col min="260" max="260" width="9.85546875" style="2" customWidth="1"/>
    <col min="261" max="512" width="13.140625" style="2"/>
    <col min="513" max="513" width="52.140625" style="2" customWidth="1"/>
    <col min="514" max="515" width="14.42578125" style="2" customWidth="1"/>
    <col min="516" max="516" width="9.85546875" style="2" customWidth="1"/>
    <col min="517" max="768" width="13.140625" style="2"/>
    <col min="769" max="769" width="52.140625" style="2" customWidth="1"/>
    <col min="770" max="771" width="14.42578125" style="2" customWidth="1"/>
    <col min="772" max="772" width="9.85546875" style="2" customWidth="1"/>
    <col min="773" max="1024" width="13.140625" style="2"/>
    <col min="1025" max="1025" width="52.140625" style="2" customWidth="1"/>
    <col min="1026" max="1027" width="14.42578125" style="2" customWidth="1"/>
    <col min="1028" max="1028" width="9.85546875" style="2" customWidth="1"/>
    <col min="1029" max="1280" width="13.140625" style="2"/>
    <col min="1281" max="1281" width="52.140625" style="2" customWidth="1"/>
    <col min="1282" max="1283" width="14.42578125" style="2" customWidth="1"/>
    <col min="1284" max="1284" width="9.85546875" style="2" customWidth="1"/>
    <col min="1285" max="1536" width="13.140625" style="2"/>
    <col min="1537" max="1537" width="52.140625" style="2" customWidth="1"/>
    <col min="1538" max="1539" width="14.42578125" style="2" customWidth="1"/>
    <col min="1540" max="1540" width="9.85546875" style="2" customWidth="1"/>
    <col min="1541" max="1792" width="13.140625" style="2"/>
    <col min="1793" max="1793" width="52.140625" style="2" customWidth="1"/>
    <col min="1794" max="1795" width="14.42578125" style="2" customWidth="1"/>
    <col min="1796" max="1796" width="9.85546875" style="2" customWidth="1"/>
    <col min="1797" max="2048" width="13.140625" style="2"/>
    <col min="2049" max="2049" width="52.140625" style="2" customWidth="1"/>
    <col min="2050" max="2051" width="14.42578125" style="2" customWidth="1"/>
    <col min="2052" max="2052" width="9.85546875" style="2" customWidth="1"/>
    <col min="2053" max="2304" width="13.140625" style="2"/>
    <col min="2305" max="2305" width="52.140625" style="2" customWidth="1"/>
    <col min="2306" max="2307" width="14.42578125" style="2" customWidth="1"/>
    <col min="2308" max="2308" width="9.85546875" style="2" customWidth="1"/>
    <col min="2309" max="2560" width="13.140625" style="2"/>
    <col min="2561" max="2561" width="52.140625" style="2" customWidth="1"/>
    <col min="2562" max="2563" width="14.42578125" style="2" customWidth="1"/>
    <col min="2564" max="2564" width="9.85546875" style="2" customWidth="1"/>
    <col min="2565" max="2816" width="13.140625" style="2"/>
    <col min="2817" max="2817" width="52.140625" style="2" customWidth="1"/>
    <col min="2818" max="2819" width="14.42578125" style="2" customWidth="1"/>
    <col min="2820" max="2820" width="9.85546875" style="2" customWidth="1"/>
    <col min="2821" max="3072" width="13.140625" style="2"/>
    <col min="3073" max="3073" width="52.140625" style="2" customWidth="1"/>
    <col min="3074" max="3075" width="14.42578125" style="2" customWidth="1"/>
    <col min="3076" max="3076" width="9.85546875" style="2" customWidth="1"/>
    <col min="3077" max="3328" width="13.140625" style="2"/>
    <col min="3329" max="3329" width="52.140625" style="2" customWidth="1"/>
    <col min="3330" max="3331" width="14.42578125" style="2" customWidth="1"/>
    <col min="3332" max="3332" width="9.85546875" style="2" customWidth="1"/>
    <col min="3333" max="3584" width="13.140625" style="2"/>
    <col min="3585" max="3585" width="52.140625" style="2" customWidth="1"/>
    <col min="3586" max="3587" width="14.42578125" style="2" customWidth="1"/>
    <col min="3588" max="3588" width="9.85546875" style="2" customWidth="1"/>
    <col min="3589" max="3840" width="13.140625" style="2"/>
    <col min="3841" max="3841" width="52.140625" style="2" customWidth="1"/>
    <col min="3842" max="3843" width="14.42578125" style="2" customWidth="1"/>
    <col min="3844" max="3844" width="9.85546875" style="2" customWidth="1"/>
    <col min="3845" max="4096" width="13.140625" style="2"/>
    <col min="4097" max="4097" width="52.140625" style="2" customWidth="1"/>
    <col min="4098" max="4099" width="14.42578125" style="2" customWidth="1"/>
    <col min="4100" max="4100" width="9.85546875" style="2" customWidth="1"/>
    <col min="4101" max="4352" width="13.140625" style="2"/>
    <col min="4353" max="4353" width="52.140625" style="2" customWidth="1"/>
    <col min="4354" max="4355" width="14.42578125" style="2" customWidth="1"/>
    <col min="4356" max="4356" width="9.85546875" style="2" customWidth="1"/>
    <col min="4357" max="4608" width="13.140625" style="2"/>
    <col min="4609" max="4609" width="52.140625" style="2" customWidth="1"/>
    <col min="4610" max="4611" width="14.42578125" style="2" customWidth="1"/>
    <col min="4612" max="4612" width="9.85546875" style="2" customWidth="1"/>
    <col min="4613" max="4864" width="13.140625" style="2"/>
    <col min="4865" max="4865" width="52.140625" style="2" customWidth="1"/>
    <col min="4866" max="4867" width="14.42578125" style="2" customWidth="1"/>
    <col min="4868" max="4868" width="9.85546875" style="2" customWidth="1"/>
    <col min="4869" max="5120" width="13.140625" style="2"/>
    <col min="5121" max="5121" width="52.140625" style="2" customWidth="1"/>
    <col min="5122" max="5123" width="14.42578125" style="2" customWidth="1"/>
    <col min="5124" max="5124" width="9.85546875" style="2" customWidth="1"/>
    <col min="5125" max="5376" width="13.140625" style="2"/>
    <col min="5377" max="5377" width="52.140625" style="2" customWidth="1"/>
    <col min="5378" max="5379" width="14.42578125" style="2" customWidth="1"/>
    <col min="5380" max="5380" width="9.85546875" style="2" customWidth="1"/>
    <col min="5381" max="5632" width="13.140625" style="2"/>
    <col min="5633" max="5633" width="52.140625" style="2" customWidth="1"/>
    <col min="5634" max="5635" width="14.42578125" style="2" customWidth="1"/>
    <col min="5636" max="5636" width="9.85546875" style="2" customWidth="1"/>
    <col min="5637" max="5888" width="13.140625" style="2"/>
    <col min="5889" max="5889" width="52.140625" style="2" customWidth="1"/>
    <col min="5890" max="5891" width="14.42578125" style="2" customWidth="1"/>
    <col min="5892" max="5892" width="9.85546875" style="2" customWidth="1"/>
    <col min="5893" max="6144" width="13.140625" style="2"/>
    <col min="6145" max="6145" width="52.140625" style="2" customWidth="1"/>
    <col min="6146" max="6147" width="14.42578125" style="2" customWidth="1"/>
    <col min="6148" max="6148" width="9.85546875" style="2" customWidth="1"/>
    <col min="6149" max="6400" width="13.140625" style="2"/>
    <col min="6401" max="6401" width="52.140625" style="2" customWidth="1"/>
    <col min="6402" max="6403" width="14.42578125" style="2" customWidth="1"/>
    <col min="6404" max="6404" width="9.85546875" style="2" customWidth="1"/>
    <col min="6405" max="6656" width="13.140625" style="2"/>
    <col min="6657" max="6657" width="52.140625" style="2" customWidth="1"/>
    <col min="6658" max="6659" width="14.42578125" style="2" customWidth="1"/>
    <col min="6660" max="6660" width="9.85546875" style="2" customWidth="1"/>
    <col min="6661" max="6912" width="13.140625" style="2"/>
    <col min="6913" max="6913" width="52.140625" style="2" customWidth="1"/>
    <col min="6914" max="6915" width="14.42578125" style="2" customWidth="1"/>
    <col min="6916" max="6916" width="9.85546875" style="2" customWidth="1"/>
    <col min="6917" max="7168" width="13.140625" style="2"/>
    <col min="7169" max="7169" width="52.140625" style="2" customWidth="1"/>
    <col min="7170" max="7171" width="14.42578125" style="2" customWidth="1"/>
    <col min="7172" max="7172" width="9.85546875" style="2" customWidth="1"/>
    <col min="7173" max="7424" width="13.140625" style="2"/>
    <col min="7425" max="7425" width="52.140625" style="2" customWidth="1"/>
    <col min="7426" max="7427" width="14.42578125" style="2" customWidth="1"/>
    <col min="7428" max="7428" width="9.85546875" style="2" customWidth="1"/>
    <col min="7429" max="7680" width="13.140625" style="2"/>
    <col min="7681" max="7681" width="52.140625" style="2" customWidth="1"/>
    <col min="7682" max="7683" width="14.42578125" style="2" customWidth="1"/>
    <col min="7684" max="7684" width="9.85546875" style="2" customWidth="1"/>
    <col min="7685" max="7936" width="13.140625" style="2"/>
    <col min="7937" max="7937" width="52.140625" style="2" customWidth="1"/>
    <col min="7938" max="7939" width="14.42578125" style="2" customWidth="1"/>
    <col min="7940" max="7940" width="9.85546875" style="2" customWidth="1"/>
    <col min="7941" max="8192" width="13.140625" style="2"/>
    <col min="8193" max="8193" width="52.140625" style="2" customWidth="1"/>
    <col min="8194" max="8195" width="14.42578125" style="2" customWidth="1"/>
    <col min="8196" max="8196" width="9.85546875" style="2" customWidth="1"/>
    <col min="8197" max="8448" width="13.140625" style="2"/>
    <col min="8449" max="8449" width="52.140625" style="2" customWidth="1"/>
    <col min="8450" max="8451" width="14.42578125" style="2" customWidth="1"/>
    <col min="8452" max="8452" width="9.85546875" style="2" customWidth="1"/>
    <col min="8453" max="8704" width="13.140625" style="2"/>
    <col min="8705" max="8705" width="52.140625" style="2" customWidth="1"/>
    <col min="8706" max="8707" width="14.42578125" style="2" customWidth="1"/>
    <col min="8708" max="8708" width="9.85546875" style="2" customWidth="1"/>
    <col min="8709" max="8960" width="13.140625" style="2"/>
    <col min="8961" max="8961" width="52.140625" style="2" customWidth="1"/>
    <col min="8962" max="8963" width="14.42578125" style="2" customWidth="1"/>
    <col min="8964" max="8964" width="9.85546875" style="2" customWidth="1"/>
    <col min="8965" max="9216" width="13.140625" style="2"/>
    <col min="9217" max="9217" width="52.140625" style="2" customWidth="1"/>
    <col min="9218" max="9219" width="14.42578125" style="2" customWidth="1"/>
    <col min="9220" max="9220" width="9.85546875" style="2" customWidth="1"/>
    <col min="9221" max="9472" width="13.140625" style="2"/>
    <col min="9473" max="9473" width="52.140625" style="2" customWidth="1"/>
    <col min="9474" max="9475" width="14.42578125" style="2" customWidth="1"/>
    <col min="9476" max="9476" width="9.85546875" style="2" customWidth="1"/>
    <col min="9477" max="9728" width="13.140625" style="2"/>
    <col min="9729" max="9729" width="52.140625" style="2" customWidth="1"/>
    <col min="9730" max="9731" width="14.42578125" style="2" customWidth="1"/>
    <col min="9732" max="9732" width="9.85546875" style="2" customWidth="1"/>
    <col min="9733" max="9984" width="13.140625" style="2"/>
    <col min="9985" max="9985" width="52.140625" style="2" customWidth="1"/>
    <col min="9986" max="9987" width="14.42578125" style="2" customWidth="1"/>
    <col min="9988" max="9988" width="9.85546875" style="2" customWidth="1"/>
    <col min="9989" max="10240" width="13.140625" style="2"/>
    <col min="10241" max="10241" width="52.140625" style="2" customWidth="1"/>
    <col min="10242" max="10243" width="14.42578125" style="2" customWidth="1"/>
    <col min="10244" max="10244" width="9.85546875" style="2" customWidth="1"/>
    <col min="10245" max="10496" width="13.140625" style="2"/>
    <col min="10497" max="10497" width="52.140625" style="2" customWidth="1"/>
    <col min="10498" max="10499" width="14.42578125" style="2" customWidth="1"/>
    <col min="10500" max="10500" width="9.85546875" style="2" customWidth="1"/>
    <col min="10501" max="10752" width="13.140625" style="2"/>
    <col min="10753" max="10753" width="52.140625" style="2" customWidth="1"/>
    <col min="10754" max="10755" width="14.42578125" style="2" customWidth="1"/>
    <col min="10756" max="10756" width="9.85546875" style="2" customWidth="1"/>
    <col min="10757" max="11008" width="13.140625" style="2"/>
    <col min="11009" max="11009" width="52.140625" style="2" customWidth="1"/>
    <col min="11010" max="11011" width="14.42578125" style="2" customWidth="1"/>
    <col min="11012" max="11012" width="9.85546875" style="2" customWidth="1"/>
    <col min="11013" max="11264" width="13.140625" style="2"/>
    <col min="11265" max="11265" width="52.140625" style="2" customWidth="1"/>
    <col min="11266" max="11267" width="14.42578125" style="2" customWidth="1"/>
    <col min="11268" max="11268" width="9.85546875" style="2" customWidth="1"/>
    <col min="11269" max="11520" width="13.140625" style="2"/>
    <col min="11521" max="11521" width="52.140625" style="2" customWidth="1"/>
    <col min="11522" max="11523" width="14.42578125" style="2" customWidth="1"/>
    <col min="11524" max="11524" width="9.85546875" style="2" customWidth="1"/>
    <col min="11525" max="11776" width="13.140625" style="2"/>
    <col min="11777" max="11777" width="52.140625" style="2" customWidth="1"/>
    <col min="11778" max="11779" width="14.42578125" style="2" customWidth="1"/>
    <col min="11780" max="11780" width="9.85546875" style="2" customWidth="1"/>
    <col min="11781" max="12032" width="13.140625" style="2"/>
    <col min="12033" max="12033" width="52.140625" style="2" customWidth="1"/>
    <col min="12034" max="12035" width="14.42578125" style="2" customWidth="1"/>
    <col min="12036" max="12036" width="9.85546875" style="2" customWidth="1"/>
    <col min="12037" max="12288" width="13.140625" style="2"/>
    <col min="12289" max="12289" width="52.140625" style="2" customWidth="1"/>
    <col min="12290" max="12291" width="14.42578125" style="2" customWidth="1"/>
    <col min="12292" max="12292" width="9.85546875" style="2" customWidth="1"/>
    <col min="12293" max="12544" width="13.140625" style="2"/>
    <col min="12545" max="12545" width="52.140625" style="2" customWidth="1"/>
    <col min="12546" max="12547" width="14.42578125" style="2" customWidth="1"/>
    <col min="12548" max="12548" width="9.85546875" style="2" customWidth="1"/>
    <col min="12549" max="12800" width="13.140625" style="2"/>
    <col min="12801" max="12801" width="52.140625" style="2" customWidth="1"/>
    <col min="12802" max="12803" width="14.42578125" style="2" customWidth="1"/>
    <col min="12804" max="12804" width="9.85546875" style="2" customWidth="1"/>
    <col min="12805" max="13056" width="13.140625" style="2"/>
    <col min="13057" max="13057" width="52.140625" style="2" customWidth="1"/>
    <col min="13058" max="13059" width="14.42578125" style="2" customWidth="1"/>
    <col min="13060" max="13060" width="9.85546875" style="2" customWidth="1"/>
    <col min="13061" max="13312" width="13.140625" style="2"/>
    <col min="13313" max="13313" width="52.140625" style="2" customWidth="1"/>
    <col min="13314" max="13315" width="14.42578125" style="2" customWidth="1"/>
    <col min="13316" max="13316" width="9.85546875" style="2" customWidth="1"/>
    <col min="13317" max="13568" width="13.140625" style="2"/>
    <col min="13569" max="13569" width="52.140625" style="2" customWidth="1"/>
    <col min="13570" max="13571" width="14.42578125" style="2" customWidth="1"/>
    <col min="13572" max="13572" width="9.85546875" style="2" customWidth="1"/>
    <col min="13573" max="13824" width="13.140625" style="2"/>
    <col min="13825" max="13825" width="52.140625" style="2" customWidth="1"/>
    <col min="13826" max="13827" width="14.42578125" style="2" customWidth="1"/>
    <col min="13828" max="13828" width="9.85546875" style="2" customWidth="1"/>
    <col min="13829" max="14080" width="13.140625" style="2"/>
    <col min="14081" max="14081" width="52.140625" style="2" customWidth="1"/>
    <col min="14082" max="14083" width="14.42578125" style="2" customWidth="1"/>
    <col min="14084" max="14084" width="9.85546875" style="2" customWidth="1"/>
    <col min="14085" max="14336" width="13.140625" style="2"/>
    <col min="14337" max="14337" width="52.140625" style="2" customWidth="1"/>
    <col min="14338" max="14339" width="14.42578125" style="2" customWidth="1"/>
    <col min="14340" max="14340" width="9.85546875" style="2" customWidth="1"/>
    <col min="14341" max="14592" width="13.140625" style="2"/>
    <col min="14593" max="14593" width="52.140625" style="2" customWidth="1"/>
    <col min="14594" max="14595" width="14.42578125" style="2" customWidth="1"/>
    <col min="14596" max="14596" width="9.85546875" style="2" customWidth="1"/>
    <col min="14597" max="14848" width="13.140625" style="2"/>
    <col min="14849" max="14849" width="52.140625" style="2" customWidth="1"/>
    <col min="14850" max="14851" width="14.42578125" style="2" customWidth="1"/>
    <col min="14852" max="14852" width="9.85546875" style="2" customWidth="1"/>
    <col min="14853" max="15104" width="13.140625" style="2"/>
    <col min="15105" max="15105" width="52.140625" style="2" customWidth="1"/>
    <col min="15106" max="15107" width="14.42578125" style="2" customWidth="1"/>
    <col min="15108" max="15108" width="9.85546875" style="2" customWidth="1"/>
    <col min="15109" max="15360" width="13.140625" style="2"/>
    <col min="15361" max="15361" width="52.140625" style="2" customWidth="1"/>
    <col min="15362" max="15363" width="14.42578125" style="2" customWidth="1"/>
    <col min="15364" max="15364" width="9.85546875" style="2" customWidth="1"/>
    <col min="15365" max="15616" width="13.140625" style="2"/>
    <col min="15617" max="15617" width="52.140625" style="2" customWidth="1"/>
    <col min="15618" max="15619" width="14.42578125" style="2" customWidth="1"/>
    <col min="15620" max="15620" width="9.85546875" style="2" customWidth="1"/>
    <col min="15621" max="15872" width="13.140625" style="2"/>
    <col min="15873" max="15873" width="52.140625" style="2" customWidth="1"/>
    <col min="15874" max="15875" width="14.42578125" style="2" customWidth="1"/>
    <col min="15876" max="15876" width="9.85546875" style="2" customWidth="1"/>
    <col min="15877" max="16128" width="13.140625" style="2"/>
    <col min="16129" max="16129" width="52.140625" style="2" customWidth="1"/>
    <col min="16130" max="16131" width="14.42578125" style="2" customWidth="1"/>
    <col min="16132" max="16132" width="9.85546875" style="2" customWidth="1"/>
    <col min="16133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310</v>
      </c>
      <c r="B2" s="1"/>
      <c r="C2" s="1"/>
      <c r="D2" s="1"/>
    </row>
    <row r="3" spans="1:4">
      <c r="A3" s="136" t="s">
        <v>285</v>
      </c>
      <c r="B3" s="1"/>
      <c r="C3" s="1"/>
      <c r="D3" s="1"/>
    </row>
    <row r="4" spans="1:4">
      <c r="A4" s="136" t="s">
        <v>311</v>
      </c>
      <c r="B4" s="1"/>
      <c r="C4" s="1"/>
      <c r="D4" s="1"/>
    </row>
    <row r="5" spans="1:4" ht="13.5" thickBot="1">
      <c r="A5" s="3" t="s">
        <v>4</v>
      </c>
      <c r="B5" s="137">
        <v>42240</v>
      </c>
      <c r="C5" s="138" t="s">
        <v>5</v>
      </c>
    </row>
    <row r="6" spans="1:4">
      <c r="A6" s="6"/>
      <c r="B6" s="139" t="s">
        <v>6</v>
      </c>
      <c r="C6" s="56" t="s">
        <v>286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309</v>
      </c>
      <c r="D8" s="144" t="s">
        <v>13</v>
      </c>
    </row>
    <row r="9" spans="1:4">
      <c r="A9" s="141" t="s">
        <v>14</v>
      </c>
      <c r="B9" s="145"/>
    </row>
    <row r="10" spans="1:4">
      <c r="A10" s="146" t="s">
        <v>15</v>
      </c>
      <c r="B10" s="145">
        <v>0</v>
      </c>
      <c r="C10" s="145">
        <v>0</v>
      </c>
      <c r="D10" s="57">
        <v>0</v>
      </c>
    </row>
    <row r="11" spans="1:4">
      <c r="A11" s="146" t="s">
        <v>16</v>
      </c>
      <c r="B11" s="2">
        <v>0</v>
      </c>
      <c r="C11" s="2">
        <v>0</v>
      </c>
      <c r="D11" s="57">
        <v>0</v>
      </c>
    </row>
    <row r="12" spans="1:4">
      <c r="A12" s="146" t="s">
        <v>17</v>
      </c>
      <c r="B12" s="145">
        <v>740</v>
      </c>
      <c r="C12" s="145">
        <v>0.01</v>
      </c>
      <c r="D12" s="57">
        <v>5.9241138226617723E-2</v>
      </c>
    </row>
    <row r="13" spans="1:4">
      <c r="A13" s="146" t="s">
        <v>18</v>
      </c>
      <c r="B13" s="145">
        <v>0</v>
      </c>
      <c r="C13" s="145">
        <v>0</v>
      </c>
      <c r="D13" s="57">
        <v>0</v>
      </c>
    </row>
    <row r="14" spans="1:4">
      <c r="A14" s="146" t="s">
        <v>19</v>
      </c>
      <c r="B14" s="145">
        <v>0</v>
      </c>
      <c r="C14" s="145">
        <v>0</v>
      </c>
      <c r="D14" s="57">
        <v>0</v>
      </c>
    </row>
    <row r="15" spans="1:4">
      <c r="A15" s="138" t="s">
        <v>20</v>
      </c>
      <c r="B15" s="145">
        <v>5239</v>
      </c>
      <c r="C15" s="145">
        <v>0.09</v>
      </c>
      <c r="D15" s="57">
        <v>0.41941124752601383</v>
      </c>
    </row>
    <row r="16" spans="1:4">
      <c r="A16" s="138" t="s">
        <v>21</v>
      </c>
      <c r="B16" s="145">
        <v>80.8</v>
      </c>
      <c r="C16" s="145">
        <v>0</v>
      </c>
      <c r="D16" s="57">
        <v>6.4684918496090704E-3</v>
      </c>
    </row>
    <row r="17" spans="1:4">
      <c r="A17" s="138" t="s">
        <v>22</v>
      </c>
      <c r="B17" s="145">
        <v>1500</v>
      </c>
      <c r="C17" s="145">
        <v>0.04</v>
      </c>
      <c r="D17" s="57">
        <v>0.12008338829719808</v>
      </c>
    </row>
    <row r="18" spans="1:4">
      <c r="A18" s="138" t="s">
        <v>23</v>
      </c>
      <c r="B18" s="145">
        <v>2473.16</v>
      </c>
      <c r="C18" s="145">
        <v>0.06</v>
      </c>
      <c r="D18" s="57">
        <v>0.19799028840073227</v>
      </c>
    </row>
    <row r="19" spans="1:4">
      <c r="A19" s="138" t="s">
        <v>24</v>
      </c>
      <c r="B19" s="145">
        <v>297</v>
      </c>
      <c r="C19" s="145">
        <v>0</v>
      </c>
      <c r="D19" s="57">
        <v>2.3776510882845221E-2</v>
      </c>
    </row>
    <row r="20" spans="1:4">
      <c r="A20" s="138" t="s">
        <v>25</v>
      </c>
      <c r="B20" s="145">
        <v>544.5</v>
      </c>
      <c r="C20" s="145">
        <v>0.01</v>
      </c>
      <c r="D20" s="57">
        <v>4.3590269951882907E-2</v>
      </c>
    </row>
    <row r="21" spans="1:4">
      <c r="A21" s="138" t="s">
        <v>26</v>
      </c>
      <c r="B21" s="145">
        <v>560</v>
      </c>
      <c r="C21" s="145">
        <v>0.01</v>
      </c>
      <c r="D21" s="57">
        <v>4.4831131630953952E-2</v>
      </c>
    </row>
    <row r="22" spans="1:4">
      <c r="A22" s="148" t="s">
        <v>27</v>
      </c>
      <c r="B22" s="149">
        <v>11434.46</v>
      </c>
      <c r="C22" s="149">
        <v>0.22</v>
      </c>
      <c r="D22" s="59">
        <v>0.91539246676585306</v>
      </c>
    </row>
    <row r="23" spans="1:4">
      <c r="A23" s="151" t="s">
        <v>28</v>
      </c>
      <c r="B23" s="2">
        <v>0</v>
      </c>
      <c r="C23" s="2">
        <v>0</v>
      </c>
    </row>
    <row r="24" spans="1:4">
      <c r="A24" s="146" t="s">
        <v>29</v>
      </c>
      <c r="B24" s="145">
        <v>0</v>
      </c>
      <c r="C24" s="145">
        <v>0</v>
      </c>
      <c r="D24" s="57">
        <v>0</v>
      </c>
    </row>
    <row r="25" spans="1:4">
      <c r="A25" s="146" t="s">
        <v>30</v>
      </c>
      <c r="B25" s="145">
        <v>57.17</v>
      </c>
      <c r="C25" s="145">
        <v>0</v>
      </c>
      <c r="D25" s="57">
        <v>4.5767782059672095E-3</v>
      </c>
    </row>
    <row r="26" spans="1:4">
      <c r="A26" s="146" t="s">
        <v>31</v>
      </c>
      <c r="B26" s="145">
        <v>0</v>
      </c>
      <c r="C26" s="145">
        <v>0</v>
      </c>
      <c r="D26" s="57">
        <v>0</v>
      </c>
    </row>
    <row r="27" spans="1:4">
      <c r="A27" s="146" t="s">
        <v>32</v>
      </c>
      <c r="B27" s="145">
        <v>0</v>
      </c>
      <c r="C27" s="145">
        <v>0</v>
      </c>
      <c r="D27" s="57">
        <v>0</v>
      </c>
    </row>
    <row r="28" spans="1:4">
      <c r="A28" s="146" t="s">
        <v>33</v>
      </c>
      <c r="B28" s="145">
        <v>422.4</v>
      </c>
      <c r="C28" s="145">
        <v>0.01</v>
      </c>
      <c r="D28" s="57">
        <v>3.3815482144490983E-2</v>
      </c>
    </row>
    <row r="29" spans="1:4">
      <c r="A29" s="146" t="s">
        <v>34</v>
      </c>
      <c r="B29" s="145">
        <v>0</v>
      </c>
      <c r="C29" s="145">
        <v>0</v>
      </c>
      <c r="D29" s="57">
        <v>0</v>
      </c>
    </row>
    <row r="30" spans="1:4">
      <c r="A30" s="146" t="s">
        <v>35</v>
      </c>
      <c r="B30" s="145">
        <v>0</v>
      </c>
      <c r="C30" s="145">
        <v>0</v>
      </c>
      <c r="D30" s="57">
        <v>0</v>
      </c>
    </row>
    <row r="31" spans="1:4">
      <c r="A31" s="146" t="s">
        <v>36</v>
      </c>
      <c r="B31" s="145">
        <v>0</v>
      </c>
      <c r="C31" s="145">
        <v>0</v>
      </c>
      <c r="D31" s="57">
        <v>0</v>
      </c>
    </row>
    <row r="32" spans="1:4">
      <c r="A32" s="152" t="s">
        <v>37</v>
      </c>
      <c r="B32" s="153">
        <v>479.57</v>
      </c>
      <c r="C32" s="153">
        <v>0.01</v>
      </c>
      <c r="D32" s="61">
        <v>3.8392260350458188E-2</v>
      </c>
    </row>
    <row r="33" spans="1:239" s="155" customFormat="1">
      <c r="A33" s="141" t="s">
        <v>38</v>
      </c>
      <c r="B33" s="2">
        <v>0</v>
      </c>
      <c r="C33" s="2">
        <v>0</v>
      </c>
      <c r="D33" s="2"/>
    </row>
    <row r="34" spans="1:239" s="155" customFormat="1">
      <c r="A34" s="146" t="s">
        <v>39</v>
      </c>
      <c r="B34" s="145">
        <v>547.86970296841707</v>
      </c>
      <c r="C34" s="145">
        <v>0.01</v>
      </c>
      <c r="D34" s="57">
        <v>4.386003351855134E-2</v>
      </c>
    </row>
    <row r="35" spans="1:239" s="155" customFormat="1">
      <c r="A35" s="138" t="s">
        <v>40</v>
      </c>
      <c r="B35" s="145">
        <v>547.86970296841707</v>
      </c>
      <c r="C35" s="145">
        <v>0.01</v>
      </c>
      <c r="D35" s="57">
        <v>4.386003351855134E-2</v>
      </c>
    </row>
    <row r="36" spans="1:239" s="156" customFormat="1">
      <c r="A36" s="148" t="s">
        <v>41</v>
      </c>
      <c r="B36" s="149">
        <v>12461.899702968416</v>
      </c>
      <c r="C36" s="149">
        <v>0.24</v>
      </c>
      <c r="D36" s="59">
        <v>0.99764476063486252</v>
      </c>
    </row>
    <row r="37" spans="1:239" s="155" customFormat="1">
      <c r="A37" s="141" t="s">
        <v>42</v>
      </c>
      <c r="B37" s="2">
        <v>0</v>
      </c>
      <c r="C37" s="2">
        <v>0</v>
      </c>
      <c r="D37" s="2"/>
    </row>
    <row r="38" spans="1:239" s="155" customFormat="1">
      <c r="A38" s="138" t="s">
        <v>43</v>
      </c>
      <c r="B38" s="145">
        <v>24</v>
      </c>
      <c r="C38" s="145">
        <v>0</v>
      </c>
      <c r="D38" s="57">
        <v>1.9213342127551694E-3</v>
      </c>
    </row>
    <row r="39" spans="1:239" s="155" customFormat="1">
      <c r="A39" s="138" t="s">
        <v>44</v>
      </c>
      <c r="B39" s="145">
        <v>0.99</v>
      </c>
      <c r="C39" s="145">
        <v>0</v>
      </c>
      <c r="D39" s="57">
        <v>7.9255036276150743E-5</v>
      </c>
    </row>
    <row r="40" spans="1:239" s="155" customFormat="1">
      <c r="A40" s="146" t="s">
        <v>45</v>
      </c>
      <c r="B40" s="145">
        <v>0</v>
      </c>
      <c r="C40" s="145">
        <v>0</v>
      </c>
      <c r="D40" s="57">
        <v>0</v>
      </c>
    </row>
    <row r="41" spans="1:239" s="155" customFormat="1">
      <c r="A41" s="152" t="s">
        <v>46</v>
      </c>
      <c r="B41" s="153">
        <v>24.99</v>
      </c>
      <c r="C41" s="153">
        <v>0</v>
      </c>
      <c r="D41" s="61">
        <v>2.00058924903132E-3</v>
      </c>
      <c r="E41" s="158"/>
      <c r="F41" s="158"/>
      <c r="G41" s="27"/>
      <c r="H41" s="157"/>
      <c r="I41" s="158"/>
      <c r="J41" s="158"/>
      <c r="K41" s="27"/>
      <c r="L41" s="157"/>
      <c r="M41" s="158"/>
      <c r="N41" s="158"/>
      <c r="O41" s="27"/>
      <c r="P41" s="157"/>
      <c r="Q41" s="158"/>
      <c r="R41" s="158"/>
      <c r="S41" s="27"/>
      <c r="T41" s="157"/>
      <c r="U41" s="158"/>
      <c r="V41" s="158"/>
      <c r="W41" s="27"/>
      <c r="X41" s="157"/>
      <c r="Y41" s="158"/>
      <c r="Z41" s="158"/>
      <c r="AA41" s="27"/>
      <c r="AB41" s="157"/>
      <c r="AC41" s="158"/>
      <c r="AD41" s="158"/>
      <c r="AE41" s="27"/>
      <c r="AF41" s="157"/>
      <c r="AG41" s="158"/>
      <c r="AH41" s="158"/>
      <c r="AI41" s="27"/>
      <c r="AJ41" s="157"/>
      <c r="AK41" s="158"/>
      <c r="AL41" s="158"/>
      <c r="AM41" s="27"/>
      <c r="AN41" s="157"/>
      <c r="AO41" s="158"/>
      <c r="AP41" s="158"/>
      <c r="AQ41" s="27"/>
      <c r="AR41" s="157"/>
      <c r="AS41" s="158"/>
      <c r="AT41" s="158"/>
      <c r="AU41" s="27"/>
      <c r="AV41" s="157"/>
      <c r="AW41" s="158"/>
      <c r="AX41" s="158"/>
      <c r="AY41" s="27"/>
      <c r="AZ41" s="157"/>
      <c r="BA41" s="158"/>
      <c r="BB41" s="158"/>
      <c r="BC41" s="27"/>
      <c r="BD41" s="157"/>
      <c r="BE41" s="158"/>
      <c r="BF41" s="158"/>
      <c r="BG41" s="27"/>
      <c r="BH41" s="157"/>
      <c r="BI41" s="158"/>
      <c r="BJ41" s="158"/>
      <c r="BK41" s="27"/>
      <c r="BL41" s="157"/>
      <c r="BM41" s="158"/>
      <c r="BN41" s="158"/>
      <c r="BO41" s="27"/>
      <c r="BP41" s="157"/>
      <c r="BQ41" s="158"/>
      <c r="BR41" s="158"/>
      <c r="BS41" s="27"/>
      <c r="BT41" s="157"/>
      <c r="BU41" s="158"/>
      <c r="BV41" s="158"/>
      <c r="BW41" s="27"/>
      <c r="BX41" s="157"/>
      <c r="BY41" s="158"/>
      <c r="BZ41" s="158"/>
      <c r="CA41" s="27"/>
      <c r="CB41" s="157"/>
      <c r="CC41" s="158"/>
      <c r="CD41" s="158"/>
      <c r="CE41" s="27"/>
      <c r="CF41" s="157"/>
      <c r="CG41" s="158"/>
      <c r="CH41" s="158"/>
      <c r="CI41" s="27"/>
      <c r="CJ41" s="157"/>
      <c r="CK41" s="158"/>
      <c r="CL41" s="158"/>
      <c r="CM41" s="27"/>
      <c r="CN41" s="157"/>
      <c r="CO41" s="158"/>
      <c r="CP41" s="158"/>
      <c r="CQ41" s="27"/>
      <c r="CR41" s="157"/>
      <c r="CS41" s="158"/>
      <c r="CT41" s="158"/>
      <c r="CU41" s="27"/>
      <c r="CV41" s="157"/>
      <c r="CW41" s="158"/>
      <c r="CX41" s="158"/>
      <c r="CY41" s="27"/>
      <c r="CZ41" s="157"/>
      <c r="DA41" s="158"/>
      <c r="DB41" s="158"/>
      <c r="DC41" s="27"/>
      <c r="DD41" s="157"/>
      <c r="DE41" s="158"/>
      <c r="DF41" s="158"/>
      <c r="DG41" s="27"/>
      <c r="DH41" s="157"/>
      <c r="DI41" s="158"/>
      <c r="DJ41" s="158"/>
      <c r="DK41" s="27"/>
      <c r="DL41" s="157"/>
      <c r="DM41" s="158"/>
      <c r="DN41" s="158"/>
      <c r="DO41" s="27"/>
      <c r="DP41" s="157"/>
      <c r="DQ41" s="158"/>
      <c r="DR41" s="158"/>
      <c r="DS41" s="27"/>
      <c r="DT41" s="157"/>
      <c r="DU41" s="158"/>
      <c r="DV41" s="158"/>
      <c r="DW41" s="27"/>
      <c r="DX41" s="157"/>
      <c r="DY41" s="158"/>
      <c r="DZ41" s="158"/>
      <c r="EA41" s="27"/>
      <c r="EB41" s="157"/>
      <c r="EC41" s="158"/>
      <c r="ED41" s="158"/>
      <c r="EE41" s="27"/>
      <c r="EF41" s="157"/>
      <c r="EG41" s="158"/>
      <c r="EH41" s="158"/>
      <c r="EI41" s="27"/>
      <c r="EJ41" s="157"/>
      <c r="EK41" s="158"/>
      <c r="EL41" s="158"/>
      <c r="EM41" s="27"/>
      <c r="EN41" s="157"/>
      <c r="EO41" s="158"/>
      <c r="EP41" s="158"/>
      <c r="EQ41" s="27"/>
      <c r="ER41" s="157"/>
      <c r="ES41" s="158"/>
      <c r="ET41" s="158"/>
      <c r="EU41" s="27"/>
      <c r="EV41" s="157"/>
      <c r="EW41" s="158"/>
      <c r="EX41" s="158"/>
      <c r="EY41" s="27"/>
      <c r="EZ41" s="157"/>
      <c r="FA41" s="158"/>
      <c r="FB41" s="158"/>
      <c r="FC41" s="27"/>
      <c r="FD41" s="157"/>
      <c r="FE41" s="158"/>
      <c r="FF41" s="158"/>
      <c r="FG41" s="27"/>
      <c r="FH41" s="157"/>
      <c r="FI41" s="158"/>
      <c r="FJ41" s="158"/>
      <c r="FK41" s="27"/>
      <c r="FL41" s="157"/>
      <c r="FM41" s="158"/>
      <c r="FN41" s="158"/>
      <c r="FO41" s="27"/>
      <c r="FP41" s="157"/>
      <c r="FQ41" s="158"/>
      <c r="FR41" s="158"/>
      <c r="FS41" s="27"/>
      <c r="FT41" s="157"/>
      <c r="FU41" s="158"/>
      <c r="FV41" s="158"/>
      <c r="FW41" s="27"/>
      <c r="FX41" s="157"/>
      <c r="FY41" s="158"/>
      <c r="FZ41" s="158"/>
      <c r="GA41" s="27"/>
      <c r="GB41" s="157"/>
      <c r="GC41" s="158"/>
      <c r="GD41" s="158"/>
      <c r="GE41" s="27"/>
      <c r="GF41" s="157"/>
      <c r="GG41" s="158"/>
      <c r="GH41" s="158"/>
      <c r="GI41" s="27"/>
      <c r="GJ41" s="157"/>
      <c r="GK41" s="158"/>
      <c r="GL41" s="158"/>
      <c r="GM41" s="27"/>
      <c r="GN41" s="157"/>
      <c r="GO41" s="158"/>
      <c r="GP41" s="158"/>
      <c r="GQ41" s="27"/>
      <c r="GR41" s="157"/>
      <c r="GS41" s="158"/>
      <c r="GT41" s="158"/>
      <c r="GU41" s="27"/>
      <c r="GV41" s="157"/>
      <c r="GW41" s="158"/>
      <c r="GX41" s="158"/>
      <c r="GY41" s="27"/>
      <c r="GZ41" s="157"/>
      <c r="HA41" s="158"/>
      <c r="HB41" s="158"/>
      <c r="HC41" s="27"/>
      <c r="HD41" s="157"/>
      <c r="HE41" s="158"/>
      <c r="HF41" s="158"/>
      <c r="HG41" s="27"/>
      <c r="HH41" s="157"/>
      <c r="HI41" s="158"/>
      <c r="HJ41" s="158"/>
      <c r="HK41" s="27"/>
      <c r="HL41" s="157"/>
      <c r="HM41" s="158"/>
      <c r="HN41" s="158"/>
      <c r="HO41" s="27"/>
      <c r="HP41" s="157"/>
      <c r="HQ41" s="158"/>
      <c r="HR41" s="158"/>
      <c r="HS41" s="27"/>
      <c r="HT41" s="157"/>
      <c r="HU41" s="158"/>
      <c r="HV41" s="158"/>
      <c r="HW41" s="27"/>
      <c r="HX41" s="157"/>
      <c r="HY41" s="158"/>
      <c r="HZ41" s="158"/>
      <c r="IA41" s="27"/>
      <c r="IB41" s="157"/>
      <c r="IC41" s="158"/>
      <c r="ID41" s="158"/>
      <c r="IE41" s="27"/>
    </row>
    <row r="42" spans="1:239" s="155" customFormat="1">
      <c r="A42" s="141" t="s">
        <v>47</v>
      </c>
      <c r="B42" s="2">
        <v>0</v>
      </c>
      <c r="C42" s="2">
        <v>0</v>
      </c>
      <c r="D42" s="2"/>
    </row>
    <row r="43" spans="1:239" s="155" customFormat="1">
      <c r="A43" s="146" t="s">
        <v>48</v>
      </c>
      <c r="B43" s="145">
        <v>1.6000479999999999</v>
      </c>
      <c r="C43" s="145">
        <v>0</v>
      </c>
      <c r="D43" s="57">
        <v>1.2809279018543678E-4</v>
      </c>
    </row>
    <row r="44" spans="1:239" s="155" customFormat="1">
      <c r="A44" s="146" t="s">
        <v>49</v>
      </c>
      <c r="B44" s="145">
        <v>0</v>
      </c>
      <c r="C44" s="145">
        <v>0</v>
      </c>
      <c r="D44" s="57">
        <v>0</v>
      </c>
    </row>
    <row r="45" spans="1:239" s="155" customFormat="1">
      <c r="A45" s="146" t="s">
        <v>50</v>
      </c>
      <c r="B45" s="145">
        <v>2.83</v>
      </c>
      <c r="C45" s="145">
        <v>0</v>
      </c>
      <c r="D45" s="57">
        <v>2.2655732592071374E-4</v>
      </c>
    </row>
    <row r="46" spans="1:239" s="155" customFormat="1">
      <c r="A46" s="152" t="s">
        <v>51</v>
      </c>
      <c r="B46" s="153">
        <v>4.4300480000000002</v>
      </c>
      <c r="C46" s="153">
        <v>0</v>
      </c>
      <c r="D46" s="61">
        <v>3.5465011610615055E-4</v>
      </c>
      <c r="E46" s="158"/>
      <c r="F46" s="158"/>
      <c r="G46" s="27"/>
      <c r="H46" s="157"/>
      <c r="I46" s="158"/>
      <c r="J46" s="158"/>
      <c r="K46" s="27"/>
      <c r="L46" s="157"/>
      <c r="M46" s="158"/>
      <c r="N46" s="158"/>
      <c r="O46" s="27"/>
      <c r="P46" s="157"/>
      <c r="Q46" s="158"/>
      <c r="R46" s="158"/>
      <c r="S46" s="27"/>
      <c r="T46" s="157"/>
      <c r="U46" s="158"/>
      <c r="V46" s="158"/>
      <c r="W46" s="27"/>
      <c r="X46" s="157"/>
      <c r="Y46" s="158"/>
      <c r="Z46" s="158"/>
      <c r="AA46" s="27"/>
      <c r="AB46" s="157"/>
      <c r="AC46" s="158"/>
      <c r="AD46" s="158"/>
      <c r="AE46" s="27"/>
      <c r="AF46" s="157"/>
      <c r="AG46" s="158"/>
      <c r="AH46" s="158"/>
      <c r="AI46" s="27"/>
      <c r="AJ46" s="157"/>
      <c r="AK46" s="158"/>
      <c r="AL46" s="158"/>
      <c r="AM46" s="27"/>
      <c r="AN46" s="157"/>
      <c r="AO46" s="158"/>
      <c r="AP46" s="158"/>
      <c r="AQ46" s="27"/>
      <c r="AR46" s="157"/>
      <c r="AS46" s="158"/>
      <c r="AT46" s="158"/>
      <c r="AU46" s="27"/>
      <c r="AV46" s="157"/>
      <c r="AW46" s="158"/>
      <c r="AX46" s="158"/>
      <c r="AY46" s="27"/>
      <c r="AZ46" s="157"/>
      <c r="BA46" s="158"/>
      <c r="BB46" s="158"/>
      <c r="BC46" s="27"/>
      <c r="BD46" s="157"/>
      <c r="BE46" s="158"/>
      <c r="BF46" s="158"/>
      <c r="BG46" s="27"/>
      <c r="BH46" s="157"/>
      <c r="BI46" s="158"/>
      <c r="BJ46" s="158"/>
      <c r="BK46" s="27"/>
      <c r="BL46" s="157"/>
      <c r="BM46" s="158"/>
      <c r="BN46" s="158"/>
      <c r="BO46" s="27"/>
      <c r="BP46" s="157"/>
      <c r="BQ46" s="158"/>
      <c r="BR46" s="158"/>
      <c r="BS46" s="27"/>
      <c r="BT46" s="157"/>
      <c r="BU46" s="158"/>
      <c r="BV46" s="158"/>
      <c r="BW46" s="27"/>
      <c r="BX46" s="157"/>
      <c r="BY46" s="158"/>
      <c r="BZ46" s="158"/>
      <c r="CA46" s="27"/>
      <c r="CB46" s="157"/>
      <c r="CC46" s="158"/>
      <c r="CD46" s="158"/>
      <c r="CE46" s="27"/>
      <c r="CF46" s="157"/>
      <c r="CG46" s="158"/>
      <c r="CH46" s="158"/>
      <c r="CI46" s="27"/>
      <c r="CJ46" s="157"/>
      <c r="CK46" s="158"/>
      <c r="CL46" s="158"/>
      <c r="CM46" s="27"/>
      <c r="CN46" s="157"/>
      <c r="CO46" s="158"/>
      <c r="CP46" s="158"/>
      <c r="CQ46" s="27"/>
      <c r="CR46" s="157"/>
      <c r="CS46" s="158"/>
      <c r="CT46" s="158"/>
      <c r="CU46" s="27"/>
      <c r="CV46" s="157"/>
      <c r="CW46" s="158"/>
      <c r="CX46" s="158"/>
      <c r="CY46" s="27"/>
      <c r="CZ46" s="157"/>
      <c r="DA46" s="158"/>
      <c r="DB46" s="158"/>
      <c r="DC46" s="27"/>
      <c r="DD46" s="157"/>
      <c r="DE46" s="158"/>
      <c r="DF46" s="158"/>
      <c r="DG46" s="27"/>
      <c r="DH46" s="157"/>
      <c r="DI46" s="158"/>
      <c r="DJ46" s="158"/>
      <c r="DK46" s="27"/>
      <c r="DL46" s="157"/>
      <c r="DM46" s="158"/>
      <c r="DN46" s="158"/>
      <c r="DO46" s="27"/>
      <c r="DP46" s="157"/>
      <c r="DQ46" s="158"/>
      <c r="DR46" s="158"/>
      <c r="DS46" s="27"/>
      <c r="DT46" s="157"/>
      <c r="DU46" s="158"/>
      <c r="DV46" s="158"/>
      <c r="DW46" s="27"/>
      <c r="DX46" s="157"/>
      <c r="DY46" s="158"/>
      <c r="DZ46" s="158"/>
      <c r="EA46" s="27"/>
      <c r="EB46" s="157"/>
      <c r="EC46" s="158"/>
      <c r="ED46" s="158"/>
      <c r="EE46" s="27"/>
      <c r="EF46" s="157"/>
      <c r="EG46" s="158"/>
      <c r="EH46" s="158"/>
      <c r="EI46" s="27"/>
      <c r="EJ46" s="157"/>
      <c r="EK46" s="158"/>
      <c r="EL46" s="158"/>
      <c r="EM46" s="27"/>
      <c r="EN46" s="157"/>
      <c r="EO46" s="158"/>
      <c r="EP46" s="158"/>
      <c r="EQ46" s="27"/>
      <c r="ER46" s="157"/>
      <c r="ES46" s="158"/>
      <c r="ET46" s="158"/>
      <c r="EU46" s="27"/>
      <c r="EV46" s="157"/>
      <c r="EW46" s="158"/>
      <c r="EX46" s="158"/>
      <c r="EY46" s="27"/>
      <c r="EZ46" s="157"/>
      <c r="FA46" s="158"/>
      <c r="FB46" s="158"/>
      <c r="FC46" s="27"/>
      <c r="FD46" s="157"/>
      <c r="FE46" s="158"/>
      <c r="FF46" s="158"/>
      <c r="FG46" s="27"/>
      <c r="FH46" s="157"/>
      <c r="FI46" s="158"/>
      <c r="FJ46" s="158"/>
      <c r="FK46" s="27"/>
      <c r="FL46" s="157"/>
      <c r="FM46" s="158"/>
      <c r="FN46" s="158"/>
      <c r="FO46" s="27"/>
      <c r="FP46" s="157"/>
      <c r="FQ46" s="158"/>
      <c r="FR46" s="158"/>
      <c r="FS46" s="27"/>
      <c r="FT46" s="157"/>
      <c r="FU46" s="158"/>
      <c r="FV46" s="158"/>
      <c r="FW46" s="27"/>
      <c r="FX46" s="157"/>
      <c r="FY46" s="158"/>
      <c r="FZ46" s="158"/>
      <c r="GA46" s="27"/>
      <c r="GB46" s="157"/>
      <c r="GC46" s="158"/>
      <c r="GD46" s="158"/>
      <c r="GE46" s="27"/>
      <c r="GF46" s="157"/>
      <c r="GG46" s="158"/>
      <c r="GH46" s="158"/>
      <c r="GI46" s="27"/>
      <c r="GJ46" s="157"/>
      <c r="GK46" s="158"/>
      <c r="GL46" s="158"/>
      <c r="GM46" s="27"/>
      <c r="GN46" s="157"/>
      <c r="GO46" s="158"/>
      <c r="GP46" s="158"/>
      <c r="GQ46" s="27"/>
      <c r="GR46" s="157"/>
      <c r="GS46" s="158"/>
      <c r="GT46" s="158"/>
      <c r="GU46" s="27"/>
      <c r="GV46" s="157"/>
      <c r="GW46" s="158"/>
      <c r="GX46" s="158"/>
      <c r="GY46" s="27"/>
      <c r="GZ46" s="157"/>
      <c r="HA46" s="158"/>
      <c r="HB46" s="158"/>
      <c r="HC46" s="27"/>
      <c r="HD46" s="157"/>
      <c r="HE46" s="158"/>
      <c r="HF46" s="158"/>
      <c r="HG46" s="27"/>
      <c r="HH46" s="157"/>
      <c r="HI46" s="158"/>
      <c r="HJ46" s="158"/>
      <c r="HK46" s="27"/>
      <c r="HL46" s="157"/>
      <c r="HM46" s="158"/>
      <c r="HN46" s="158"/>
      <c r="HO46" s="27"/>
      <c r="HP46" s="157"/>
      <c r="HQ46" s="158"/>
      <c r="HR46" s="158"/>
      <c r="HS46" s="27"/>
      <c r="HT46" s="157"/>
      <c r="HU46" s="158"/>
      <c r="HV46" s="158"/>
      <c r="HW46" s="27"/>
      <c r="HX46" s="157"/>
      <c r="HY46" s="158"/>
      <c r="HZ46" s="158"/>
      <c r="IA46" s="27"/>
      <c r="IB46" s="157"/>
      <c r="IC46" s="158"/>
      <c r="ID46" s="158"/>
      <c r="IE46" s="27"/>
    </row>
    <row r="47" spans="1:239" s="155" customFormat="1">
      <c r="A47" s="159" t="s">
        <v>52</v>
      </c>
      <c r="B47" s="160">
        <v>29.420047999999998</v>
      </c>
      <c r="C47" s="160">
        <v>0</v>
      </c>
      <c r="D47" s="63">
        <v>2.3552393651374705E-3</v>
      </c>
      <c r="E47" s="158"/>
      <c r="F47" s="157"/>
      <c r="G47" s="158"/>
      <c r="H47" s="158"/>
      <c r="I47" s="158"/>
      <c r="J47" s="157"/>
      <c r="K47" s="158"/>
      <c r="L47" s="158"/>
      <c r="M47" s="158"/>
      <c r="N47" s="157"/>
      <c r="O47" s="158"/>
      <c r="P47" s="158"/>
      <c r="Q47" s="158"/>
      <c r="R47" s="157"/>
      <c r="S47" s="158"/>
      <c r="T47" s="158"/>
      <c r="U47" s="158"/>
      <c r="V47" s="157"/>
      <c r="W47" s="158"/>
      <c r="X47" s="158"/>
      <c r="Y47" s="158"/>
      <c r="Z47" s="157"/>
      <c r="AA47" s="158"/>
      <c r="AB47" s="158"/>
      <c r="AC47" s="158"/>
      <c r="AD47" s="157"/>
      <c r="AE47" s="158"/>
      <c r="AF47" s="158"/>
      <c r="AG47" s="158"/>
      <c r="AH47" s="157"/>
      <c r="AI47" s="158"/>
      <c r="AJ47" s="158"/>
      <c r="AK47" s="158"/>
      <c r="AL47" s="157"/>
      <c r="AM47" s="158"/>
      <c r="AN47" s="158"/>
      <c r="AO47" s="158"/>
      <c r="AP47" s="157"/>
      <c r="AQ47" s="158"/>
      <c r="AR47" s="158"/>
      <c r="AS47" s="158"/>
      <c r="AT47" s="157"/>
      <c r="AU47" s="158"/>
      <c r="AV47" s="158"/>
      <c r="AW47" s="158"/>
      <c r="AX47" s="157"/>
      <c r="AY47" s="158"/>
      <c r="AZ47" s="158"/>
      <c r="BA47" s="158"/>
      <c r="BB47" s="157"/>
      <c r="BC47" s="158"/>
      <c r="BD47" s="158"/>
      <c r="BE47" s="158"/>
      <c r="BF47" s="157"/>
      <c r="BG47" s="158"/>
      <c r="BH47" s="158"/>
      <c r="BI47" s="158"/>
      <c r="BJ47" s="157"/>
      <c r="BK47" s="158"/>
      <c r="BL47" s="158"/>
      <c r="BM47" s="158"/>
      <c r="BN47" s="157"/>
      <c r="BO47" s="158"/>
      <c r="BP47" s="158"/>
      <c r="BQ47" s="158"/>
      <c r="BR47" s="157"/>
      <c r="BS47" s="158"/>
      <c r="BT47" s="158"/>
      <c r="BU47" s="158"/>
      <c r="BV47" s="157"/>
      <c r="BW47" s="158"/>
      <c r="BX47" s="158"/>
      <c r="BY47" s="158"/>
      <c r="BZ47" s="157"/>
      <c r="CA47" s="158"/>
      <c r="CB47" s="158"/>
      <c r="CC47" s="158"/>
      <c r="CD47" s="157"/>
      <c r="CE47" s="158"/>
      <c r="CF47" s="158"/>
      <c r="CG47" s="158"/>
      <c r="CH47" s="157"/>
      <c r="CI47" s="158"/>
      <c r="CJ47" s="158"/>
      <c r="CK47" s="158"/>
      <c r="CL47" s="157"/>
      <c r="CM47" s="158"/>
      <c r="CN47" s="158"/>
      <c r="CO47" s="158"/>
      <c r="CP47" s="157"/>
      <c r="CQ47" s="158"/>
      <c r="CR47" s="158"/>
      <c r="CS47" s="158"/>
      <c r="CT47" s="157"/>
      <c r="CU47" s="158"/>
      <c r="CV47" s="158"/>
      <c r="CW47" s="158"/>
      <c r="CX47" s="157"/>
      <c r="CY47" s="158"/>
      <c r="CZ47" s="158"/>
      <c r="DA47" s="158"/>
      <c r="DB47" s="157"/>
      <c r="DC47" s="158"/>
      <c r="DD47" s="158"/>
      <c r="DE47" s="158"/>
      <c r="DF47" s="157"/>
      <c r="DG47" s="158"/>
      <c r="DH47" s="158"/>
      <c r="DI47" s="158"/>
      <c r="DJ47" s="157"/>
      <c r="DK47" s="158"/>
      <c r="DL47" s="158"/>
      <c r="DM47" s="158"/>
      <c r="DN47" s="157"/>
      <c r="DO47" s="158"/>
      <c r="DP47" s="158"/>
      <c r="DQ47" s="158"/>
      <c r="DR47" s="157"/>
      <c r="DS47" s="158"/>
      <c r="DT47" s="158"/>
      <c r="DU47" s="158"/>
      <c r="DV47" s="157"/>
      <c r="DW47" s="158"/>
      <c r="DX47" s="158"/>
      <c r="DY47" s="158"/>
      <c r="DZ47" s="157"/>
      <c r="EA47" s="158"/>
      <c r="EB47" s="158"/>
      <c r="EC47" s="158"/>
      <c r="ED47" s="157"/>
      <c r="EE47" s="158"/>
      <c r="EF47" s="158"/>
      <c r="EG47" s="158"/>
      <c r="EH47" s="157"/>
      <c r="EI47" s="158"/>
      <c r="EJ47" s="158"/>
      <c r="EK47" s="158"/>
      <c r="EL47" s="157"/>
      <c r="EM47" s="158"/>
      <c r="EN47" s="158"/>
      <c r="EO47" s="158"/>
      <c r="EP47" s="157"/>
      <c r="EQ47" s="158"/>
      <c r="ER47" s="158"/>
      <c r="ES47" s="158"/>
      <c r="ET47" s="157"/>
      <c r="EU47" s="158"/>
      <c r="EV47" s="158"/>
      <c r="EW47" s="158"/>
      <c r="EX47" s="157"/>
      <c r="EY47" s="158"/>
      <c r="EZ47" s="158"/>
      <c r="FA47" s="158"/>
      <c r="FB47" s="157"/>
      <c r="FC47" s="158"/>
      <c r="FD47" s="158"/>
      <c r="FE47" s="158"/>
      <c r="FF47" s="157"/>
      <c r="FG47" s="158"/>
      <c r="FH47" s="158"/>
      <c r="FI47" s="158"/>
      <c r="FJ47" s="157"/>
      <c r="FK47" s="158"/>
      <c r="FL47" s="158"/>
      <c r="FM47" s="158"/>
      <c r="FN47" s="157"/>
      <c r="FO47" s="158"/>
      <c r="FP47" s="158"/>
      <c r="FQ47" s="158"/>
      <c r="FR47" s="157"/>
      <c r="FS47" s="158"/>
      <c r="FT47" s="158"/>
      <c r="FU47" s="158"/>
      <c r="FV47" s="157"/>
      <c r="FW47" s="158"/>
      <c r="FX47" s="158"/>
      <c r="FY47" s="158"/>
      <c r="FZ47" s="157"/>
      <c r="GA47" s="158"/>
      <c r="GB47" s="158"/>
      <c r="GC47" s="158"/>
      <c r="GD47" s="157"/>
      <c r="GE47" s="158"/>
      <c r="GF47" s="158"/>
      <c r="GG47" s="158"/>
      <c r="GH47" s="157"/>
      <c r="GI47" s="158"/>
      <c r="GJ47" s="158"/>
      <c r="GK47" s="158"/>
      <c r="GL47" s="157"/>
      <c r="GM47" s="158"/>
      <c r="GN47" s="158"/>
      <c r="GO47" s="158"/>
      <c r="GP47" s="157"/>
      <c r="GQ47" s="158"/>
      <c r="GR47" s="158"/>
      <c r="GS47" s="158"/>
      <c r="GT47" s="157"/>
      <c r="GU47" s="158"/>
      <c r="GV47" s="158"/>
      <c r="GW47" s="158"/>
      <c r="GX47" s="157"/>
      <c r="GY47" s="158"/>
      <c r="GZ47" s="158"/>
      <c r="HA47" s="158"/>
      <c r="HB47" s="157"/>
      <c r="HC47" s="158"/>
      <c r="HD47" s="158"/>
      <c r="HE47" s="158"/>
      <c r="HF47" s="157"/>
      <c r="HG47" s="158"/>
      <c r="HH47" s="158"/>
      <c r="HI47" s="158"/>
      <c r="HJ47" s="157"/>
      <c r="HK47" s="158"/>
      <c r="HL47" s="158"/>
      <c r="HM47" s="158"/>
      <c r="HN47" s="157"/>
      <c r="HO47" s="158"/>
      <c r="HP47" s="158"/>
      <c r="HQ47" s="158"/>
      <c r="HR47" s="157"/>
      <c r="HS47" s="158"/>
      <c r="HT47" s="158"/>
      <c r="HU47" s="158"/>
      <c r="HV47" s="157"/>
      <c r="HW47" s="158"/>
      <c r="HX47" s="158"/>
      <c r="HY47" s="158"/>
      <c r="HZ47" s="157"/>
      <c r="IA47" s="158"/>
      <c r="IB47" s="158"/>
      <c r="IC47" s="158"/>
    </row>
    <row r="48" spans="1:239" s="156" customFormat="1" ht="13.5" thickBot="1">
      <c r="A48" s="162" t="s">
        <v>53</v>
      </c>
      <c r="B48" s="163">
        <v>12491.319750968416</v>
      </c>
      <c r="C48" s="163">
        <v>0.24</v>
      </c>
      <c r="D48" s="73">
        <v>1</v>
      </c>
    </row>
    <row r="49" spans="1:239" s="155" customFormat="1" ht="13.5" thickBot="1">
      <c r="A49" s="166"/>
      <c r="B49" s="228"/>
      <c r="C49" s="228"/>
      <c r="D49" s="64"/>
    </row>
    <row r="50" spans="1:239" s="155" customFormat="1" ht="13.5" thickBot="1">
      <c r="A50" s="167" t="s">
        <v>54</v>
      </c>
      <c r="B50" s="229">
        <v>5864.3</v>
      </c>
      <c r="C50" s="229">
        <v>0.1</v>
      </c>
      <c r="D50" s="66">
        <v>1</v>
      </c>
    </row>
    <row r="51" spans="1:239" s="155" customFormat="1">
      <c r="A51" s="168" t="s">
        <v>55</v>
      </c>
      <c r="B51" s="230">
        <v>80.8</v>
      </c>
      <c r="C51" s="230">
        <v>0</v>
      </c>
      <c r="D51" s="68">
        <v>1.3778285558378664E-2</v>
      </c>
    </row>
    <row r="52" spans="1:239" s="155" customFormat="1">
      <c r="A52" s="152" t="s">
        <v>56</v>
      </c>
      <c r="B52" s="153">
        <v>544.5</v>
      </c>
      <c r="C52" s="153">
        <v>0.01</v>
      </c>
      <c r="D52" s="61">
        <v>9.2849956516549287E-2</v>
      </c>
      <c r="E52" s="158"/>
      <c r="F52" s="158"/>
      <c r="G52" s="27"/>
      <c r="H52" s="157"/>
      <c r="I52" s="158"/>
      <c r="J52" s="158"/>
      <c r="K52" s="27"/>
      <c r="L52" s="157"/>
      <c r="M52" s="158"/>
      <c r="N52" s="158"/>
      <c r="O52" s="27"/>
      <c r="P52" s="157"/>
      <c r="Q52" s="158"/>
      <c r="R52" s="158"/>
      <c r="S52" s="27"/>
      <c r="T52" s="157"/>
      <c r="U52" s="158"/>
      <c r="V52" s="158"/>
      <c r="W52" s="27"/>
      <c r="X52" s="157"/>
      <c r="Y52" s="158"/>
      <c r="Z52" s="158"/>
      <c r="AA52" s="27"/>
      <c r="AB52" s="157"/>
      <c r="AC52" s="158"/>
      <c r="AD52" s="158"/>
      <c r="AE52" s="27"/>
      <c r="AF52" s="157"/>
      <c r="AG52" s="158"/>
      <c r="AH52" s="158"/>
      <c r="AI52" s="27"/>
      <c r="AJ52" s="157"/>
      <c r="AK52" s="158"/>
      <c r="AL52" s="158"/>
      <c r="AM52" s="27"/>
      <c r="AN52" s="157"/>
      <c r="AO52" s="158"/>
      <c r="AP52" s="158"/>
      <c r="AQ52" s="27"/>
      <c r="AR52" s="157"/>
      <c r="AS52" s="158"/>
      <c r="AT52" s="158"/>
      <c r="AU52" s="27"/>
      <c r="AV52" s="157"/>
      <c r="AW52" s="158"/>
      <c r="AX52" s="158"/>
      <c r="AY52" s="27"/>
      <c r="AZ52" s="157"/>
      <c r="BA52" s="158"/>
      <c r="BB52" s="158"/>
      <c r="BC52" s="27"/>
      <c r="BD52" s="157"/>
      <c r="BE52" s="158"/>
      <c r="BF52" s="158"/>
      <c r="BG52" s="27"/>
      <c r="BH52" s="157"/>
      <c r="BI52" s="158"/>
      <c r="BJ52" s="158"/>
      <c r="BK52" s="27"/>
      <c r="BL52" s="157"/>
      <c r="BM52" s="158"/>
      <c r="BN52" s="158"/>
      <c r="BO52" s="27"/>
      <c r="BP52" s="157"/>
      <c r="BQ52" s="158"/>
      <c r="BR52" s="158"/>
      <c r="BS52" s="27"/>
      <c r="BT52" s="157"/>
      <c r="BU52" s="158"/>
      <c r="BV52" s="158"/>
      <c r="BW52" s="27"/>
      <c r="BX52" s="157"/>
      <c r="BY52" s="158"/>
      <c r="BZ52" s="158"/>
      <c r="CA52" s="27"/>
      <c r="CB52" s="157"/>
      <c r="CC52" s="158"/>
      <c r="CD52" s="158"/>
      <c r="CE52" s="27"/>
      <c r="CF52" s="157"/>
      <c r="CG52" s="158"/>
      <c r="CH52" s="158"/>
      <c r="CI52" s="27"/>
      <c r="CJ52" s="157"/>
      <c r="CK52" s="158"/>
      <c r="CL52" s="158"/>
      <c r="CM52" s="27"/>
      <c r="CN52" s="157"/>
      <c r="CO52" s="158"/>
      <c r="CP52" s="158"/>
      <c r="CQ52" s="27"/>
      <c r="CR52" s="157"/>
      <c r="CS52" s="158"/>
      <c r="CT52" s="158"/>
      <c r="CU52" s="27"/>
      <c r="CV52" s="157"/>
      <c r="CW52" s="158"/>
      <c r="CX52" s="158"/>
      <c r="CY52" s="27"/>
      <c r="CZ52" s="157"/>
      <c r="DA52" s="158"/>
      <c r="DB52" s="158"/>
      <c r="DC52" s="27"/>
      <c r="DD52" s="157"/>
      <c r="DE52" s="158"/>
      <c r="DF52" s="158"/>
      <c r="DG52" s="27"/>
      <c r="DH52" s="157"/>
      <c r="DI52" s="158"/>
      <c r="DJ52" s="158"/>
      <c r="DK52" s="27"/>
      <c r="DL52" s="157"/>
      <c r="DM52" s="158"/>
      <c r="DN52" s="158"/>
      <c r="DO52" s="27"/>
      <c r="DP52" s="157"/>
      <c r="DQ52" s="158"/>
      <c r="DR52" s="158"/>
      <c r="DS52" s="27"/>
      <c r="DT52" s="157"/>
      <c r="DU52" s="158"/>
      <c r="DV52" s="158"/>
      <c r="DW52" s="27"/>
      <c r="DX52" s="157"/>
      <c r="DY52" s="158"/>
      <c r="DZ52" s="158"/>
      <c r="EA52" s="27"/>
      <c r="EB52" s="157"/>
      <c r="EC52" s="158"/>
      <c r="ED52" s="158"/>
      <c r="EE52" s="27"/>
      <c r="EF52" s="157"/>
      <c r="EG52" s="158"/>
      <c r="EH52" s="158"/>
      <c r="EI52" s="27"/>
      <c r="EJ52" s="157"/>
      <c r="EK52" s="158"/>
      <c r="EL52" s="158"/>
      <c r="EM52" s="27"/>
      <c r="EN52" s="157"/>
      <c r="EO52" s="158"/>
      <c r="EP52" s="158"/>
      <c r="EQ52" s="27"/>
      <c r="ER52" s="157"/>
      <c r="ES52" s="158"/>
      <c r="ET52" s="158"/>
      <c r="EU52" s="27"/>
      <c r="EV52" s="157"/>
      <c r="EW52" s="158"/>
      <c r="EX52" s="158"/>
      <c r="EY52" s="27"/>
      <c r="EZ52" s="157"/>
      <c r="FA52" s="158"/>
      <c r="FB52" s="158"/>
      <c r="FC52" s="27"/>
      <c r="FD52" s="157"/>
      <c r="FE52" s="158"/>
      <c r="FF52" s="158"/>
      <c r="FG52" s="27"/>
      <c r="FH52" s="157"/>
      <c r="FI52" s="158"/>
      <c r="FJ52" s="158"/>
      <c r="FK52" s="27"/>
      <c r="FL52" s="157"/>
      <c r="FM52" s="158"/>
      <c r="FN52" s="158"/>
      <c r="FO52" s="27"/>
      <c r="FP52" s="157"/>
      <c r="FQ52" s="158"/>
      <c r="FR52" s="158"/>
      <c r="FS52" s="27"/>
      <c r="FT52" s="157"/>
      <c r="FU52" s="158"/>
      <c r="FV52" s="158"/>
      <c r="FW52" s="27"/>
      <c r="FX52" s="157"/>
      <c r="FY52" s="158"/>
      <c r="FZ52" s="158"/>
      <c r="GA52" s="27"/>
      <c r="GB52" s="157"/>
      <c r="GC52" s="158"/>
      <c r="GD52" s="158"/>
      <c r="GE52" s="27"/>
      <c r="GF52" s="157"/>
      <c r="GG52" s="158"/>
      <c r="GH52" s="158"/>
      <c r="GI52" s="27"/>
      <c r="GJ52" s="157"/>
      <c r="GK52" s="158"/>
      <c r="GL52" s="158"/>
      <c r="GM52" s="27"/>
      <c r="GN52" s="157"/>
      <c r="GO52" s="158"/>
      <c r="GP52" s="158"/>
      <c r="GQ52" s="27"/>
      <c r="GR52" s="157"/>
      <c r="GS52" s="158"/>
      <c r="GT52" s="158"/>
      <c r="GU52" s="27"/>
      <c r="GV52" s="157"/>
      <c r="GW52" s="158"/>
      <c r="GX52" s="158"/>
      <c r="GY52" s="27"/>
      <c r="GZ52" s="157"/>
      <c r="HA52" s="158"/>
      <c r="HB52" s="158"/>
      <c r="HC52" s="27"/>
      <c r="HD52" s="157"/>
      <c r="HE52" s="158"/>
      <c r="HF52" s="158"/>
      <c r="HG52" s="27"/>
      <c r="HH52" s="157"/>
      <c r="HI52" s="158"/>
      <c r="HJ52" s="158"/>
      <c r="HK52" s="27"/>
      <c r="HL52" s="157"/>
      <c r="HM52" s="158"/>
      <c r="HN52" s="158"/>
      <c r="HO52" s="27"/>
      <c r="HP52" s="157"/>
      <c r="HQ52" s="158"/>
      <c r="HR52" s="158"/>
      <c r="HS52" s="27"/>
      <c r="HT52" s="157"/>
      <c r="HU52" s="158"/>
      <c r="HV52" s="158"/>
      <c r="HW52" s="27"/>
      <c r="HX52" s="157"/>
      <c r="HY52" s="158"/>
      <c r="HZ52" s="158"/>
      <c r="IA52" s="27"/>
      <c r="IB52" s="157"/>
      <c r="IC52" s="158"/>
      <c r="ID52" s="158"/>
      <c r="IE52" s="27"/>
    </row>
    <row r="53" spans="1:239" s="26" customFormat="1">
      <c r="A53" s="152" t="s">
        <v>57</v>
      </c>
      <c r="B53" s="153">
        <v>5239</v>
      </c>
      <c r="C53" s="153">
        <v>0.09</v>
      </c>
      <c r="D53" s="61">
        <v>0.89337175792507206</v>
      </c>
    </row>
    <row r="54" spans="1:239" ht="13.5" thickBot="1">
      <c r="A54" s="169" t="s">
        <v>18</v>
      </c>
      <c r="B54" s="231">
        <v>0</v>
      </c>
      <c r="C54" s="231">
        <v>0</v>
      </c>
      <c r="D54" s="70">
        <v>0</v>
      </c>
    </row>
    <row r="55" spans="1:239">
      <c r="A55" s="165" t="s">
        <v>58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6" width="13.140625" style="2"/>
    <col min="257" max="257" width="52.140625" style="2" customWidth="1"/>
    <col min="258" max="259" width="14.42578125" style="2" customWidth="1"/>
    <col min="260" max="260" width="9.85546875" style="2" customWidth="1"/>
    <col min="261" max="512" width="13.140625" style="2"/>
    <col min="513" max="513" width="52.140625" style="2" customWidth="1"/>
    <col min="514" max="515" width="14.42578125" style="2" customWidth="1"/>
    <col min="516" max="516" width="9.85546875" style="2" customWidth="1"/>
    <col min="517" max="768" width="13.140625" style="2"/>
    <col min="769" max="769" width="52.140625" style="2" customWidth="1"/>
    <col min="770" max="771" width="14.42578125" style="2" customWidth="1"/>
    <col min="772" max="772" width="9.85546875" style="2" customWidth="1"/>
    <col min="773" max="1024" width="13.140625" style="2"/>
    <col min="1025" max="1025" width="52.140625" style="2" customWidth="1"/>
    <col min="1026" max="1027" width="14.42578125" style="2" customWidth="1"/>
    <col min="1028" max="1028" width="9.85546875" style="2" customWidth="1"/>
    <col min="1029" max="1280" width="13.140625" style="2"/>
    <col min="1281" max="1281" width="52.140625" style="2" customWidth="1"/>
    <col min="1282" max="1283" width="14.42578125" style="2" customWidth="1"/>
    <col min="1284" max="1284" width="9.85546875" style="2" customWidth="1"/>
    <col min="1285" max="1536" width="13.140625" style="2"/>
    <col min="1537" max="1537" width="52.140625" style="2" customWidth="1"/>
    <col min="1538" max="1539" width="14.42578125" style="2" customWidth="1"/>
    <col min="1540" max="1540" width="9.85546875" style="2" customWidth="1"/>
    <col min="1541" max="1792" width="13.140625" style="2"/>
    <col min="1793" max="1793" width="52.140625" style="2" customWidth="1"/>
    <col min="1794" max="1795" width="14.42578125" style="2" customWidth="1"/>
    <col min="1796" max="1796" width="9.85546875" style="2" customWidth="1"/>
    <col min="1797" max="2048" width="13.140625" style="2"/>
    <col min="2049" max="2049" width="52.140625" style="2" customWidth="1"/>
    <col min="2050" max="2051" width="14.42578125" style="2" customWidth="1"/>
    <col min="2052" max="2052" width="9.85546875" style="2" customWidth="1"/>
    <col min="2053" max="2304" width="13.140625" style="2"/>
    <col min="2305" max="2305" width="52.140625" style="2" customWidth="1"/>
    <col min="2306" max="2307" width="14.42578125" style="2" customWidth="1"/>
    <col min="2308" max="2308" width="9.85546875" style="2" customWidth="1"/>
    <col min="2309" max="2560" width="13.140625" style="2"/>
    <col min="2561" max="2561" width="52.140625" style="2" customWidth="1"/>
    <col min="2562" max="2563" width="14.42578125" style="2" customWidth="1"/>
    <col min="2564" max="2564" width="9.85546875" style="2" customWidth="1"/>
    <col min="2565" max="2816" width="13.140625" style="2"/>
    <col min="2817" max="2817" width="52.140625" style="2" customWidth="1"/>
    <col min="2818" max="2819" width="14.42578125" style="2" customWidth="1"/>
    <col min="2820" max="2820" width="9.85546875" style="2" customWidth="1"/>
    <col min="2821" max="3072" width="13.140625" style="2"/>
    <col min="3073" max="3073" width="52.140625" style="2" customWidth="1"/>
    <col min="3074" max="3075" width="14.42578125" style="2" customWidth="1"/>
    <col min="3076" max="3076" width="9.85546875" style="2" customWidth="1"/>
    <col min="3077" max="3328" width="13.140625" style="2"/>
    <col min="3329" max="3329" width="52.140625" style="2" customWidth="1"/>
    <col min="3330" max="3331" width="14.42578125" style="2" customWidth="1"/>
    <col min="3332" max="3332" width="9.85546875" style="2" customWidth="1"/>
    <col min="3333" max="3584" width="13.140625" style="2"/>
    <col min="3585" max="3585" width="52.140625" style="2" customWidth="1"/>
    <col min="3586" max="3587" width="14.42578125" style="2" customWidth="1"/>
    <col min="3588" max="3588" width="9.85546875" style="2" customWidth="1"/>
    <col min="3589" max="3840" width="13.140625" style="2"/>
    <col min="3841" max="3841" width="52.140625" style="2" customWidth="1"/>
    <col min="3842" max="3843" width="14.42578125" style="2" customWidth="1"/>
    <col min="3844" max="3844" width="9.85546875" style="2" customWidth="1"/>
    <col min="3845" max="4096" width="13.140625" style="2"/>
    <col min="4097" max="4097" width="52.140625" style="2" customWidth="1"/>
    <col min="4098" max="4099" width="14.42578125" style="2" customWidth="1"/>
    <col min="4100" max="4100" width="9.85546875" style="2" customWidth="1"/>
    <col min="4101" max="4352" width="13.140625" style="2"/>
    <col min="4353" max="4353" width="52.140625" style="2" customWidth="1"/>
    <col min="4354" max="4355" width="14.42578125" style="2" customWidth="1"/>
    <col min="4356" max="4356" width="9.85546875" style="2" customWidth="1"/>
    <col min="4357" max="4608" width="13.140625" style="2"/>
    <col min="4609" max="4609" width="52.140625" style="2" customWidth="1"/>
    <col min="4610" max="4611" width="14.42578125" style="2" customWidth="1"/>
    <col min="4612" max="4612" width="9.85546875" style="2" customWidth="1"/>
    <col min="4613" max="4864" width="13.140625" style="2"/>
    <col min="4865" max="4865" width="52.140625" style="2" customWidth="1"/>
    <col min="4866" max="4867" width="14.42578125" style="2" customWidth="1"/>
    <col min="4868" max="4868" width="9.85546875" style="2" customWidth="1"/>
    <col min="4869" max="5120" width="13.140625" style="2"/>
    <col min="5121" max="5121" width="52.140625" style="2" customWidth="1"/>
    <col min="5122" max="5123" width="14.42578125" style="2" customWidth="1"/>
    <col min="5124" max="5124" width="9.85546875" style="2" customWidth="1"/>
    <col min="5125" max="5376" width="13.140625" style="2"/>
    <col min="5377" max="5377" width="52.140625" style="2" customWidth="1"/>
    <col min="5378" max="5379" width="14.42578125" style="2" customWidth="1"/>
    <col min="5380" max="5380" width="9.85546875" style="2" customWidth="1"/>
    <col min="5381" max="5632" width="13.140625" style="2"/>
    <col min="5633" max="5633" width="52.140625" style="2" customWidth="1"/>
    <col min="5634" max="5635" width="14.42578125" style="2" customWidth="1"/>
    <col min="5636" max="5636" width="9.85546875" style="2" customWidth="1"/>
    <col min="5637" max="5888" width="13.140625" style="2"/>
    <col min="5889" max="5889" width="52.140625" style="2" customWidth="1"/>
    <col min="5890" max="5891" width="14.42578125" style="2" customWidth="1"/>
    <col min="5892" max="5892" width="9.85546875" style="2" customWidth="1"/>
    <col min="5893" max="6144" width="13.140625" style="2"/>
    <col min="6145" max="6145" width="52.140625" style="2" customWidth="1"/>
    <col min="6146" max="6147" width="14.42578125" style="2" customWidth="1"/>
    <col min="6148" max="6148" width="9.85546875" style="2" customWidth="1"/>
    <col min="6149" max="6400" width="13.140625" style="2"/>
    <col min="6401" max="6401" width="52.140625" style="2" customWidth="1"/>
    <col min="6402" max="6403" width="14.42578125" style="2" customWidth="1"/>
    <col min="6404" max="6404" width="9.85546875" style="2" customWidth="1"/>
    <col min="6405" max="6656" width="13.140625" style="2"/>
    <col min="6657" max="6657" width="52.140625" style="2" customWidth="1"/>
    <col min="6658" max="6659" width="14.42578125" style="2" customWidth="1"/>
    <col min="6660" max="6660" width="9.85546875" style="2" customWidth="1"/>
    <col min="6661" max="6912" width="13.140625" style="2"/>
    <col min="6913" max="6913" width="52.140625" style="2" customWidth="1"/>
    <col min="6914" max="6915" width="14.42578125" style="2" customWidth="1"/>
    <col min="6916" max="6916" width="9.85546875" style="2" customWidth="1"/>
    <col min="6917" max="7168" width="13.140625" style="2"/>
    <col min="7169" max="7169" width="52.140625" style="2" customWidth="1"/>
    <col min="7170" max="7171" width="14.42578125" style="2" customWidth="1"/>
    <col min="7172" max="7172" width="9.85546875" style="2" customWidth="1"/>
    <col min="7173" max="7424" width="13.140625" style="2"/>
    <col min="7425" max="7425" width="52.140625" style="2" customWidth="1"/>
    <col min="7426" max="7427" width="14.42578125" style="2" customWidth="1"/>
    <col min="7428" max="7428" width="9.85546875" style="2" customWidth="1"/>
    <col min="7429" max="7680" width="13.140625" style="2"/>
    <col min="7681" max="7681" width="52.140625" style="2" customWidth="1"/>
    <col min="7682" max="7683" width="14.42578125" style="2" customWidth="1"/>
    <col min="7684" max="7684" width="9.85546875" style="2" customWidth="1"/>
    <col min="7685" max="7936" width="13.140625" style="2"/>
    <col min="7937" max="7937" width="52.140625" style="2" customWidth="1"/>
    <col min="7938" max="7939" width="14.42578125" style="2" customWidth="1"/>
    <col min="7940" max="7940" width="9.85546875" style="2" customWidth="1"/>
    <col min="7941" max="8192" width="13.140625" style="2"/>
    <col min="8193" max="8193" width="52.140625" style="2" customWidth="1"/>
    <col min="8194" max="8195" width="14.42578125" style="2" customWidth="1"/>
    <col min="8196" max="8196" width="9.85546875" style="2" customWidth="1"/>
    <col min="8197" max="8448" width="13.140625" style="2"/>
    <col min="8449" max="8449" width="52.140625" style="2" customWidth="1"/>
    <col min="8450" max="8451" width="14.42578125" style="2" customWidth="1"/>
    <col min="8452" max="8452" width="9.85546875" style="2" customWidth="1"/>
    <col min="8453" max="8704" width="13.140625" style="2"/>
    <col min="8705" max="8705" width="52.140625" style="2" customWidth="1"/>
    <col min="8706" max="8707" width="14.42578125" style="2" customWidth="1"/>
    <col min="8708" max="8708" width="9.85546875" style="2" customWidth="1"/>
    <col min="8709" max="8960" width="13.140625" style="2"/>
    <col min="8961" max="8961" width="52.140625" style="2" customWidth="1"/>
    <col min="8962" max="8963" width="14.42578125" style="2" customWidth="1"/>
    <col min="8964" max="8964" width="9.85546875" style="2" customWidth="1"/>
    <col min="8965" max="9216" width="13.140625" style="2"/>
    <col min="9217" max="9217" width="52.140625" style="2" customWidth="1"/>
    <col min="9218" max="9219" width="14.42578125" style="2" customWidth="1"/>
    <col min="9220" max="9220" width="9.85546875" style="2" customWidth="1"/>
    <col min="9221" max="9472" width="13.140625" style="2"/>
    <col min="9473" max="9473" width="52.140625" style="2" customWidth="1"/>
    <col min="9474" max="9475" width="14.42578125" style="2" customWidth="1"/>
    <col min="9476" max="9476" width="9.85546875" style="2" customWidth="1"/>
    <col min="9477" max="9728" width="13.140625" style="2"/>
    <col min="9729" max="9729" width="52.140625" style="2" customWidth="1"/>
    <col min="9730" max="9731" width="14.42578125" style="2" customWidth="1"/>
    <col min="9732" max="9732" width="9.85546875" style="2" customWidth="1"/>
    <col min="9733" max="9984" width="13.140625" style="2"/>
    <col min="9985" max="9985" width="52.140625" style="2" customWidth="1"/>
    <col min="9986" max="9987" width="14.42578125" style="2" customWidth="1"/>
    <col min="9988" max="9988" width="9.85546875" style="2" customWidth="1"/>
    <col min="9989" max="10240" width="13.140625" style="2"/>
    <col min="10241" max="10241" width="52.140625" style="2" customWidth="1"/>
    <col min="10242" max="10243" width="14.42578125" style="2" customWidth="1"/>
    <col min="10244" max="10244" width="9.85546875" style="2" customWidth="1"/>
    <col min="10245" max="10496" width="13.140625" style="2"/>
    <col min="10497" max="10497" width="52.140625" style="2" customWidth="1"/>
    <col min="10498" max="10499" width="14.42578125" style="2" customWidth="1"/>
    <col min="10500" max="10500" width="9.85546875" style="2" customWidth="1"/>
    <col min="10501" max="10752" width="13.140625" style="2"/>
    <col min="10753" max="10753" width="52.140625" style="2" customWidth="1"/>
    <col min="10754" max="10755" width="14.42578125" style="2" customWidth="1"/>
    <col min="10756" max="10756" width="9.85546875" style="2" customWidth="1"/>
    <col min="10757" max="11008" width="13.140625" style="2"/>
    <col min="11009" max="11009" width="52.140625" style="2" customWidth="1"/>
    <col min="11010" max="11011" width="14.42578125" style="2" customWidth="1"/>
    <col min="11012" max="11012" width="9.85546875" style="2" customWidth="1"/>
    <col min="11013" max="11264" width="13.140625" style="2"/>
    <col min="11265" max="11265" width="52.140625" style="2" customWidth="1"/>
    <col min="11266" max="11267" width="14.42578125" style="2" customWidth="1"/>
    <col min="11268" max="11268" width="9.85546875" style="2" customWidth="1"/>
    <col min="11269" max="11520" width="13.140625" style="2"/>
    <col min="11521" max="11521" width="52.140625" style="2" customWidth="1"/>
    <col min="11522" max="11523" width="14.42578125" style="2" customWidth="1"/>
    <col min="11524" max="11524" width="9.85546875" style="2" customWidth="1"/>
    <col min="11525" max="11776" width="13.140625" style="2"/>
    <col min="11777" max="11777" width="52.140625" style="2" customWidth="1"/>
    <col min="11778" max="11779" width="14.42578125" style="2" customWidth="1"/>
    <col min="11780" max="11780" width="9.85546875" style="2" customWidth="1"/>
    <col min="11781" max="12032" width="13.140625" style="2"/>
    <col min="12033" max="12033" width="52.140625" style="2" customWidth="1"/>
    <col min="12034" max="12035" width="14.42578125" style="2" customWidth="1"/>
    <col min="12036" max="12036" width="9.85546875" style="2" customWidth="1"/>
    <col min="12037" max="12288" width="13.140625" style="2"/>
    <col min="12289" max="12289" width="52.140625" style="2" customWidth="1"/>
    <col min="12290" max="12291" width="14.42578125" style="2" customWidth="1"/>
    <col min="12292" max="12292" width="9.85546875" style="2" customWidth="1"/>
    <col min="12293" max="12544" width="13.140625" style="2"/>
    <col min="12545" max="12545" width="52.140625" style="2" customWidth="1"/>
    <col min="12546" max="12547" width="14.42578125" style="2" customWidth="1"/>
    <col min="12548" max="12548" width="9.85546875" style="2" customWidth="1"/>
    <col min="12549" max="12800" width="13.140625" style="2"/>
    <col min="12801" max="12801" width="52.140625" style="2" customWidth="1"/>
    <col min="12802" max="12803" width="14.42578125" style="2" customWidth="1"/>
    <col min="12804" max="12804" width="9.85546875" style="2" customWidth="1"/>
    <col min="12805" max="13056" width="13.140625" style="2"/>
    <col min="13057" max="13057" width="52.140625" style="2" customWidth="1"/>
    <col min="13058" max="13059" width="14.42578125" style="2" customWidth="1"/>
    <col min="13060" max="13060" width="9.85546875" style="2" customWidth="1"/>
    <col min="13061" max="13312" width="13.140625" style="2"/>
    <col min="13313" max="13313" width="52.140625" style="2" customWidth="1"/>
    <col min="13314" max="13315" width="14.42578125" style="2" customWidth="1"/>
    <col min="13316" max="13316" width="9.85546875" style="2" customWidth="1"/>
    <col min="13317" max="13568" width="13.140625" style="2"/>
    <col min="13569" max="13569" width="52.140625" style="2" customWidth="1"/>
    <col min="13570" max="13571" width="14.42578125" style="2" customWidth="1"/>
    <col min="13572" max="13572" width="9.85546875" style="2" customWidth="1"/>
    <col min="13573" max="13824" width="13.140625" style="2"/>
    <col min="13825" max="13825" width="52.140625" style="2" customWidth="1"/>
    <col min="13826" max="13827" width="14.42578125" style="2" customWidth="1"/>
    <col min="13828" max="13828" width="9.85546875" style="2" customWidth="1"/>
    <col min="13829" max="14080" width="13.140625" style="2"/>
    <col min="14081" max="14081" width="52.140625" style="2" customWidth="1"/>
    <col min="14082" max="14083" width="14.42578125" style="2" customWidth="1"/>
    <col min="14084" max="14084" width="9.85546875" style="2" customWidth="1"/>
    <col min="14085" max="14336" width="13.140625" style="2"/>
    <col min="14337" max="14337" width="52.140625" style="2" customWidth="1"/>
    <col min="14338" max="14339" width="14.42578125" style="2" customWidth="1"/>
    <col min="14340" max="14340" width="9.85546875" style="2" customWidth="1"/>
    <col min="14341" max="14592" width="13.140625" style="2"/>
    <col min="14593" max="14593" width="52.140625" style="2" customWidth="1"/>
    <col min="14594" max="14595" width="14.42578125" style="2" customWidth="1"/>
    <col min="14596" max="14596" width="9.85546875" style="2" customWidth="1"/>
    <col min="14597" max="14848" width="13.140625" style="2"/>
    <col min="14849" max="14849" width="52.140625" style="2" customWidth="1"/>
    <col min="14850" max="14851" width="14.42578125" style="2" customWidth="1"/>
    <col min="14852" max="14852" width="9.85546875" style="2" customWidth="1"/>
    <col min="14853" max="15104" width="13.140625" style="2"/>
    <col min="15105" max="15105" width="52.140625" style="2" customWidth="1"/>
    <col min="15106" max="15107" width="14.42578125" style="2" customWidth="1"/>
    <col min="15108" max="15108" width="9.85546875" style="2" customWidth="1"/>
    <col min="15109" max="15360" width="13.140625" style="2"/>
    <col min="15361" max="15361" width="52.140625" style="2" customWidth="1"/>
    <col min="15362" max="15363" width="14.42578125" style="2" customWidth="1"/>
    <col min="15364" max="15364" width="9.85546875" style="2" customWidth="1"/>
    <col min="15365" max="15616" width="13.140625" style="2"/>
    <col min="15617" max="15617" width="52.140625" style="2" customWidth="1"/>
    <col min="15618" max="15619" width="14.42578125" style="2" customWidth="1"/>
    <col min="15620" max="15620" width="9.85546875" style="2" customWidth="1"/>
    <col min="15621" max="15872" width="13.140625" style="2"/>
    <col min="15873" max="15873" width="52.140625" style="2" customWidth="1"/>
    <col min="15874" max="15875" width="14.42578125" style="2" customWidth="1"/>
    <col min="15876" max="15876" width="9.85546875" style="2" customWidth="1"/>
    <col min="15877" max="16128" width="13.140625" style="2"/>
    <col min="16129" max="16129" width="52.140625" style="2" customWidth="1"/>
    <col min="16130" max="16131" width="14.42578125" style="2" customWidth="1"/>
    <col min="16132" max="16132" width="9.85546875" style="2" customWidth="1"/>
    <col min="16133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310</v>
      </c>
      <c r="B2" s="1"/>
      <c r="C2" s="1"/>
      <c r="D2" s="1"/>
    </row>
    <row r="3" spans="1:4">
      <c r="A3" s="136" t="s">
        <v>301</v>
      </c>
      <c r="B3" s="1"/>
      <c r="C3" s="1"/>
      <c r="D3" s="1"/>
    </row>
    <row r="4" spans="1:4">
      <c r="A4" s="136" t="s">
        <v>311</v>
      </c>
      <c r="B4" s="1"/>
      <c r="C4" s="1"/>
      <c r="D4" s="1"/>
    </row>
    <row r="5" spans="1:4" ht="13.5" thickBot="1">
      <c r="A5" s="3" t="s">
        <v>4</v>
      </c>
      <c r="B5" s="137">
        <v>42240</v>
      </c>
      <c r="C5" s="138" t="s">
        <v>5</v>
      </c>
    </row>
    <row r="6" spans="1:4">
      <c r="A6" s="6"/>
      <c r="B6" s="139" t="s">
        <v>6</v>
      </c>
      <c r="C6" s="8">
        <v>40664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309</v>
      </c>
      <c r="D8" s="144" t="s">
        <v>13</v>
      </c>
    </row>
    <row r="9" spans="1:4">
      <c r="A9" s="141" t="s">
        <v>14</v>
      </c>
      <c r="B9" s="16"/>
      <c r="C9" s="18"/>
      <c r="D9" s="18"/>
    </row>
    <row r="10" spans="1:4">
      <c r="A10" s="146" t="s">
        <v>15</v>
      </c>
      <c r="B10" s="16">
        <v>0</v>
      </c>
      <c r="C10" s="16">
        <v>0</v>
      </c>
      <c r="D10" s="16">
        <v>0</v>
      </c>
    </row>
    <row r="11" spans="1:4">
      <c r="A11" s="146" t="s">
        <v>16</v>
      </c>
      <c r="B11" s="18">
        <v>0</v>
      </c>
      <c r="C11" s="18">
        <v>0</v>
      </c>
      <c r="D11" s="16">
        <v>0</v>
      </c>
    </row>
    <row r="12" spans="1:4">
      <c r="A12" s="146" t="s">
        <v>17</v>
      </c>
      <c r="B12" s="16">
        <v>740</v>
      </c>
      <c r="C12" s="16">
        <v>0.01</v>
      </c>
      <c r="D12" s="16">
        <v>5.8676652191904592E-2</v>
      </c>
    </row>
    <row r="13" spans="1:4">
      <c r="A13" s="146" t="s">
        <v>18</v>
      </c>
      <c r="B13" s="16">
        <v>0</v>
      </c>
      <c r="C13" s="16">
        <v>0</v>
      </c>
      <c r="D13" s="16">
        <v>0</v>
      </c>
    </row>
    <row r="14" spans="1:4">
      <c r="A14" s="146" t="s">
        <v>19</v>
      </c>
      <c r="B14" s="16">
        <v>0</v>
      </c>
      <c r="C14" s="16">
        <v>0</v>
      </c>
      <c r="D14" s="16">
        <v>0</v>
      </c>
    </row>
    <row r="15" spans="1:4">
      <c r="A15" s="138" t="s">
        <v>20</v>
      </c>
      <c r="B15" s="16">
        <v>5582.5</v>
      </c>
      <c r="C15" s="16">
        <v>0.09</v>
      </c>
      <c r="D15" s="16">
        <v>0.44265190656933429</v>
      </c>
    </row>
    <row r="16" spans="1:4">
      <c r="A16" s="138" t="s">
        <v>21</v>
      </c>
      <c r="B16" s="16">
        <v>86.32</v>
      </c>
      <c r="C16" s="16">
        <v>0</v>
      </c>
      <c r="D16" s="16">
        <v>6.8445521854124374E-3</v>
      </c>
    </row>
    <row r="17" spans="1:4">
      <c r="A17" s="138" t="s">
        <v>22</v>
      </c>
      <c r="B17" s="16">
        <v>1550</v>
      </c>
      <c r="C17" s="16">
        <v>0.04</v>
      </c>
      <c r="D17" s="16">
        <v>0.12290379851007042</v>
      </c>
    </row>
    <row r="18" spans="1:4">
      <c r="A18" s="138" t="s">
        <v>23</v>
      </c>
      <c r="B18" s="16">
        <v>2555.4</v>
      </c>
      <c r="C18" s="16">
        <v>0.06</v>
      </c>
      <c r="D18" s="16">
        <v>0.20262475271782837</v>
      </c>
    </row>
    <row r="19" spans="1:4">
      <c r="A19" s="138" t="s">
        <v>24</v>
      </c>
      <c r="B19" s="16">
        <v>306.5</v>
      </c>
      <c r="C19" s="16">
        <v>0</v>
      </c>
      <c r="D19" s="16">
        <v>2.4303234995701022E-2</v>
      </c>
    </row>
    <row r="20" spans="1:4">
      <c r="A20" s="138" t="s">
        <v>25</v>
      </c>
      <c r="B20" s="16">
        <v>569.04</v>
      </c>
      <c r="C20" s="16">
        <v>0.01</v>
      </c>
      <c r="D20" s="16">
        <v>4.5120759680109979E-2</v>
      </c>
    </row>
    <row r="21" spans="1:4">
      <c r="A21" s="138" t="s">
        <v>26</v>
      </c>
      <c r="B21" s="16">
        <v>560</v>
      </c>
      <c r="C21" s="16">
        <v>0.01</v>
      </c>
      <c r="D21" s="16">
        <v>4.440395301008996E-2</v>
      </c>
    </row>
    <row r="22" spans="1:4">
      <c r="A22" s="148" t="s">
        <v>27</v>
      </c>
      <c r="B22" s="20">
        <v>11949.76</v>
      </c>
      <c r="C22" s="20">
        <v>0.22</v>
      </c>
      <c r="D22" s="20">
        <v>0.94752960986045098</v>
      </c>
    </row>
    <row r="23" spans="1:4">
      <c r="A23" s="151" t="s">
        <v>28</v>
      </c>
      <c r="B23" s="18">
        <v>0</v>
      </c>
      <c r="C23" s="18">
        <v>0</v>
      </c>
      <c r="D23" s="18"/>
    </row>
    <row r="24" spans="1:4">
      <c r="A24" s="146" t="s">
        <v>29</v>
      </c>
      <c r="B24" s="16">
        <v>0</v>
      </c>
      <c r="C24" s="16">
        <v>0</v>
      </c>
      <c r="D24" s="16">
        <v>0</v>
      </c>
    </row>
    <row r="25" spans="1:4">
      <c r="A25" s="146" t="s">
        <v>30</v>
      </c>
      <c r="B25" s="16">
        <v>59.75</v>
      </c>
      <c r="C25" s="16">
        <v>0</v>
      </c>
      <c r="D25" s="16">
        <v>4.737743200630134E-3</v>
      </c>
    </row>
    <row r="26" spans="1:4">
      <c r="A26" s="146" t="s">
        <v>31</v>
      </c>
      <c r="B26" s="16">
        <v>0</v>
      </c>
      <c r="C26" s="16">
        <v>0</v>
      </c>
      <c r="D26" s="16">
        <v>0</v>
      </c>
    </row>
    <row r="27" spans="1:4">
      <c r="A27" s="146" t="s">
        <v>32</v>
      </c>
      <c r="B27" s="16">
        <v>0</v>
      </c>
      <c r="C27" s="16">
        <v>0</v>
      </c>
      <c r="D27" s="16">
        <v>0</v>
      </c>
    </row>
    <row r="28" spans="1:4">
      <c r="A28" s="146" t="s">
        <v>33</v>
      </c>
      <c r="B28" s="16">
        <v>0</v>
      </c>
      <c r="C28" s="16">
        <v>0</v>
      </c>
      <c r="D28" s="16">
        <v>0</v>
      </c>
    </row>
    <row r="29" spans="1:4">
      <c r="A29" s="146" t="s">
        <v>34</v>
      </c>
      <c r="B29" s="16">
        <v>0</v>
      </c>
      <c r="C29" s="16">
        <v>0</v>
      </c>
      <c r="D29" s="16">
        <v>0</v>
      </c>
    </row>
    <row r="30" spans="1:4">
      <c r="A30" s="146" t="s">
        <v>35</v>
      </c>
      <c r="B30" s="16">
        <v>0</v>
      </c>
      <c r="C30" s="16">
        <v>0</v>
      </c>
      <c r="D30" s="16">
        <v>0</v>
      </c>
    </row>
    <row r="31" spans="1:4">
      <c r="A31" s="146" t="s">
        <v>36</v>
      </c>
      <c r="B31" s="16">
        <v>0</v>
      </c>
      <c r="C31" s="16">
        <v>0</v>
      </c>
      <c r="D31" s="16">
        <v>0</v>
      </c>
    </row>
    <row r="32" spans="1:4">
      <c r="A32" s="152" t="s">
        <v>37</v>
      </c>
      <c r="B32" s="24">
        <v>59.75</v>
      </c>
      <c r="C32" s="24">
        <v>0</v>
      </c>
      <c r="D32" s="24">
        <v>4.737743200630134E-3</v>
      </c>
    </row>
    <row r="33" spans="1:239" s="155" customFormat="1">
      <c r="A33" s="141" t="s">
        <v>38</v>
      </c>
      <c r="B33" s="18">
        <v>0</v>
      </c>
      <c r="C33" s="18">
        <v>0</v>
      </c>
      <c r="D33" s="18"/>
    </row>
    <row r="34" spans="1:239" s="155" customFormat="1">
      <c r="A34" s="146" t="s">
        <v>39</v>
      </c>
      <c r="B34" s="16">
        <v>572.55974149578321</v>
      </c>
      <c r="C34" s="16">
        <v>0.01</v>
      </c>
      <c r="D34" s="16">
        <v>4.5399849744371452E-2</v>
      </c>
    </row>
    <row r="35" spans="1:239" s="155" customFormat="1">
      <c r="A35" s="138" t="s">
        <v>40</v>
      </c>
      <c r="B35" s="16">
        <v>572.55974149578321</v>
      </c>
      <c r="C35" s="16">
        <v>0.01</v>
      </c>
      <c r="D35" s="16">
        <v>4.5399849744371452E-2</v>
      </c>
    </row>
    <row r="36" spans="1:239" s="156" customFormat="1">
      <c r="A36" s="148" t="s">
        <v>41</v>
      </c>
      <c r="B36" s="20">
        <v>12582.069741495781</v>
      </c>
      <c r="C36" s="20">
        <v>0.23</v>
      </c>
      <c r="D36" s="20">
        <v>0.99766720280545251</v>
      </c>
    </row>
    <row r="37" spans="1:239" s="155" customFormat="1">
      <c r="A37" s="141" t="s">
        <v>42</v>
      </c>
      <c r="B37" s="18">
        <v>0</v>
      </c>
      <c r="C37" s="18">
        <v>0</v>
      </c>
      <c r="D37" s="18"/>
    </row>
    <row r="38" spans="1:239" s="155" customFormat="1">
      <c r="A38" s="138" t="s">
        <v>43</v>
      </c>
      <c r="B38" s="16">
        <v>24</v>
      </c>
      <c r="C38" s="16">
        <v>0</v>
      </c>
      <c r="D38" s="16">
        <v>1.9030265575752841E-3</v>
      </c>
    </row>
    <row r="39" spans="1:239" s="155" customFormat="1">
      <c r="A39" s="138" t="s">
        <v>44</v>
      </c>
      <c r="B39" s="16">
        <v>0.99</v>
      </c>
      <c r="C39" s="16">
        <v>0</v>
      </c>
      <c r="D39" s="16">
        <v>7.8499845499980462E-5</v>
      </c>
    </row>
    <row r="40" spans="1:239" s="155" customFormat="1">
      <c r="A40" s="146" t="s">
        <v>45</v>
      </c>
      <c r="B40" s="16">
        <v>0</v>
      </c>
      <c r="C40" s="16">
        <v>0</v>
      </c>
      <c r="D40" s="16">
        <v>0</v>
      </c>
    </row>
    <row r="41" spans="1:239" s="155" customFormat="1">
      <c r="A41" s="152" t="s">
        <v>46</v>
      </c>
      <c r="B41" s="24">
        <v>24.99</v>
      </c>
      <c r="C41" s="24">
        <v>0</v>
      </c>
      <c r="D41" s="24">
        <v>1.9815264030752645E-3</v>
      </c>
      <c r="E41" s="158"/>
      <c r="F41" s="158"/>
      <c r="G41" s="27"/>
      <c r="H41" s="157"/>
      <c r="I41" s="158"/>
      <c r="J41" s="158"/>
      <c r="K41" s="27"/>
      <c r="L41" s="157"/>
      <c r="M41" s="158"/>
      <c r="N41" s="158"/>
      <c r="O41" s="27"/>
      <c r="P41" s="157"/>
      <c r="Q41" s="158"/>
      <c r="R41" s="158"/>
      <c r="S41" s="27"/>
      <c r="T41" s="157"/>
      <c r="U41" s="158"/>
      <c r="V41" s="158"/>
      <c r="W41" s="27"/>
      <c r="X41" s="157"/>
      <c r="Y41" s="158"/>
      <c r="Z41" s="158"/>
      <c r="AA41" s="27"/>
      <c r="AB41" s="157"/>
      <c r="AC41" s="158"/>
      <c r="AD41" s="158"/>
      <c r="AE41" s="27"/>
      <c r="AF41" s="157"/>
      <c r="AG41" s="158"/>
      <c r="AH41" s="158"/>
      <c r="AI41" s="27"/>
      <c r="AJ41" s="157"/>
      <c r="AK41" s="158"/>
      <c r="AL41" s="158"/>
      <c r="AM41" s="27"/>
      <c r="AN41" s="157"/>
      <c r="AO41" s="158"/>
      <c r="AP41" s="158"/>
      <c r="AQ41" s="27"/>
      <c r="AR41" s="157"/>
      <c r="AS41" s="158"/>
      <c r="AT41" s="158"/>
      <c r="AU41" s="27"/>
      <c r="AV41" s="157"/>
      <c r="AW41" s="158"/>
      <c r="AX41" s="158"/>
      <c r="AY41" s="27"/>
      <c r="AZ41" s="157"/>
      <c r="BA41" s="158"/>
      <c r="BB41" s="158"/>
      <c r="BC41" s="27"/>
      <c r="BD41" s="157"/>
      <c r="BE41" s="158"/>
      <c r="BF41" s="158"/>
      <c r="BG41" s="27"/>
      <c r="BH41" s="157"/>
      <c r="BI41" s="158"/>
      <c r="BJ41" s="158"/>
      <c r="BK41" s="27"/>
      <c r="BL41" s="157"/>
      <c r="BM41" s="158"/>
      <c r="BN41" s="158"/>
      <c r="BO41" s="27"/>
      <c r="BP41" s="157"/>
      <c r="BQ41" s="158"/>
      <c r="BR41" s="158"/>
      <c r="BS41" s="27"/>
      <c r="BT41" s="157"/>
      <c r="BU41" s="158"/>
      <c r="BV41" s="158"/>
      <c r="BW41" s="27"/>
      <c r="BX41" s="157"/>
      <c r="BY41" s="158"/>
      <c r="BZ41" s="158"/>
      <c r="CA41" s="27"/>
      <c r="CB41" s="157"/>
      <c r="CC41" s="158"/>
      <c r="CD41" s="158"/>
      <c r="CE41" s="27"/>
      <c r="CF41" s="157"/>
      <c r="CG41" s="158"/>
      <c r="CH41" s="158"/>
      <c r="CI41" s="27"/>
      <c r="CJ41" s="157"/>
      <c r="CK41" s="158"/>
      <c r="CL41" s="158"/>
      <c r="CM41" s="27"/>
      <c r="CN41" s="157"/>
      <c r="CO41" s="158"/>
      <c r="CP41" s="158"/>
      <c r="CQ41" s="27"/>
      <c r="CR41" s="157"/>
      <c r="CS41" s="158"/>
      <c r="CT41" s="158"/>
      <c r="CU41" s="27"/>
      <c r="CV41" s="157"/>
      <c r="CW41" s="158"/>
      <c r="CX41" s="158"/>
      <c r="CY41" s="27"/>
      <c r="CZ41" s="157"/>
      <c r="DA41" s="158"/>
      <c r="DB41" s="158"/>
      <c r="DC41" s="27"/>
      <c r="DD41" s="157"/>
      <c r="DE41" s="158"/>
      <c r="DF41" s="158"/>
      <c r="DG41" s="27"/>
      <c r="DH41" s="157"/>
      <c r="DI41" s="158"/>
      <c r="DJ41" s="158"/>
      <c r="DK41" s="27"/>
      <c r="DL41" s="157"/>
      <c r="DM41" s="158"/>
      <c r="DN41" s="158"/>
      <c r="DO41" s="27"/>
      <c r="DP41" s="157"/>
      <c r="DQ41" s="158"/>
      <c r="DR41" s="158"/>
      <c r="DS41" s="27"/>
      <c r="DT41" s="157"/>
      <c r="DU41" s="158"/>
      <c r="DV41" s="158"/>
      <c r="DW41" s="27"/>
      <c r="DX41" s="157"/>
      <c r="DY41" s="158"/>
      <c r="DZ41" s="158"/>
      <c r="EA41" s="27"/>
      <c r="EB41" s="157"/>
      <c r="EC41" s="158"/>
      <c r="ED41" s="158"/>
      <c r="EE41" s="27"/>
      <c r="EF41" s="157"/>
      <c r="EG41" s="158"/>
      <c r="EH41" s="158"/>
      <c r="EI41" s="27"/>
      <c r="EJ41" s="157"/>
      <c r="EK41" s="158"/>
      <c r="EL41" s="158"/>
      <c r="EM41" s="27"/>
      <c r="EN41" s="157"/>
      <c r="EO41" s="158"/>
      <c r="EP41" s="158"/>
      <c r="EQ41" s="27"/>
      <c r="ER41" s="157"/>
      <c r="ES41" s="158"/>
      <c r="ET41" s="158"/>
      <c r="EU41" s="27"/>
      <c r="EV41" s="157"/>
      <c r="EW41" s="158"/>
      <c r="EX41" s="158"/>
      <c r="EY41" s="27"/>
      <c r="EZ41" s="157"/>
      <c r="FA41" s="158"/>
      <c r="FB41" s="158"/>
      <c r="FC41" s="27"/>
      <c r="FD41" s="157"/>
      <c r="FE41" s="158"/>
      <c r="FF41" s="158"/>
      <c r="FG41" s="27"/>
      <c r="FH41" s="157"/>
      <c r="FI41" s="158"/>
      <c r="FJ41" s="158"/>
      <c r="FK41" s="27"/>
      <c r="FL41" s="157"/>
      <c r="FM41" s="158"/>
      <c r="FN41" s="158"/>
      <c r="FO41" s="27"/>
      <c r="FP41" s="157"/>
      <c r="FQ41" s="158"/>
      <c r="FR41" s="158"/>
      <c r="FS41" s="27"/>
      <c r="FT41" s="157"/>
      <c r="FU41" s="158"/>
      <c r="FV41" s="158"/>
      <c r="FW41" s="27"/>
      <c r="FX41" s="157"/>
      <c r="FY41" s="158"/>
      <c r="FZ41" s="158"/>
      <c r="GA41" s="27"/>
      <c r="GB41" s="157"/>
      <c r="GC41" s="158"/>
      <c r="GD41" s="158"/>
      <c r="GE41" s="27"/>
      <c r="GF41" s="157"/>
      <c r="GG41" s="158"/>
      <c r="GH41" s="158"/>
      <c r="GI41" s="27"/>
      <c r="GJ41" s="157"/>
      <c r="GK41" s="158"/>
      <c r="GL41" s="158"/>
      <c r="GM41" s="27"/>
      <c r="GN41" s="157"/>
      <c r="GO41" s="158"/>
      <c r="GP41" s="158"/>
      <c r="GQ41" s="27"/>
      <c r="GR41" s="157"/>
      <c r="GS41" s="158"/>
      <c r="GT41" s="158"/>
      <c r="GU41" s="27"/>
      <c r="GV41" s="157"/>
      <c r="GW41" s="158"/>
      <c r="GX41" s="158"/>
      <c r="GY41" s="27"/>
      <c r="GZ41" s="157"/>
      <c r="HA41" s="158"/>
      <c r="HB41" s="158"/>
      <c r="HC41" s="27"/>
      <c r="HD41" s="157"/>
      <c r="HE41" s="158"/>
      <c r="HF41" s="158"/>
      <c r="HG41" s="27"/>
      <c r="HH41" s="157"/>
      <c r="HI41" s="158"/>
      <c r="HJ41" s="158"/>
      <c r="HK41" s="27"/>
      <c r="HL41" s="157"/>
      <c r="HM41" s="158"/>
      <c r="HN41" s="158"/>
      <c r="HO41" s="27"/>
      <c r="HP41" s="157"/>
      <c r="HQ41" s="158"/>
      <c r="HR41" s="158"/>
      <c r="HS41" s="27"/>
      <c r="HT41" s="157"/>
      <c r="HU41" s="158"/>
      <c r="HV41" s="158"/>
      <c r="HW41" s="27"/>
      <c r="HX41" s="157"/>
      <c r="HY41" s="158"/>
      <c r="HZ41" s="158"/>
      <c r="IA41" s="27"/>
      <c r="IB41" s="157"/>
      <c r="IC41" s="158"/>
      <c r="ID41" s="158"/>
      <c r="IE41" s="27"/>
    </row>
    <row r="42" spans="1:239" s="155" customFormat="1">
      <c r="A42" s="141" t="s">
        <v>47</v>
      </c>
      <c r="B42" s="18">
        <v>0</v>
      </c>
      <c r="C42" s="18">
        <v>0</v>
      </c>
      <c r="D42" s="18"/>
    </row>
    <row r="43" spans="1:239" s="155" customFormat="1">
      <c r="A43" s="146" t="s">
        <v>48</v>
      </c>
      <c r="B43" s="16">
        <v>1.6000479999999999</v>
      </c>
      <c r="C43" s="16">
        <v>0</v>
      </c>
      <c r="D43" s="16">
        <v>1.2687224322480075E-4</v>
      </c>
    </row>
    <row r="44" spans="1:239" s="155" customFormat="1">
      <c r="A44" s="146" t="s">
        <v>49</v>
      </c>
      <c r="B44" s="16">
        <v>0</v>
      </c>
      <c r="C44" s="16">
        <v>0</v>
      </c>
      <c r="D44" s="16">
        <v>0</v>
      </c>
    </row>
    <row r="45" spans="1:239" s="155" customFormat="1">
      <c r="A45" s="146" t="s">
        <v>50</v>
      </c>
      <c r="B45" s="16">
        <v>2.83</v>
      </c>
      <c r="C45" s="16">
        <v>0</v>
      </c>
      <c r="D45" s="16">
        <v>2.243985482474189E-4</v>
      </c>
    </row>
    <row r="46" spans="1:239" s="155" customFormat="1">
      <c r="A46" s="152" t="s">
        <v>51</v>
      </c>
      <c r="B46" s="24">
        <v>4.4300480000000002</v>
      </c>
      <c r="C46" s="24">
        <v>0</v>
      </c>
      <c r="D46" s="24">
        <v>3.5127079147221968E-4</v>
      </c>
      <c r="E46" s="158"/>
      <c r="F46" s="158"/>
      <c r="G46" s="27"/>
      <c r="H46" s="157"/>
      <c r="I46" s="158"/>
      <c r="J46" s="158"/>
      <c r="K46" s="27"/>
      <c r="L46" s="157"/>
      <c r="M46" s="158"/>
      <c r="N46" s="158"/>
      <c r="O46" s="27"/>
      <c r="P46" s="157"/>
      <c r="Q46" s="158"/>
      <c r="R46" s="158"/>
      <c r="S46" s="27"/>
      <c r="T46" s="157"/>
      <c r="U46" s="158"/>
      <c r="V46" s="158"/>
      <c r="W46" s="27"/>
      <c r="X46" s="157"/>
      <c r="Y46" s="158"/>
      <c r="Z46" s="158"/>
      <c r="AA46" s="27"/>
      <c r="AB46" s="157"/>
      <c r="AC46" s="158"/>
      <c r="AD46" s="158"/>
      <c r="AE46" s="27"/>
      <c r="AF46" s="157"/>
      <c r="AG46" s="158"/>
      <c r="AH46" s="158"/>
      <c r="AI46" s="27"/>
      <c r="AJ46" s="157"/>
      <c r="AK46" s="158"/>
      <c r="AL46" s="158"/>
      <c r="AM46" s="27"/>
      <c r="AN46" s="157"/>
      <c r="AO46" s="158"/>
      <c r="AP46" s="158"/>
      <c r="AQ46" s="27"/>
      <c r="AR46" s="157"/>
      <c r="AS46" s="158"/>
      <c r="AT46" s="158"/>
      <c r="AU46" s="27"/>
      <c r="AV46" s="157"/>
      <c r="AW46" s="158"/>
      <c r="AX46" s="158"/>
      <c r="AY46" s="27"/>
      <c r="AZ46" s="157"/>
      <c r="BA46" s="158"/>
      <c r="BB46" s="158"/>
      <c r="BC46" s="27"/>
      <c r="BD46" s="157"/>
      <c r="BE46" s="158"/>
      <c r="BF46" s="158"/>
      <c r="BG46" s="27"/>
      <c r="BH46" s="157"/>
      <c r="BI46" s="158"/>
      <c r="BJ46" s="158"/>
      <c r="BK46" s="27"/>
      <c r="BL46" s="157"/>
      <c r="BM46" s="158"/>
      <c r="BN46" s="158"/>
      <c r="BO46" s="27"/>
      <c r="BP46" s="157"/>
      <c r="BQ46" s="158"/>
      <c r="BR46" s="158"/>
      <c r="BS46" s="27"/>
      <c r="BT46" s="157"/>
      <c r="BU46" s="158"/>
      <c r="BV46" s="158"/>
      <c r="BW46" s="27"/>
      <c r="BX46" s="157"/>
      <c r="BY46" s="158"/>
      <c r="BZ46" s="158"/>
      <c r="CA46" s="27"/>
      <c r="CB46" s="157"/>
      <c r="CC46" s="158"/>
      <c r="CD46" s="158"/>
      <c r="CE46" s="27"/>
      <c r="CF46" s="157"/>
      <c r="CG46" s="158"/>
      <c r="CH46" s="158"/>
      <c r="CI46" s="27"/>
      <c r="CJ46" s="157"/>
      <c r="CK46" s="158"/>
      <c r="CL46" s="158"/>
      <c r="CM46" s="27"/>
      <c r="CN46" s="157"/>
      <c r="CO46" s="158"/>
      <c r="CP46" s="158"/>
      <c r="CQ46" s="27"/>
      <c r="CR46" s="157"/>
      <c r="CS46" s="158"/>
      <c r="CT46" s="158"/>
      <c r="CU46" s="27"/>
      <c r="CV46" s="157"/>
      <c r="CW46" s="158"/>
      <c r="CX46" s="158"/>
      <c r="CY46" s="27"/>
      <c r="CZ46" s="157"/>
      <c r="DA46" s="158"/>
      <c r="DB46" s="158"/>
      <c r="DC46" s="27"/>
      <c r="DD46" s="157"/>
      <c r="DE46" s="158"/>
      <c r="DF46" s="158"/>
      <c r="DG46" s="27"/>
      <c r="DH46" s="157"/>
      <c r="DI46" s="158"/>
      <c r="DJ46" s="158"/>
      <c r="DK46" s="27"/>
      <c r="DL46" s="157"/>
      <c r="DM46" s="158"/>
      <c r="DN46" s="158"/>
      <c r="DO46" s="27"/>
      <c r="DP46" s="157"/>
      <c r="DQ46" s="158"/>
      <c r="DR46" s="158"/>
      <c r="DS46" s="27"/>
      <c r="DT46" s="157"/>
      <c r="DU46" s="158"/>
      <c r="DV46" s="158"/>
      <c r="DW46" s="27"/>
      <c r="DX46" s="157"/>
      <c r="DY46" s="158"/>
      <c r="DZ46" s="158"/>
      <c r="EA46" s="27"/>
      <c r="EB46" s="157"/>
      <c r="EC46" s="158"/>
      <c r="ED46" s="158"/>
      <c r="EE46" s="27"/>
      <c r="EF46" s="157"/>
      <c r="EG46" s="158"/>
      <c r="EH46" s="158"/>
      <c r="EI46" s="27"/>
      <c r="EJ46" s="157"/>
      <c r="EK46" s="158"/>
      <c r="EL46" s="158"/>
      <c r="EM46" s="27"/>
      <c r="EN46" s="157"/>
      <c r="EO46" s="158"/>
      <c r="EP46" s="158"/>
      <c r="EQ46" s="27"/>
      <c r="ER46" s="157"/>
      <c r="ES46" s="158"/>
      <c r="ET46" s="158"/>
      <c r="EU46" s="27"/>
      <c r="EV46" s="157"/>
      <c r="EW46" s="158"/>
      <c r="EX46" s="158"/>
      <c r="EY46" s="27"/>
      <c r="EZ46" s="157"/>
      <c r="FA46" s="158"/>
      <c r="FB46" s="158"/>
      <c r="FC46" s="27"/>
      <c r="FD46" s="157"/>
      <c r="FE46" s="158"/>
      <c r="FF46" s="158"/>
      <c r="FG46" s="27"/>
      <c r="FH46" s="157"/>
      <c r="FI46" s="158"/>
      <c r="FJ46" s="158"/>
      <c r="FK46" s="27"/>
      <c r="FL46" s="157"/>
      <c r="FM46" s="158"/>
      <c r="FN46" s="158"/>
      <c r="FO46" s="27"/>
      <c r="FP46" s="157"/>
      <c r="FQ46" s="158"/>
      <c r="FR46" s="158"/>
      <c r="FS46" s="27"/>
      <c r="FT46" s="157"/>
      <c r="FU46" s="158"/>
      <c r="FV46" s="158"/>
      <c r="FW46" s="27"/>
      <c r="FX46" s="157"/>
      <c r="FY46" s="158"/>
      <c r="FZ46" s="158"/>
      <c r="GA46" s="27"/>
      <c r="GB46" s="157"/>
      <c r="GC46" s="158"/>
      <c r="GD46" s="158"/>
      <c r="GE46" s="27"/>
      <c r="GF46" s="157"/>
      <c r="GG46" s="158"/>
      <c r="GH46" s="158"/>
      <c r="GI46" s="27"/>
      <c r="GJ46" s="157"/>
      <c r="GK46" s="158"/>
      <c r="GL46" s="158"/>
      <c r="GM46" s="27"/>
      <c r="GN46" s="157"/>
      <c r="GO46" s="158"/>
      <c r="GP46" s="158"/>
      <c r="GQ46" s="27"/>
      <c r="GR46" s="157"/>
      <c r="GS46" s="158"/>
      <c r="GT46" s="158"/>
      <c r="GU46" s="27"/>
      <c r="GV46" s="157"/>
      <c r="GW46" s="158"/>
      <c r="GX46" s="158"/>
      <c r="GY46" s="27"/>
      <c r="GZ46" s="157"/>
      <c r="HA46" s="158"/>
      <c r="HB46" s="158"/>
      <c r="HC46" s="27"/>
      <c r="HD46" s="157"/>
      <c r="HE46" s="158"/>
      <c r="HF46" s="158"/>
      <c r="HG46" s="27"/>
      <c r="HH46" s="157"/>
      <c r="HI46" s="158"/>
      <c r="HJ46" s="158"/>
      <c r="HK46" s="27"/>
      <c r="HL46" s="157"/>
      <c r="HM46" s="158"/>
      <c r="HN46" s="158"/>
      <c r="HO46" s="27"/>
      <c r="HP46" s="157"/>
      <c r="HQ46" s="158"/>
      <c r="HR46" s="158"/>
      <c r="HS46" s="27"/>
      <c r="HT46" s="157"/>
      <c r="HU46" s="158"/>
      <c r="HV46" s="158"/>
      <c r="HW46" s="27"/>
      <c r="HX46" s="157"/>
      <c r="HY46" s="158"/>
      <c r="HZ46" s="158"/>
      <c r="IA46" s="27"/>
      <c r="IB46" s="157"/>
      <c r="IC46" s="158"/>
      <c r="ID46" s="158"/>
      <c r="IE46" s="27"/>
    </row>
    <row r="47" spans="1:239" s="155" customFormat="1">
      <c r="A47" s="159" t="s">
        <v>52</v>
      </c>
      <c r="B47" s="29">
        <v>29.420047999999998</v>
      </c>
      <c r="C47" s="29">
        <v>0</v>
      </c>
      <c r="D47" s="29">
        <v>2.3327971945474842E-3</v>
      </c>
      <c r="E47" s="158"/>
      <c r="F47" s="157"/>
      <c r="G47" s="158"/>
      <c r="H47" s="158"/>
      <c r="I47" s="158"/>
      <c r="J47" s="157"/>
      <c r="K47" s="158"/>
      <c r="L47" s="158"/>
      <c r="M47" s="158"/>
      <c r="N47" s="157"/>
      <c r="O47" s="158"/>
      <c r="P47" s="158"/>
      <c r="Q47" s="158"/>
      <c r="R47" s="157"/>
      <c r="S47" s="158"/>
      <c r="T47" s="158"/>
      <c r="U47" s="158"/>
      <c r="V47" s="157"/>
      <c r="W47" s="158"/>
      <c r="X47" s="158"/>
      <c r="Y47" s="158"/>
      <c r="Z47" s="157"/>
      <c r="AA47" s="158"/>
      <c r="AB47" s="158"/>
      <c r="AC47" s="158"/>
      <c r="AD47" s="157"/>
      <c r="AE47" s="158"/>
      <c r="AF47" s="158"/>
      <c r="AG47" s="158"/>
      <c r="AH47" s="157"/>
      <c r="AI47" s="158"/>
      <c r="AJ47" s="158"/>
      <c r="AK47" s="158"/>
      <c r="AL47" s="157"/>
      <c r="AM47" s="158"/>
      <c r="AN47" s="158"/>
      <c r="AO47" s="158"/>
      <c r="AP47" s="157"/>
      <c r="AQ47" s="158"/>
      <c r="AR47" s="158"/>
      <c r="AS47" s="158"/>
      <c r="AT47" s="157"/>
      <c r="AU47" s="158"/>
      <c r="AV47" s="158"/>
      <c r="AW47" s="158"/>
      <c r="AX47" s="157"/>
      <c r="AY47" s="158"/>
      <c r="AZ47" s="158"/>
      <c r="BA47" s="158"/>
      <c r="BB47" s="157"/>
      <c r="BC47" s="158"/>
      <c r="BD47" s="158"/>
      <c r="BE47" s="158"/>
      <c r="BF47" s="157"/>
      <c r="BG47" s="158"/>
      <c r="BH47" s="158"/>
      <c r="BI47" s="158"/>
      <c r="BJ47" s="157"/>
      <c r="BK47" s="158"/>
      <c r="BL47" s="158"/>
      <c r="BM47" s="158"/>
      <c r="BN47" s="157"/>
      <c r="BO47" s="158"/>
      <c r="BP47" s="158"/>
      <c r="BQ47" s="158"/>
      <c r="BR47" s="157"/>
      <c r="BS47" s="158"/>
      <c r="BT47" s="158"/>
      <c r="BU47" s="158"/>
      <c r="BV47" s="157"/>
      <c r="BW47" s="158"/>
      <c r="BX47" s="158"/>
      <c r="BY47" s="158"/>
      <c r="BZ47" s="157"/>
      <c r="CA47" s="158"/>
      <c r="CB47" s="158"/>
      <c r="CC47" s="158"/>
      <c r="CD47" s="157"/>
      <c r="CE47" s="158"/>
      <c r="CF47" s="158"/>
      <c r="CG47" s="158"/>
      <c r="CH47" s="157"/>
      <c r="CI47" s="158"/>
      <c r="CJ47" s="158"/>
      <c r="CK47" s="158"/>
      <c r="CL47" s="157"/>
      <c r="CM47" s="158"/>
      <c r="CN47" s="158"/>
      <c r="CO47" s="158"/>
      <c r="CP47" s="157"/>
      <c r="CQ47" s="158"/>
      <c r="CR47" s="158"/>
      <c r="CS47" s="158"/>
      <c r="CT47" s="157"/>
      <c r="CU47" s="158"/>
      <c r="CV47" s="158"/>
      <c r="CW47" s="158"/>
      <c r="CX47" s="157"/>
      <c r="CY47" s="158"/>
      <c r="CZ47" s="158"/>
      <c r="DA47" s="158"/>
      <c r="DB47" s="157"/>
      <c r="DC47" s="158"/>
      <c r="DD47" s="158"/>
      <c r="DE47" s="158"/>
      <c r="DF47" s="157"/>
      <c r="DG47" s="158"/>
      <c r="DH47" s="158"/>
      <c r="DI47" s="158"/>
      <c r="DJ47" s="157"/>
      <c r="DK47" s="158"/>
      <c r="DL47" s="158"/>
      <c r="DM47" s="158"/>
      <c r="DN47" s="157"/>
      <c r="DO47" s="158"/>
      <c r="DP47" s="158"/>
      <c r="DQ47" s="158"/>
      <c r="DR47" s="157"/>
      <c r="DS47" s="158"/>
      <c r="DT47" s="158"/>
      <c r="DU47" s="158"/>
      <c r="DV47" s="157"/>
      <c r="DW47" s="158"/>
      <c r="DX47" s="158"/>
      <c r="DY47" s="158"/>
      <c r="DZ47" s="157"/>
      <c r="EA47" s="158"/>
      <c r="EB47" s="158"/>
      <c r="EC47" s="158"/>
      <c r="ED47" s="157"/>
      <c r="EE47" s="158"/>
      <c r="EF47" s="158"/>
      <c r="EG47" s="158"/>
      <c r="EH47" s="157"/>
      <c r="EI47" s="158"/>
      <c r="EJ47" s="158"/>
      <c r="EK47" s="158"/>
      <c r="EL47" s="157"/>
      <c r="EM47" s="158"/>
      <c r="EN47" s="158"/>
      <c r="EO47" s="158"/>
      <c r="EP47" s="157"/>
      <c r="EQ47" s="158"/>
      <c r="ER47" s="158"/>
      <c r="ES47" s="158"/>
      <c r="ET47" s="157"/>
      <c r="EU47" s="158"/>
      <c r="EV47" s="158"/>
      <c r="EW47" s="158"/>
      <c r="EX47" s="157"/>
      <c r="EY47" s="158"/>
      <c r="EZ47" s="158"/>
      <c r="FA47" s="158"/>
      <c r="FB47" s="157"/>
      <c r="FC47" s="158"/>
      <c r="FD47" s="158"/>
      <c r="FE47" s="158"/>
      <c r="FF47" s="157"/>
      <c r="FG47" s="158"/>
      <c r="FH47" s="158"/>
      <c r="FI47" s="158"/>
      <c r="FJ47" s="157"/>
      <c r="FK47" s="158"/>
      <c r="FL47" s="158"/>
      <c r="FM47" s="158"/>
      <c r="FN47" s="157"/>
      <c r="FO47" s="158"/>
      <c r="FP47" s="158"/>
      <c r="FQ47" s="158"/>
      <c r="FR47" s="157"/>
      <c r="FS47" s="158"/>
      <c r="FT47" s="158"/>
      <c r="FU47" s="158"/>
      <c r="FV47" s="157"/>
      <c r="FW47" s="158"/>
      <c r="FX47" s="158"/>
      <c r="FY47" s="158"/>
      <c r="FZ47" s="157"/>
      <c r="GA47" s="158"/>
      <c r="GB47" s="158"/>
      <c r="GC47" s="158"/>
      <c r="GD47" s="157"/>
      <c r="GE47" s="158"/>
      <c r="GF47" s="158"/>
      <c r="GG47" s="158"/>
      <c r="GH47" s="157"/>
      <c r="GI47" s="158"/>
      <c r="GJ47" s="158"/>
      <c r="GK47" s="158"/>
      <c r="GL47" s="157"/>
      <c r="GM47" s="158"/>
      <c r="GN47" s="158"/>
      <c r="GO47" s="158"/>
      <c r="GP47" s="157"/>
      <c r="GQ47" s="158"/>
      <c r="GR47" s="158"/>
      <c r="GS47" s="158"/>
      <c r="GT47" s="157"/>
      <c r="GU47" s="158"/>
      <c r="GV47" s="158"/>
      <c r="GW47" s="158"/>
      <c r="GX47" s="157"/>
      <c r="GY47" s="158"/>
      <c r="GZ47" s="158"/>
      <c r="HA47" s="158"/>
      <c r="HB47" s="157"/>
      <c r="HC47" s="158"/>
      <c r="HD47" s="158"/>
      <c r="HE47" s="158"/>
      <c r="HF47" s="157"/>
      <c r="HG47" s="158"/>
      <c r="HH47" s="158"/>
      <c r="HI47" s="158"/>
      <c r="HJ47" s="157"/>
      <c r="HK47" s="158"/>
      <c r="HL47" s="158"/>
      <c r="HM47" s="158"/>
      <c r="HN47" s="157"/>
      <c r="HO47" s="158"/>
      <c r="HP47" s="158"/>
      <c r="HQ47" s="158"/>
      <c r="HR47" s="157"/>
      <c r="HS47" s="158"/>
      <c r="HT47" s="158"/>
      <c r="HU47" s="158"/>
      <c r="HV47" s="157"/>
      <c r="HW47" s="158"/>
      <c r="HX47" s="158"/>
      <c r="HY47" s="158"/>
      <c r="HZ47" s="157"/>
      <c r="IA47" s="158"/>
      <c r="IB47" s="158"/>
      <c r="IC47" s="158"/>
    </row>
    <row r="48" spans="1:239" s="156" customFormat="1" ht="13.5" thickBot="1">
      <c r="A48" s="162" t="s">
        <v>53</v>
      </c>
      <c r="B48" s="32">
        <v>12611.489789495781</v>
      </c>
      <c r="C48" s="32">
        <v>0.23</v>
      </c>
      <c r="D48" s="32">
        <v>1</v>
      </c>
    </row>
    <row r="49" spans="1:239" s="155" customFormat="1" ht="13.5" thickBot="1">
      <c r="A49" s="166"/>
      <c r="B49" s="34"/>
      <c r="C49" s="34"/>
      <c r="D49" s="34"/>
    </row>
    <row r="50" spans="1:239" s="155" customFormat="1" ht="13.5" thickBot="1">
      <c r="A50" s="167" t="s">
        <v>54</v>
      </c>
      <c r="B50" s="37">
        <v>6237.86</v>
      </c>
      <c r="C50" s="37">
        <v>0.1</v>
      </c>
      <c r="D50" s="37">
        <v>1</v>
      </c>
    </row>
    <row r="51" spans="1:239" s="155" customFormat="1">
      <c r="A51" s="168" t="s">
        <v>55</v>
      </c>
      <c r="B51" s="40">
        <v>86.32</v>
      </c>
      <c r="C51" s="40">
        <v>0</v>
      </c>
      <c r="D51" s="40">
        <v>1.3838079084814343E-2</v>
      </c>
    </row>
    <row r="52" spans="1:239" s="155" customFormat="1">
      <c r="A52" s="152" t="s">
        <v>56</v>
      </c>
      <c r="B52" s="24">
        <v>569.04</v>
      </c>
      <c r="C52" s="24">
        <v>0.01</v>
      </c>
      <c r="D52" s="24">
        <v>9.1223592706473053E-2</v>
      </c>
      <c r="E52" s="158"/>
      <c r="F52" s="158"/>
      <c r="G52" s="27"/>
      <c r="H52" s="157"/>
      <c r="I52" s="158"/>
      <c r="J52" s="158"/>
      <c r="K52" s="27"/>
      <c r="L52" s="157"/>
      <c r="M52" s="158"/>
      <c r="N52" s="158"/>
      <c r="O52" s="27"/>
      <c r="P52" s="157"/>
      <c r="Q52" s="158"/>
      <c r="R52" s="158"/>
      <c r="S52" s="27"/>
      <c r="T52" s="157"/>
      <c r="U52" s="158"/>
      <c r="V52" s="158"/>
      <c r="W52" s="27"/>
      <c r="X52" s="157"/>
      <c r="Y52" s="158"/>
      <c r="Z52" s="158"/>
      <c r="AA52" s="27"/>
      <c r="AB52" s="157"/>
      <c r="AC52" s="158"/>
      <c r="AD52" s="158"/>
      <c r="AE52" s="27"/>
      <c r="AF52" s="157"/>
      <c r="AG52" s="158"/>
      <c r="AH52" s="158"/>
      <c r="AI52" s="27"/>
      <c r="AJ52" s="157"/>
      <c r="AK52" s="158"/>
      <c r="AL52" s="158"/>
      <c r="AM52" s="27"/>
      <c r="AN52" s="157"/>
      <c r="AO52" s="158"/>
      <c r="AP52" s="158"/>
      <c r="AQ52" s="27"/>
      <c r="AR52" s="157"/>
      <c r="AS52" s="158"/>
      <c r="AT52" s="158"/>
      <c r="AU52" s="27"/>
      <c r="AV52" s="157"/>
      <c r="AW52" s="158"/>
      <c r="AX52" s="158"/>
      <c r="AY52" s="27"/>
      <c r="AZ52" s="157"/>
      <c r="BA52" s="158"/>
      <c r="BB52" s="158"/>
      <c r="BC52" s="27"/>
      <c r="BD52" s="157"/>
      <c r="BE52" s="158"/>
      <c r="BF52" s="158"/>
      <c r="BG52" s="27"/>
      <c r="BH52" s="157"/>
      <c r="BI52" s="158"/>
      <c r="BJ52" s="158"/>
      <c r="BK52" s="27"/>
      <c r="BL52" s="157"/>
      <c r="BM52" s="158"/>
      <c r="BN52" s="158"/>
      <c r="BO52" s="27"/>
      <c r="BP52" s="157"/>
      <c r="BQ52" s="158"/>
      <c r="BR52" s="158"/>
      <c r="BS52" s="27"/>
      <c r="BT52" s="157"/>
      <c r="BU52" s="158"/>
      <c r="BV52" s="158"/>
      <c r="BW52" s="27"/>
      <c r="BX52" s="157"/>
      <c r="BY52" s="158"/>
      <c r="BZ52" s="158"/>
      <c r="CA52" s="27"/>
      <c r="CB52" s="157"/>
      <c r="CC52" s="158"/>
      <c r="CD52" s="158"/>
      <c r="CE52" s="27"/>
      <c r="CF52" s="157"/>
      <c r="CG52" s="158"/>
      <c r="CH52" s="158"/>
      <c r="CI52" s="27"/>
      <c r="CJ52" s="157"/>
      <c r="CK52" s="158"/>
      <c r="CL52" s="158"/>
      <c r="CM52" s="27"/>
      <c r="CN52" s="157"/>
      <c r="CO52" s="158"/>
      <c r="CP52" s="158"/>
      <c r="CQ52" s="27"/>
      <c r="CR52" s="157"/>
      <c r="CS52" s="158"/>
      <c r="CT52" s="158"/>
      <c r="CU52" s="27"/>
      <c r="CV52" s="157"/>
      <c r="CW52" s="158"/>
      <c r="CX52" s="158"/>
      <c r="CY52" s="27"/>
      <c r="CZ52" s="157"/>
      <c r="DA52" s="158"/>
      <c r="DB52" s="158"/>
      <c r="DC52" s="27"/>
      <c r="DD52" s="157"/>
      <c r="DE52" s="158"/>
      <c r="DF52" s="158"/>
      <c r="DG52" s="27"/>
      <c r="DH52" s="157"/>
      <c r="DI52" s="158"/>
      <c r="DJ52" s="158"/>
      <c r="DK52" s="27"/>
      <c r="DL52" s="157"/>
      <c r="DM52" s="158"/>
      <c r="DN52" s="158"/>
      <c r="DO52" s="27"/>
      <c r="DP52" s="157"/>
      <c r="DQ52" s="158"/>
      <c r="DR52" s="158"/>
      <c r="DS52" s="27"/>
      <c r="DT52" s="157"/>
      <c r="DU52" s="158"/>
      <c r="DV52" s="158"/>
      <c r="DW52" s="27"/>
      <c r="DX52" s="157"/>
      <c r="DY52" s="158"/>
      <c r="DZ52" s="158"/>
      <c r="EA52" s="27"/>
      <c r="EB52" s="157"/>
      <c r="EC52" s="158"/>
      <c r="ED52" s="158"/>
      <c r="EE52" s="27"/>
      <c r="EF52" s="157"/>
      <c r="EG52" s="158"/>
      <c r="EH52" s="158"/>
      <c r="EI52" s="27"/>
      <c r="EJ52" s="157"/>
      <c r="EK52" s="158"/>
      <c r="EL52" s="158"/>
      <c r="EM52" s="27"/>
      <c r="EN52" s="157"/>
      <c r="EO52" s="158"/>
      <c r="EP52" s="158"/>
      <c r="EQ52" s="27"/>
      <c r="ER52" s="157"/>
      <c r="ES52" s="158"/>
      <c r="ET52" s="158"/>
      <c r="EU52" s="27"/>
      <c r="EV52" s="157"/>
      <c r="EW52" s="158"/>
      <c r="EX52" s="158"/>
      <c r="EY52" s="27"/>
      <c r="EZ52" s="157"/>
      <c r="FA52" s="158"/>
      <c r="FB52" s="158"/>
      <c r="FC52" s="27"/>
      <c r="FD52" s="157"/>
      <c r="FE52" s="158"/>
      <c r="FF52" s="158"/>
      <c r="FG52" s="27"/>
      <c r="FH52" s="157"/>
      <c r="FI52" s="158"/>
      <c r="FJ52" s="158"/>
      <c r="FK52" s="27"/>
      <c r="FL52" s="157"/>
      <c r="FM52" s="158"/>
      <c r="FN52" s="158"/>
      <c r="FO52" s="27"/>
      <c r="FP52" s="157"/>
      <c r="FQ52" s="158"/>
      <c r="FR52" s="158"/>
      <c r="FS52" s="27"/>
      <c r="FT52" s="157"/>
      <c r="FU52" s="158"/>
      <c r="FV52" s="158"/>
      <c r="FW52" s="27"/>
      <c r="FX52" s="157"/>
      <c r="FY52" s="158"/>
      <c r="FZ52" s="158"/>
      <c r="GA52" s="27"/>
      <c r="GB52" s="157"/>
      <c r="GC52" s="158"/>
      <c r="GD52" s="158"/>
      <c r="GE52" s="27"/>
      <c r="GF52" s="157"/>
      <c r="GG52" s="158"/>
      <c r="GH52" s="158"/>
      <c r="GI52" s="27"/>
      <c r="GJ52" s="157"/>
      <c r="GK52" s="158"/>
      <c r="GL52" s="158"/>
      <c r="GM52" s="27"/>
      <c r="GN52" s="157"/>
      <c r="GO52" s="158"/>
      <c r="GP52" s="158"/>
      <c r="GQ52" s="27"/>
      <c r="GR52" s="157"/>
      <c r="GS52" s="158"/>
      <c r="GT52" s="158"/>
      <c r="GU52" s="27"/>
      <c r="GV52" s="157"/>
      <c r="GW52" s="158"/>
      <c r="GX52" s="158"/>
      <c r="GY52" s="27"/>
      <c r="GZ52" s="157"/>
      <c r="HA52" s="158"/>
      <c r="HB52" s="158"/>
      <c r="HC52" s="27"/>
      <c r="HD52" s="157"/>
      <c r="HE52" s="158"/>
      <c r="HF52" s="158"/>
      <c r="HG52" s="27"/>
      <c r="HH52" s="157"/>
      <c r="HI52" s="158"/>
      <c r="HJ52" s="158"/>
      <c r="HK52" s="27"/>
      <c r="HL52" s="157"/>
      <c r="HM52" s="158"/>
      <c r="HN52" s="158"/>
      <c r="HO52" s="27"/>
      <c r="HP52" s="157"/>
      <c r="HQ52" s="158"/>
      <c r="HR52" s="158"/>
      <c r="HS52" s="27"/>
      <c r="HT52" s="157"/>
      <c r="HU52" s="158"/>
      <c r="HV52" s="158"/>
      <c r="HW52" s="27"/>
      <c r="HX52" s="157"/>
      <c r="HY52" s="158"/>
      <c r="HZ52" s="158"/>
      <c r="IA52" s="27"/>
      <c r="IB52" s="157"/>
      <c r="IC52" s="158"/>
      <c r="ID52" s="158"/>
      <c r="IE52" s="27"/>
    </row>
    <row r="53" spans="1:239" s="26" customFormat="1">
      <c r="A53" s="152" t="s">
        <v>57</v>
      </c>
      <c r="B53" s="24">
        <v>5582.5</v>
      </c>
      <c r="C53" s="24">
        <v>0.09</v>
      </c>
      <c r="D53" s="24">
        <v>0.89493832820871266</v>
      </c>
    </row>
    <row r="54" spans="1:239" ht="13.5" thickBot="1">
      <c r="A54" s="169" t="s">
        <v>18</v>
      </c>
      <c r="B54" s="43">
        <v>0</v>
      </c>
      <c r="C54" s="43">
        <v>0</v>
      </c>
      <c r="D54" s="43">
        <v>0</v>
      </c>
    </row>
    <row r="55" spans="1:239">
      <c r="A55" s="165" t="s">
        <v>58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6" width="13.140625" style="2"/>
    <col min="257" max="257" width="52.140625" style="2" customWidth="1"/>
    <col min="258" max="259" width="14.42578125" style="2" customWidth="1"/>
    <col min="260" max="260" width="9.85546875" style="2" customWidth="1"/>
    <col min="261" max="512" width="13.140625" style="2"/>
    <col min="513" max="513" width="52.140625" style="2" customWidth="1"/>
    <col min="514" max="515" width="14.42578125" style="2" customWidth="1"/>
    <col min="516" max="516" width="9.85546875" style="2" customWidth="1"/>
    <col min="517" max="768" width="13.140625" style="2"/>
    <col min="769" max="769" width="52.140625" style="2" customWidth="1"/>
    <col min="770" max="771" width="14.42578125" style="2" customWidth="1"/>
    <col min="772" max="772" width="9.85546875" style="2" customWidth="1"/>
    <col min="773" max="1024" width="13.140625" style="2"/>
    <col min="1025" max="1025" width="52.140625" style="2" customWidth="1"/>
    <col min="1026" max="1027" width="14.42578125" style="2" customWidth="1"/>
    <col min="1028" max="1028" width="9.85546875" style="2" customWidth="1"/>
    <col min="1029" max="1280" width="13.140625" style="2"/>
    <col min="1281" max="1281" width="52.140625" style="2" customWidth="1"/>
    <col min="1282" max="1283" width="14.42578125" style="2" customWidth="1"/>
    <col min="1284" max="1284" width="9.85546875" style="2" customWidth="1"/>
    <col min="1285" max="1536" width="13.140625" style="2"/>
    <col min="1537" max="1537" width="52.140625" style="2" customWidth="1"/>
    <col min="1538" max="1539" width="14.42578125" style="2" customWidth="1"/>
    <col min="1540" max="1540" width="9.85546875" style="2" customWidth="1"/>
    <col min="1541" max="1792" width="13.140625" style="2"/>
    <col min="1793" max="1793" width="52.140625" style="2" customWidth="1"/>
    <col min="1794" max="1795" width="14.42578125" style="2" customWidth="1"/>
    <col min="1796" max="1796" width="9.85546875" style="2" customWidth="1"/>
    <col min="1797" max="2048" width="13.140625" style="2"/>
    <col min="2049" max="2049" width="52.140625" style="2" customWidth="1"/>
    <col min="2050" max="2051" width="14.42578125" style="2" customWidth="1"/>
    <col min="2052" max="2052" width="9.85546875" style="2" customWidth="1"/>
    <col min="2053" max="2304" width="13.140625" style="2"/>
    <col min="2305" max="2305" width="52.140625" style="2" customWidth="1"/>
    <col min="2306" max="2307" width="14.42578125" style="2" customWidth="1"/>
    <col min="2308" max="2308" width="9.85546875" style="2" customWidth="1"/>
    <col min="2309" max="2560" width="13.140625" style="2"/>
    <col min="2561" max="2561" width="52.140625" style="2" customWidth="1"/>
    <col min="2562" max="2563" width="14.42578125" style="2" customWidth="1"/>
    <col min="2564" max="2564" width="9.85546875" style="2" customWidth="1"/>
    <col min="2565" max="2816" width="13.140625" style="2"/>
    <col min="2817" max="2817" width="52.140625" style="2" customWidth="1"/>
    <col min="2818" max="2819" width="14.42578125" style="2" customWidth="1"/>
    <col min="2820" max="2820" width="9.85546875" style="2" customWidth="1"/>
    <col min="2821" max="3072" width="13.140625" style="2"/>
    <col min="3073" max="3073" width="52.140625" style="2" customWidth="1"/>
    <col min="3074" max="3075" width="14.42578125" style="2" customWidth="1"/>
    <col min="3076" max="3076" width="9.85546875" style="2" customWidth="1"/>
    <col min="3077" max="3328" width="13.140625" style="2"/>
    <col min="3329" max="3329" width="52.140625" style="2" customWidth="1"/>
    <col min="3330" max="3331" width="14.42578125" style="2" customWidth="1"/>
    <col min="3332" max="3332" width="9.85546875" style="2" customWidth="1"/>
    <col min="3333" max="3584" width="13.140625" style="2"/>
    <col min="3585" max="3585" width="52.140625" style="2" customWidth="1"/>
    <col min="3586" max="3587" width="14.42578125" style="2" customWidth="1"/>
    <col min="3588" max="3588" width="9.85546875" style="2" customWidth="1"/>
    <col min="3589" max="3840" width="13.140625" style="2"/>
    <col min="3841" max="3841" width="52.140625" style="2" customWidth="1"/>
    <col min="3842" max="3843" width="14.42578125" style="2" customWidth="1"/>
    <col min="3844" max="3844" width="9.85546875" style="2" customWidth="1"/>
    <col min="3845" max="4096" width="13.140625" style="2"/>
    <col min="4097" max="4097" width="52.140625" style="2" customWidth="1"/>
    <col min="4098" max="4099" width="14.42578125" style="2" customWidth="1"/>
    <col min="4100" max="4100" width="9.85546875" style="2" customWidth="1"/>
    <col min="4101" max="4352" width="13.140625" style="2"/>
    <col min="4353" max="4353" width="52.140625" style="2" customWidth="1"/>
    <col min="4354" max="4355" width="14.42578125" style="2" customWidth="1"/>
    <col min="4356" max="4356" width="9.85546875" style="2" customWidth="1"/>
    <col min="4357" max="4608" width="13.140625" style="2"/>
    <col min="4609" max="4609" width="52.140625" style="2" customWidth="1"/>
    <col min="4610" max="4611" width="14.42578125" style="2" customWidth="1"/>
    <col min="4612" max="4612" width="9.85546875" style="2" customWidth="1"/>
    <col min="4613" max="4864" width="13.140625" style="2"/>
    <col min="4865" max="4865" width="52.140625" style="2" customWidth="1"/>
    <col min="4866" max="4867" width="14.42578125" style="2" customWidth="1"/>
    <col min="4868" max="4868" width="9.85546875" style="2" customWidth="1"/>
    <col min="4869" max="5120" width="13.140625" style="2"/>
    <col min="5121" max="5121" width="52.140625" style="2" customWidth="1"/>
    <col min="5122" max="5123" width="14.42578125" style="2" customWidth="1"/>
    <col min="5124" max="5124" width="9.85546875" style="2" customWidth="1"/>
    <col min="5125" max="5376" width="13.140625" style="2"/>
    <col min="5377" max="5377" width="52.140625" style="2" customWidth="1"/>
    <col min="5378" max="5379" width="14.42578125" style="2" customWidth="1"/>
    <col min="5380" max="5380" width="9.85546875" style="2" customWidth="1"/>
    <col min="5381" max="5632" width="13.140625" style="2"/>
    <col min="5633" max="5633" width="52.140625" style="2" customWidth="1"/>
    <col min="5634" max="5635" width="14.42578125" style="2" customWidth="1"/>
    <col min="5636" max="5636" width="9.85546875" style="2" customWidth="1"/>
    <col min="5637" max="5888" width="13.140625" style="2"/>
    <col min="5889" max="5889" width="52.140625" style="2" customWidth="1"/>
    <col min="5890" max="5891" width="14.42578125" style="2" customWidth="1"/>
    <col min="5892" max="5892" width="9.85546875" style="2" customWidth="1"/>
    <col min="5893" max="6144" width="13.140625" style="2"/>
    <col min="6145" max="6145" width="52.140625" style="2" customWidth="1"/>
    <col min="6146" max="6147" width="14.42578125" style="2" customWidth="1"/>
    <col min="6148" max="6148" width="9.85546875" style="2" customWidth="1"/>
    <col min="6149" max="6400" width="13.140625" style="2"/>
    <col min="6401" max="6401" width="52.140625" style="2" customWidth="1"/>
    <col min="6402" max="6403" width="14.42578125" style="2" customWidth="1"/>
    <col min="6404" max="6404" width="9.85546875" style="2" customWidth="1"/>
    <col min="6405" max="6656" width="13.140625" style="2"/>
    <col min="6657" max="6657" width="52.140625" style="2" customWidth="1"/>
    <col min="6658" max="6659" width="14.42578125" style="2" customWidth="1"/>
    <col min="6660" max="6660" width="9.85546875" style="2" customWidth="1"/>
    <col min="6661" max="6912" width="13.140625" style="2"/>
    <col min="6913" max="6913" width="52.140625" style="2" customWidth="1"/>
    <col min="6914" max="6915" width="14.42578125" style="2" customWidth="1"/>
    <col min="6916" max="6916" width="9.85546875" style="2" customWidth="1"/>
    <col min="6917" max="7168" width="13.140625" style="2"/>
    <col min="7169" max="7169" width="52.140625" style="2" customWidth="1"/>
    <col min="7170" max="7171" width="14.42578125" style="2" customWidth="1"/>
    <col min="7172" max="7172" width="9.85546875" style="2" customWidth="1"/>
    <col min="7173" max="7424" width="13.140625" style="2"/>
    <col min="7425" max="7425" width="52.140625" style="2" customWidth="1"/>
    <col min="7426" max="7427" width="14.42578125" style="2" customWidth="1"/>
    <col min="7428" max="7428" width="9.85546875" style="2" customWidth="1"/>
    <col min="7429" max="7680" width="13.140625" style="2"/>
    <col min="7681" max="7681" width="52.140625" style="2" customWidth="1"/>
    <col min="7682" max="7683" width="14.42578125" style="2" customWidth="1"/>
    <col min="7684" max="7684" width="9.85546875" style="2" customWidth="1"/>
    <col min="7685" max="7936" width="13.140625" style="2"/>
    <col min="7937" max="7937" width="52.140625" style="2" customWidth="1"/>
    <col min="7938" max="7939" width="14.42578125" style="2" customWidth="1"/>
    <col min="7940" max="7940" width="9.85546875" style="2" customWidth="1"/>
    <col min="7941" max="8192" width="13.140625" style="2"/>
    <col min="8193" max="8193" width="52.140625" style="2" customWidth="1"/>
    <col min="8194" max="8195" width="14.42578125" style="2" customWidth="1"/>
    <col min="8196" max="8196" width="9.85546875" style="2" customWidth="1"/>
    <col min="8197" max="8448" width="13.140625" style="2"/>
    <col min="8449" max="8449" width="52.140625" style="2" customWidth="1"/>
    <col min="8450" max="8451" width="14.42578125" style="2" customWidth="1"/>
    <col min="8452" max="8452" width="9.85546875" style="2" customWidth="1"/>
    <col min="8453" max="8704" width="13.140625" style="2"/>
    <col min="8705" max="8705" width="52.140625" style="2" customWidth="1"/>
    <col min="8706" max="8707" width="14.42578125" style="2" customWidth="1"/>
    <col min="8708" max="8708" width="9.85546875" style="2" customWidth="1"/>
    <col min="8709" max="8960" width="13.140625" style="2"/>
    <col min="8961" max="8961" width="52.140625" style="2" customWidth="1"/>
    <col min="8962" max="8963" width="14.42578125" style="2" customWidth="1"/>
    <col min="8964" max="8964" width="9.85546875" style="2" customWidth="1"/>
    <col min="8965" max="9216" width="13.140625" style="2"/>
    <col min="9217" max="9217" width="52.140625" style="2" customWidth="1"/>
    <col min="9218" max="9219" width="14.42578125" style="2" customWidth="1"/>
    <col min="9220" max="9220" width="9.85546875" style="2" customWidth="1"/>
    <col min="9221" max="9472" width="13.140625" style="2"/>
    <col min="9473" max="9473" width="52.140625" style="2" customWidth="1"/>
    <col min="9474" max="9475" width="14.42578125" style="2" customWidth="1"/>
    <col min="9476" max="9476" width="9.85546875" style="2" customWidth="1"/>
    <col min="9477" max="9728" width="13.140625" style="2"/>
    <col min="9729" max="9729" width="52.140625" style="2" customWidth="1"/>
    <col min="9730" max="9731" width="14.42578125" style="2" customWidth="1"/>
    <col min="9732" max="9732" width="9.85546875" style="2" customWidth="1"/>
    <col min="9733" max="9984" width="13.140625" style="2"/>
    <col min="9985" max="9985" width="52.140625" style="2" customWidth="1"/>
    <col min="9986" max="9987" width="14.42578125" style="2" customWidth="1"/>
    <col min="9988" max="9988" width="9.85546875" style="2" customWidth="1"/>
    <col min="9989" max="10240" width="13.140625" style="2"/>
    <col min="10241" max="10241" width="52.140625" style="2" customWidth="1"/>
    <col min="10242" max="10243" width="14.42578125" style="2" customWidth="1"/>
    <col min="10244" max="10244" width="9.85546875" style="2" customWidth="1"/>
    <col min="10245" max="10496" width="13.140625" style="2"/>
    <col min="10497" max="10497" width="52.140625" style="2" customWidth="1"/>
    <col min="10498" max="10499" width="14.42578125" style="2" customWidth="1"/>
    <col min="10500" max="10500" width="9.85546875" style="2" customWidth="1"/>
    <col min="10501" max="10752" width="13.140625" style="2"/>
    <col min="10753" max="10753" width="52.140625" style="2" customWidth="1"/>
    <col min="10754" max="10755" width="14.42578125" style="2" customWidth="1"/>
    <col min="10756" max="10756" width="9.85546875" style="2" customWidth="1"/>
    <col min="10757" max="11008" width="13.140625" style="2"/>
    <col min="11009" max="11009" width="52.140625" style="2" customWidth="1"/>
    <col min="11010" max="11011" width="14.42578125" style="2" customWidth="1"/>
    <col min="11012" max="11012" width="9.85546875" style="2" customWidth="1"/>
    <col min="11013" max="11264" width="13.140625" style="2"/>
    <col min="11265" max="11265" width="52.140625" style="2" customWidth="1"/>
    <col min="11266" max="11267" width="14.42578125" style="2" customWidth="1"/>
    <col min="11268" max="11268" width="9.85546875" style="2" customWidth="1"/>
    <col min="11269" max="11520" width="13.140625" style="2"/>
    <col min="11521" max="11521" width="52.140625" style="2" customWidth="1"/>
    <col min="11522" max="11523" width="14.42578125" style="2" customWidth="1"/>
    <col min="11524" max="11524" width="9.85546875" style="2" customWidth="1"/>
    <col min="11525" max="11776" width="13.140625" style="2"/>
    <col min="11777" max="11777" width="52.140625" style="2" customWidth="1"/>
    <col min="11778" max="11779" width="14.42578125" style="2" customWidth="1"/>
    <col min="11780" max="11780" width="9.85546875" style="2" customWidth="1"/>
    <col min="11781" max="12032" width="13.140625" style="2"/>
    <col min="12033" max="12033" width="52.140625" style="2" customWidth="1"/>
    <col min="12034" max="12035" width="14.42578125" style="2" customWidth="1"/>
    <col min="12036" max="12036" width="9.85546875" style="2" customWidth="1"/>
    <col min="12037" max="12288" width="13.140625" style="2"/>
    <col min="12289" max="12289" width="52.140625" style="2" customWidth="1"/>
    <col min="12290" max="12291" width="14.42578125" style="2" customWidth="1"/>
    <col min="12292" max="12292" width="9.85546875" style="2" customWidth="1"/>
    <col min="12293" max="12544" width="13.140625" style="2"/>
    <col min="12545" max="12545" width="52.140625" style="2" customWidth="1"/>
    <col min="12546" max="12547" width="14.42578125" style="2" customWidth="1"/>
    <col min="12548" max="12548" width="9.85546875" style="2" customWidth="1"/>
    <col min="12549" max="12800" width="13.140625" style="2"/>
    <col min="12801" max="12801" width="52.140625" style="2" customWidth="1"/>
    <col min="12802" max="12803" width="14.42578125" style="2" customWidth="1"/>
    <col min="12804" max="12804" width="9.85546875" style="2" customWidth="1"/>
    <col min="12805" max="13056" width="13.140625" style="2"/>
    <col min="13057" max="13057" width="52.140625" style="2" customWidth="1"/>
    <col min="13058" max="13059" width="14.42578125" style="2" customWidth="1"/>
    <col min="13060" max="13060" width="9.85546875" style="2" customWidth="1"/>
    <col min="13061" max="13312" width="13.140625" style="2"/>
    <col min="13313" max="13313" width="52.140625" style="2" customWidth="1"/>
    <col min="13314" max="13315" width="14.42578125" style="2" customWidth="1"/>
    <col min="13316" max="13316" width="9.85546875" style="2" customWidth="1"/>
    <col min="13317" max="13568" width="13.140625" style="2"/>
    <col min="13569" max="13569" width="52.140625" style="2" customWidth="1"/>
    <col min="13570" max="13571" width="14.42578125" style="2" customWidth="1"/>
    <col min="13572" max="13572" width="9.85546875" style="2" customWidth="1"/>
    <col min="13573" max="13824" width="13.140625" style="2"/>
    <col min="13825" max="13825" width="52.140625" style="2" customWidth="1"/>
    <col min="13826" max="13827" width="14.42578125" style="2" customWidth="1"/>
    <col min="13828" max="13828" width="9.85546875" style="2" customWidth="1"/>
    <col min="13829" max="14080" width="13.140625" style="2"/>
    <col min="14081" max="14081" width="52.140625" style="2" customWidth="1"/>
    <col min="14082" max="14083" width="14.42578125" style="2" customWidth="1"/>
    <col min="14084" max="14084" width="9.85546875" style="2" customWidth="1"/>
    <col min="14085" max="14336" width="13.140625" style="2"/>
    <col min="14337" max="14337" width="52.140625" style="2" customWidth="1"/>
    <col min="14338" max="14339" width="14.42578125" style="2" customWidth="1"/>
    <col min="14340" max="14340" width="9.85546875" style="2" customWidth="1"/>
    <col min="14341" max="14592" width="13.140625" style="2"/>
    <col min="14593" max="14593" width="52.140625" style="2" customWidth="1"/>
    <col min="14594" max="14595" width="14.42578125" style="2" customWidth="1"/>
    <col min="14596" max="14596" width="9.85546875" style="2" customWidth="1"/>
    <col min="14597" max="14848" width="13.140625" style="2"/>
    <col min="14849" max="14849" width="52.140625" style="2" customWidth="1"/>
    <col min="14850" max="14851" width="14.42578125" style="2" customWidth="1"/>
    <col min="14852" max="14852" width="9.85546875" style="2" customWidth="1"/>
    <col min="14853" max="15104" width="13.140625" style="2"/>
    <col min="15105" max="15105" width="52.140625" style="2" customWidth="1"/>
    <col min="15106" max="15107" width="14.42578125" style="2" customWidth="1"/>
    <col min="15108" max="15108" width="9.85546875" style="2" customWidth="1"/>
    <col min="15109" max="15360" width="13.140625" style="2"/>
    <col min="15361" max="15361" width="52.140625" style="2" customWidth="1"/>
    <col min="15362" max="15363" width="14.42578125" style="2" customWidth="1"/>
    <col min="15364" max="15364" width="9.85546875" style="2" customWidth="1"/>
    <col min="15365" max="15616" width="13.140625" style="2"/>
    <col min="15617" max="15617" width="52.140625" style="2" customWidth="1"/>
    <col min="15618" max="15619" width="14.42578125" style="2" customWidth="1"/>
    <col min="15620" max="15620" width="9.85546875" style="2" customWidth="1"/>
    <col min="15621" max="15872" width="13.140625" style="2"/>
    <col min="15873" max="15873" width="52.140625" style="2" customWidth="1"/>
    <col min="15874" max="15875" width="14.42578125" style="2" customWidth="1"/>
    <col min="15876" max="15876" width="9.85546875" style="2" customWidth="1"/>
    <col min="15877" max="16128" width="13.140625" style="2"/>
    <col min="16129" max="16129" width="52.140625" style="2" customWidth="1"/>
    <col min="16130" max="16131" width="14.42578125" style="2" customWidth="1"/>
    <col min="16132" max="16132" width="9.85546875" style="2" customWidth="1"/>
    <col min="16133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310</v>
      </c>
      <c r="B2" s="1"/>
      <c r="C2" s="1"/>
      <c r="D2" s="1"/>
    </row>
    <row r="3" spans="1:4">
      <c r="A3" s="136" t="s">
        <v>312</v>
      </c>
      <c r="B3" s="1"/>
      <c r="C3" s="1"/>
      <c r="D3" s="1"/>
    </row>
    <row r="4" spans="1:4">
      <c r="A4" s="136" t="s">
        <v>311</v>
      </c>
      <c r="B4" s="1"/>
      <c r="C4" s="1"/>
      <c r="D4" s="1"/>
    </row>
    <row r="5" spans="1:4" ht="13.5" thickBot="1">
      <c r="A5" s="3" t="s">
        <v>4</v>
      </c>
      <c r="B5" s="137">
        <v>42240</v>
      </c>
      <c r="C5" s="138" t="s">
        <v>5</v>
      </c>
    </row>
    <row r="6" spans="1:4">
      <c r="A6" s="6"/>
      <c r="B6" s="139" t="s">
        <v>6</v>
      </c>
      <c r="C6" s="8" t="s">
        <v>288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309</v>
      </c>
      <c r="D8" s="144" t="s">
        <v>13</v>
      </c>
    </row>
    <row r="9" spans="1:4">
      <c r="A9" s="141" t="s">
        <v>14</v>
      </c>
      <c r="B9" s="145"/>
      <c r="D9" s="232"/>
    </row>
    <row r="10" spans="1:4">
      <c r="A10" s="146" t="s">
        <v>15</v>
      </c>
      <c r="B10" s="16">
        <v>0</v>
      </c>
      <c r="C10" s="16">
        <v>0</v>
      </c>
      <c r="D10" s="233">
        <v>0</v>
      </c>
    </row>
    <row r="11" spans="1:4">
      <c r="A11" s="146" t="s">
        <v>16</v>
      </c>
      <c r="B11" s="18">
        <v>0</v>
      </c>
      <c r="C11" s="18">
        <v>0</v>
      </c>
      <c r="D11" s="233">
        <v>0</v>
      </c>
    </row>
    <row r="12" spans="1:4">
      <c r="A12" s="146" t="s">
        <v>17</v>
      </c>
      <c r="B12" s="16">
        <v>810</v>
      </c>
      <c r="C12" s="16">
        <v>0.01</v>
      </c>
      <c r="D12" s="233">
        <v>5.5013826685673582E-2</v>
      </c>
    </row>
    <row r="13" spans="1:4">
      <c r="A13" s="146" t="s">
        <v>18</v>
      </c>
      <c r="B13" s="16">
        <v>0</v>
      </c>
      <c r="C13" s="16">
        <v>0</v>
      </c>
      <c r="D13" s="233">
        <v>0</v>
      </c>
    </row>
    <row r="14" spans="1:4">
      <c r="A14" s="146" t="s">
        <v>19</v>
      </c>
      <c r="B14" s="16">
        <v>0</v>
      </c>
      <c r="C14" s="16">
        <v>0</v>
      </c>
      <c r="D14" s="233">
        <v>0</v>
      </c>
    </row>
    <row r="15" spans="1:4">
      <c r="A15" s="138" t="s">
        <v>20</v>
      </c>
      <c r="B15" s="16">
        <v>6155</v>
      </c>
      <c r="C15" s="16">
        <v>0.09</v>
      </c>
      <c r="D15" s="233">
        <v>0.41803716450656897</v>
      </c>
    </row>
    <row r="16" spans="1:4">
      <c r="A16" s="138" t="s">
        <v>21</v>
      </c>
      <c r="B16" s="16">
        <v>98.52</v>
      </c>
      <c r="C16" s="16">
        <v>0</v>
      </c>
      <c r="D16" s="233">
        <v>6.6913113642871119E-3</v>
      </c>
    </row>
    <row r="17" spans="1:4">
      <c r="A17" s="138" t="s">
        <v>22</v>
      </c>
      <c r="B17" s="16">
        <v>2150</v>
      </c>
      <c r="C17" s="16">
        <v>0.05</v>
      </c>
      <c r="D17" s="233">
        <v>0.14602435478296075</v>
      </c>
    </row>
    <row r="18" spans="1:4">
      <c r="A18" s="138" t="s">
        <v>23</v>
      </c>
      <c r="B18" s="16">
        <v>2850</v>
      </c>
      <c r="C18" s="16">
        <v>0.06</v>
      </c>
      <c r="D18" s="233">
        <v>0.19356716796811074</v>
      </c>
    </row>
    <row r="19" spans="1:4">
      <c r="A19" s="138" t="s">
        <v>24</v>
      </c>
      <c r="B19" s="16">
        <v>312.5</v>
      </c>
      <c r="C19" s="16">
        <v>0</v>
      </c>
      <c r="D19" s="233">
        <v>2.1224470171941966E-2</v>
      </c>
    </row>
    <row r="20" spans="1:4">
      <c r="A20" s="138" t="s">
        <v>25</v>
      </c>
      <c r="B20" s="16">
        <v>389.28</v>
      </c>
      <c r="C20" s="16">
        <v>0.01</v>
      </c>
      <c r="D20" s="233">
        <v>2.6439237595307419E-2</v>
      </c>
    </row>
    <row r="21" spans="1:4">
      <c r="A21" s="138" t="s">
        <v>26</v>
      </c>
      <c r="B21" s="16">
        <v>600</v>
      </c>
      <c r="C21" s="16">
        <v>0.01</v>
      </c>
      <c r="D21" s="233">
        <v>4.0750982730128581E-2</v>
      </c>
    </row>
    <row r="22" spans="1:4">
      <c r="A22" s="148" t="s">
        <v>27</v>
      </c>
      <c r="B22" s="20">
        <v>13365.3</v>
      </c>
      <c r="C22" s="20">
        <v>0.23</v>
      </c>
      <c r="D22" s="234">
        <v>0.90774851580497917</v>
      </c>
    </row>
    <row r="23" spans="1:4">
      <c r="A23" s="151" t="s">
        <v>28</v>
      </c>
      <c r="B23" s="18">
        <v>0</v>
      </c>
      <c r="C23" s="18">
        <v>0</v>
      </c>
      <c r="D23" s="235"/>
    </row>
    <row r="24" spans="1:4">
      <c r="A24" s="146" t="s">
        <v>29</v>
      </c>
      <c r="B24" s="16">
        <v>0</v>
      </c>
      <c r="C24" s="16">
        <v>0</v>
      </c>
      <c r="D24" s="233">
        <v>0</v>
      </c>
    </row>
    <row r="25" spans="1:4">
      <c r="A25" s="146" t="s">
        <v>30</v>
      </c>
      <c r="B25" s="16">
        <v>66.83</v>
      </c>
      <c r="C25" s="16">
        <v>0</v>
      </c>
      <c r="D25" s="233">
        <v>4.5389802930908213E-3</v>
      </c>
    </row>
    <row r="26" spans="1:4">
      <c r="A26" s="146" t="s">
        <v>31</v>
      </c>
      <c r="B26" s="16">
        <v>0</v>
      </c>
      <c r="C26" s="16">
        <v>0</v>
      </c>
      <c r="D26" s="233">
        <v>0</v>
      </c>
    </row>
    <row r="27" spans="1:4">
      <c r="A27" s="146" t="s">
        <v>32</v>
      </c>
      <c r="B27" s="16">
        <v>0</v>
      </c>
      <c r="C27" s="16">
        <v>0</v>
      </c>
      <c r="D27" s="233">
        <v>0</v>
      </c>
    </row>
    <row r="28" spans="1:4">
      <c r="A28" s="146" t="s">
        <v>33</v>
      </c>
      <c r="B28" s="16">
        <v>631.49</v>
      </c>
      <c r="C28" s="16">
        <v>0.01</v>
      </c>
      <c r="D28" s="233">
        <v>4.2889730140414827E-2</v>
      </c>
    </row>
    <row r="29" spans="1:4">
      <c r="A29" s="146" t="s">
        <v>34</v>
      </c>
      <c r="B29" s="16">
        <v>0</v>
      </c>
      <c r="C29" s="16">
        <v>0</v>
      </c>
      <c r="D29" s="233">
        <v>0</v>
      </c>
    </row>
    <row r="30" spans="1:4">
      <c r="A30" s="146" t="s">
        <v>35</v>
      </c>
      <c r="B30" s="16">
        <v>0</v>
      </c>
      <c r="C30" s="16">
        <v>0</v>
      </c>
      <c r="D30" s="233">
        <v>0</v>
      </c>
    </row>
    <row r="31" spans="1:4">
      <c r="A31" s="146" t="s">
        <v>36</v>
      </c>
      <c r="B31" s="16">
        <v>0</v>
      </c>
      <c r="C31" s="16">
        <v>0</v>
      </c>
      <c r="D31" s="233">
        <v>0</v>
      </c>
    </row>
    <row r="32" spans="1:4">
      <c r="A32" s="152" t="s">
        <v>37</v>
      </c>
      <c r="B32" s="24">
        <v>698.32</v>
      </c>
      <c r="C32" s="24">
        <v>0.01</v>
      </c>
      <c r="D32" s="236">
        <v>4.7428710433505654E-2</v>
      </c>
    </row>
    <row r="33" spans="1:239" s="155" customFormat="1">
      <c r="A33" s="141" t="s">
        <v>38</v>
      </c>
      <c r="B33" s="18">
        <v>0</v>
      </c>
      <c r="C33" s="18">
        <v>0</v>
      </c>
      <c r="D33" s="235"/>
    </row>
    <row r="34" spans="1:239" s="155" customFormat="1">
      <c r="A34" s="146" t="s">
        <v>39</v>
      </c>
      <c r="B34" s="16">
        <v>640.38379959209146</v>
      </c>
      <c r="C34" s="16">
        <v>0.02</v>
      </c>
      <c r="D34" s="233">
        <v>4.3493781929719068E-2</v>
      </c>
    </row>
    <row r="35" spans="1:239" s="155" customFormat="1">
      <c r="A35" s="138" t="s">
        <v>40</v>
      </c>
      <c r="B35" s="16">
        <v>640.38379959209146</v>
      </c>
      <c r="C35" s="16">
        <v>0.02</v>
      </c>
      <c r="D35" s="233">
        <v>4.3493781929719068E-2</v>
      </c>
    </row>
    <row r="36" spans="1:239" s="156" customFormat="1">
      <c r="A36" s="148" t="s">
        <v>41</v>
      </c>
      <c r="B36" s="20">
        <v>14704.003799592092</v>
      </c>
      <c r="C36" s="20">
        <v>0.26</v>
      </c>
      <c r="D36" s="234">
        <v>0.99867100816820387</v>
      </c>
    </row>
    <row r="37" spans="1:239" s="155" customFormat="1">
      <c r="A37" s="141" t="s">
        <v>42</v>
      </c>
      <c r="B37" s="18">
        <v>0</v>
      </c>
      <c r="C37" s="18">
        <v>0</v>
      </c>
      <c r="D37" s="235"/>
    </row>
    <row r="38" spans="1:239" s="155" customFormat="1">
      <c r="A38" s="138" t="s">
        <v>43</v>
      </c>
      <c r="B38" s="16">
        <v>15</v>
      </c>
      <c r="C38" s="16">
        <v>0</v>
      </c>
      <c r="D38" s="233">
        <v>1.0187745682532145E-3</v>
      </c>
    </row>
    <row r="39" spans="1:239" s="155" customFormat="1">
      <c r="A39" s="138" t="s">
        <v>44</v>
      </c>
      <c r="B39" s="16">
        <v>1.48</v>
      </c>
      <c r="C39" s="16">
        <v>0</v>
      </c>
      <c r="D39" s="233">
        <v>1.0051909073431716E-4</v>
      </c>
    </row>
    <row r="40" spans="1:239" s="155" customFormat="1">
      <c r="A40" s="146" t="s">
        <v>45</v>
      </c>
      <c r="B40" s="16">
        <v>0</v>
      </c>
      <c r="C40" s="16">
        <v>0</v>
      </c>
      <c r="D40" s="233">
        <v>0</v>
      </c>
    </row>
    <row r="41" spans="1:239" s="155" customFormat="1">
      <c r="A41" s="152" t="s">
        <v>46</v>
      </c>
      <c r="B41" s="24">
        <v>16.48</v>
      </c>
      <c r="C41" s="24">
        <v>0</v>
      </c>
      <c r="D41" s="236">
        <v>1.1192936589875316E-3</v>
      </c>
      <c r="E41" s="158"/>
      <c r="F41" s="158"/>
      <c r="G41" s="27"/>
      <c r="H41" s="157"/>
      <c r="I41" s="158"/>
      <c r="J41" s="158"/>
      <c r="K41" s="27"/>
      <c r="L41" s="157"/>
      <c r="M41" s="158"/>
      <c r="N41" s="158"/>
      <c r="O41" s="27"/>
      <c r="P41" s="157"/>
      <c r="Q41" s="158"/>
      <c r="R41" s="158"/>
      <c r="S41" s="27"/>
      <c r="T41" s="157"/>
      <c r="U41" s="158"/>
      <c r="V41" s="158"/>
      <c r="W41" s="27"/>
      <c r="X41" s="157"/>
      <c r="Y41" s="158"/>
      <c r="Z41" s="158"/>
      <c r="AA41" s="27"/>
      <c r="AB41" s="157"/>
      <c r="AC41" s="158"/>
      <c r="AD41" s="158"/>
      <c r="AE41" s="27"/>
      <c r="AF41" s="157"/>
      <c r="AG41" s="158"/>
      <c r="AH41" s="158"/>
      <c r="AI41" s="27"/>
      <c r="AJ41" s="157"/>
      <c r="AK41" s="158"/>
      <c r="AL41" s="158"/>
      <c r="AM41" s="27"/>
      <c r="AN41" s="157"/>
      <c r="AO41" s="158"/>
      <c r="AP41" s="158"/>
      <c r="AQ41" s="27"/>
      <c r="AR41" s="157"/>
      <c r="AS41" s="158"/>
      <c r="AT41" s="158"/>
      <c r="AU41" s="27"/>
      <c r="AV41" s="157"/>
      <c r="AW41" s="158"/>
      <c r="AX41" s="158"/>
      <c r="AY41" s="27"/>
      <c r="AZ41" s="157"/>
      <c r="BA41" s="158"/>
      <c r="BB41" s="158"/>
      <c r="BC41" s="27"/>
      <c r="BD41" s="157"/>
      <c r="BE41" s="158"/>
      <c r="BF41" s="158"/>
      <c r="BG41" s="27"/>
      <c r="BH41" s="157"/>
      <c r="BI41" s="158"/>
      <c r="BJ41" s="158"/>
      <c r="BK41" s="27"/>
      <c r="BL41" s="157"/>
      <c r="BM41" s="158"/>
      <c r="BN41" s="158"/>
      <c r="BO41" s="27"/>
      <c r="BP41" s="157"/>
      <c r="BQ41" s="158"/>
      <c r="BR41" s="158"/>
      <c r="BS41" s="27"/>
      <c r="BT41" s="157"/>
      <c r="BU41" s="158"/>
      <c r="BV41" s="158"/>
      <c r="BW41" s="27"/>
      <c r="BX41" s="157"/>
      <c r="BY41" s="158"/>
      <c r="BZ41" s="158"/>
      <c r="CA41" s="27"/>
      <c r="CB41" s="157"/>
      <c r="CC41" s="158"/>
      <c r="CD41" s="158"/>
      <c r="CE41" s="27"/>
      <c r="CF41" s="157"/>
      <c r="CG41" s="158"/>
      <c r="CH41" s="158"/>
      <c r="CI41" s="27"/>
      <c r="CJ41" s="157"/>
      <c r="CK41" s="158"/>
      <c r="CL41" s="158"/>
      <c r="CM41" s="27"/>
      <c r="CN41" s="157"/>
      <c r="CO41" s="158"/>
      <c r="CP41" s="158"/>
      <c r="CQ41" s="27"/>
      <c r="CR41" s="157"/>
      <c r="CS41" s="158"/>
      <c r="CT41" s="158"/>
      <c r="CU41" s="27"/>
      <c r="CV41" s="157"/>
      <c r="CW41" s="158"/>
      <c r="CX41" s="158"/>
      <c r="CY41" s="27"/>
      <c r="CZ41" s="157"/>
      <c r="DA41" s="158"/>
      <c r="DB41" s="158"/>
      <c r="DC41" s="27"/>
      <c r="DD41" s="157"/>
      <c r="DE41" s="158"/>
      <c r="DF41" s="158"/>
      <c r="DG41" s="27"/>
      <c r="DH41" s="157"/>
      <c r="DI41" s="158"/>
      <c r="DJ41" s="158"/>
      <c r="DK41" s="27"/>
      <c r="DL41" s="157"/>
      <c r="DM41" s="158"/>
      <c r="DN41" s="158"/>
      <c r="DO41" s="27"/>
      <c r="DP41" s="157"/>
      <c r="DQ41" s="158"/>
      <c r="DR41" s="158"/>
      <c r="DS41" s="27"/>
      <c r="DT41" s="157"/>
      <c r="DU41" s="158"/>
      <c r="DV41" s="158"/>
      <c r="DW41" s="27"/>
      <c r="DX41" s="157"/>
      <c r="DY41" s="158"/>
      <c r="DZ41" s="158"/>
      <c r="EA41" s="27"/>
      <c r="EB41" s="157"/>
      <c r="EC41" s="158"/>
      <c r="ED41" s="158"/>
      <c r="EE41" s="27"/>
      <c r="EF41" s="157"/>
      <c r="EG41" s="158"/>
      <c r="EH41" s="158"/>
      <c r="EI41" s="27"/>
      <c r="EJ41" s="157"/>
      <c r="EK41" s="158"/>
      <c r="EL41" s="158"/>
      <c r="EM41" s="27"/>
      <c r="EN41" s="157"/>
      <c r="EO41" s="158"/>
      <c r="EP41" s="158"/>
      <c r="EQ41" s="27"/>
      <c r="ER41" s="157"/>
      <c r="ES41" s="158"/>
      <c r="ET41" s="158"/>
      <c r="EU41" s="27"/>
      <c r="EV41" s="157"/>
      <c r="EW41" s="158"/>
      <c r="EX41" s="158"/>
      <c r="EY41" s="27"/>
      <c r="EZ41" s="157"/>
      <c r="FA41" s="158"/>
      <c r="FB41" s="158"/>
      <c r="FC41" s="27"/>
      <c r="FD41" s="157"/>
      <c r="FE41" s="158"/>
      <c r="FF41" s="158"/>
      <c r="FG41" s="27"/>
      <c r="FH41" s="157"/>
      <c r="FI41" s="158"/>
      <c r="FJ41" s="158"/>
      <c r="FK41" s="27"/>
      <c r="FL41" s="157"/>
      <c r="FM41" s="158"/>
      <c r="FN41" s="158"/>
      <c r="FO41" s="27"/>
      <c r="FP41" s="157"/>
      <c r="FQ41" s="158"/>
      <c r="FR41" s="158"/>
      <c r="FS41" s="27"/>
      <c r="FT41" s="157"/>
      <c r="FU41" s="158"/>
      <c r="FV41" s="158"/>
      <c r="FW41" s="27"/>
      <c r="FX41" s="157"/>
      <c r="FY41" s="158"/>
      <c r="FZ41" s="158"/>
      <c r="GA41" s="27"/>
      <c r="GB41" s="157"/>
      <c r="GC41" s="158"/>
      <c r="GD41" s="158"/>
      <c r="GE41" s="27"/>
      <c r="GF41" s="157"/>
      <c r="GG41" s="158"/>
      <c r="GH41" s="158"/>
      <c r="GI41" s="27"/>
      <c r="GJ41" s="157"/>
      <c r="GK41" s="158"/>
      <c r="GL41" s="158"/>
      <c r="GM41" s="27"/>
      <c r="GN41" s="157"/>
      <c r="GO41" s="158"/>
      <c r="GP41" s="158"/>
      <c r="GQ41" s="27"/>
      <c r="GR41" s="157"/>
      <c r="GS41" s="158"/>
      <c r="GT41" s="158"/>
      <c r="GU41" s="27"/>
      <c r="GV41" s="157"/>
      <c r="GW41" s="158"/>
      <c r="GX41" s="158"/>
      <c r="GY41" s="27"/>
      <c r="GZ41" s="157"/>
      <c r="HA41" s="158"/>
      <c r="HB41" s="158"/>
      <c r="HC41" s="27"/>
      <c r="HD41" s="157"/>
      <c r="HE41" s="158"/>
      <c r="HF41" s="158"/>
      <c r="HG41" s="27"/>
      <c r="HH41" s="157"/>
      <c r="HI41" s="158"/>
      <c r="HJ41" s="158"/>
      <c r="HK41" s="27"/>
      <c r="HL41" s="157"/>
      <c r="HM41" s="158"/>
      <c r="HN41" s="158"/>
      <c r="HO41" s="27"/>
      <c r="HP41" s="157"/>
      <c r="HQ41" s="158"/>
      <c r="HR41" s="158"/>
      <c r="HS41" s="27"/>
      <c r="HT41" s="157"/>
      <c r="HU41" s="158"/>
      <c r="HV41" s="158"/>
      <c r="HW41" s="27"/>
      <c r="HX41" s="157"/>
      <c r="HY41" s="158"/>
      <c r="HZ41" s="158"/>
      <c r="IA41" s="27"/>
      <c r="IB41" s="157"/>
      <c r="IC41" s="158"/>
      <c r="ID41" s="158"/>
      <c r="IE41" s="27"/>
    </row>
    <row r="42" spans="1:239" s="155" customFormat="1">
      <c r="A42" s="141" t="s">
        <v>47</v>
      </c>
      <c r="B42" s="18">
        <v>0</v>
      </c>
      <c r="C42" s="18">
        <v>0</v>
      </c>
      <c r="D42" s="235"/>
    </row>
    <row r="43" spans="1:239" s="155" customFormat="1">
      <c r="A43" s="146" t="s">
        <v>48</v>
      </c>
      <c r="B43" s="16">
        <v>0.24750599999999998</v>
      </c>
      <c r="C43" s="16">
        <v>0</v>
      </c>
      <c r="D43" s="233">
        <v>1.6810187886005338E-5</v>
      </c>
    </row>
    <row r="44" spans="1:239" s="155" customFormat="1">
      <c r="A44" s="146" t="s">
        <v>49</v>
      </c>
      <c r="B44" s="16">
        <v>0</v>
      </c>
      <c r="C44" s="16">
        <v>0</v>
      </c>
      <c r="D44" s="233">
        <v>0</v>
      </c>
    </row>
    <row r="45" spans="1:239" s="155" customFormat="1">
      <c r="A45" s="146" t="s">
        <v>50</v>
      </c>
      <c r="B45" s="16">
        <v>2.84</v>
      </c>
      <c r="C45" s="16">
        <v>0</v>
      </c>
      <c r="D45" s="233">
        <v>1.928879849226086E-4</v>
      </c>
    </row>
    <row r="46" spans="1:239" s="155" customFormat="1">
      <c r="A46" s="152" t="s">
        <v>51</v>
      </c>
      <c r="B46" s="24">
        <v>3.0875059999999999</v>
      </c>
      <c r="C46" s="24">
        <v>0</v>
      </c>
      <c r="D46" s="236">
        <v>2.0969817280861393E-4</v>
      </c>
      <c r="E46" s="158"/>
      <c r="F46" s="158"/>
      <c r="G46" s="27"/>
      <c r="H46" s="157"/>
      <c r="I46" s="158"/>
      <c r="J46" s="158"/>
      <c r="K46" s="27"/>
      <c r="L46" s="157"/>
      <c r="M46" s="158"/>
      <c r="N46" s="158"/>
      <c r="O46" s="27"/>
      <c r="P46" s="157"/>
      <c r="Q46" s="158"/>
      <c r="R46" s="158"/>
      <c r="S46" s="27"/>
      <c r="T46" s="157"/>
      <c r="U46" s="158"/>
      <c r="V46" s="158"/>
      <c r="W46" s="27"/>
      <c r="X46" s="157"/>
      <c r="Y46" s="158"/>
      <c r="Z46" s="158"/>
      <c r="AA46" s="27"/>
      <c r="AB46" s="157"/>
      <c r="AC46" s="158"/>
      <c r="AD46" s="158"/>
      <c r="AE46" s="27"/>
      <c r="AF46" s="157"/>
      <c r="AG46" s="158"/>
      <c r="AH46" s="158"/>
      <c r="AI46" s="27"/>
      <c r="AJ46" s="157"/>
      <c r="AK46" s="158"/>
      <c r="AL46" s="158"/>
      <c r="AM46" s="27"/>
      <c r="AN46" s="157"/>
      <c r="AO46" s="158"/>
      <c r="AP46" s="158"/>
      <c r="AQ46" s="27"/>
      <c r="AR46" s="157"/>
      <c r="AS46" s="158"/>
      <c r="AT46" s="158"/>
      <c r="AU46" s="27"/>
      <c r="AV46" s="157"/>
      <c r="AW46" s="158"/>
      <c r="AX46" s="158"/>
      <c r="AY46" s="27"/>
      <c r="AZ46" s="157"/>
      <c r="BA46" s="158"/>
      <c r="BB46" s="158"/>
      <c r="BC46" s="27"/>
      <c r="BD46" s="157"/>
      <c r="BE46" s="158"/>
      <c r="BF46" s="158"/>
      <c r="BG46" s="27"/>
      <c r="BH46" s="157"/>
      <c r="BI46" s="158"/>
      <c r="BJ46" s="158"/>
      <c r="BK46" s="27"/>
      <c r="BL46" s="157"/>
      <c r="BM46" s="158"/>
      <c r="BN46" s="158"/>
      <c r="BO46" s="27"/>
      <c r="BP46" s="157"/>
      <c r="BQ46" s="158"/>
      <c r="BR46" s="158"/>
      <c r="BS46" s="27"/>
      <c r="BT46" s="157"/>
      <c r="BU46" s="158"/>
      <c r="BV46" s="158"/>
      <c r="BW46" s="27"/>
      <c r="BX46" s="157"/>
      <c r="BY46" s="158"/>
      <c r="BZ46" s="158"/>
      <c r="CA46" s="27"/>
      <c r="CB46" s="157"/>
      <c r="CC46" s="158"/>
      <c r="CD46" s="158"/>
      <c r="CE46" s="27"/>
      <c r="CF46" s="157"/>
      <c r="CG46" s="158"/>
      <c r="CH46" s="158"/>
      <c r="CI46" s="27"/>
      <c r="CJ46" s="157"/>
      <c r="CK46" s="158"/>
      <c r="CL46" s="158"/>
      <c r="CM46" s="27"/>
      <c r="CN46" s="157"/>
      <c r="CO46" s="158"/>
      <c r="CP46" s="158"/>
      <c r="CQ46" s="27"/>
      <c r="CR46" s="157"/>
      <c r="CS46" s="158"/>
      <c r="CT46" s="158"/>
      <c r="CU46" s="27"/>
      <c r="CV46" s="157"/>
      <c r="CW46" s="158"/>
      <c r="CX46" s="158"/>
      <c r="CY46" s="27"/>
      <c r="CZ46" s="157"/>
      <c r="DA46" s="158"/>
      <c r="DB46" s="158"/>
      <c r="DC46" s="27"/>
      <c r="DD46" s="157"/>
      <c r="DE46" s="158"/>
      <c r="DF46" s="158"/>
      <c r="DG46" s="27"/>
      <c r="DH46" s="157"/>
      <c r="DI46" s="158"/>
      <c r="DJ46" s="158"/>
      <c r="DK46" s="27"/>
      <c r="DL46" s="157"/>
      <c r="DM46" s="158"/>
      <c r="DN46" s="158"/>
      <c r="DO46" s="27"/>
      <c r="DP46" s="157"/>
      <c r="DQ46" s="158"/>
      <c r="DR46" s="158"/>
      <c r="DS46" s="27"/>
      <c r="DT46" s="157"/>
      <c r="DU46" s="158"/>
      <c r="DV46" s="158"/>
      <c r="DW46" s="27"/>
      <c r="DX46" s="157"/>
      <c r="DY46" s="158"/>
      <c r="DZ46" s="158"/>
      <c r="EA46" s="27"/>
      <c r="EB46" s="157"/>
      <c r="EC46" s="158"/>
      <c r="ED46" s="158"/>
      <c r="EE46" s="27"/>
      <c r="EF46" s="157"/>
      <c r="EG46" s="158"/>
      <c r="EH46" s="158"/>
      <c r="EI46" s="27"/>
      <c r="EJ46" s="157"/>
      <c r="EK46" s="158"/>
      <c r="EL46" s="158"/>
      <c r="EM46" s="27"/>
      <c r="EN46" s="157"/>
      <c r="EO46" s="158"/>
      <c r="EP46" s="158"/>
      <c r="EQ46" s="27"/>
      <c r="ER46" s="157"/>
      <c r="ES46" s="158"/>
      <c r="ET46" s="158"/>
      <c r="EU46" s="27"/>
      <c r="EV46" s="157"/>
      <c r="EW46" s="158"/>
      <c r="EX46" s="158"/>
      <c r="EY46" s="27"/>
      <c r="EZ46" s="157"/>
      <c r="FA46" s="158"/>
      <c r="FB46" s="158"/>
      <c r="FC46" s="27"/>
      <c r="FD46" s="157"/>
      <c r="FE46" s="158"/>
      <c r="FF46" s="158"/>
      <c r="FG46" s="27"/>
      <c r="FH46" s="157"/>
      <c r="FI46" s="158"/>
      <c r="FJ46" s="158"/>
      <c r="FK46" s="27"/>
      <c r="FL46" s="157"/>
      <c r="FM46" s="158"/>
      <c r="FN46" s="158"/>
      <c r="FO46" s="27"/>
      <c r="FP46" s="157"/>
      <c r="FQ46" s="158"/>
      <c r="FR46" s="158"/>
      <c r="FS46" s="27"/>
      <c r="FT46" s="157"/>
      <c r="FU46" s="158"/>
      <c r="FV46" s="158"/>
      <c r="FW46" s="27"/>
      <c r="FX46" s="157"/>
      <c r="FY46" s="158"/>
      <c r="FZ46" s="158"/>
      <c r="GA46" s="27"/>
      <c r="GB46" s="157"/>
      <c r="GC46" s="158"/>
      <c r="GD46" s="158"/>
      <c r="GE46" s="27"/>
      <c r="GF46" s="157"/>
      <c r="GG46" s="158"/>
      <c r="GH46" s="158"/>
      <c r="GI46" s="27"/>
      <c r="GJ46" s="157"/>
      <c r="GK46" s="158"/>
      <c r="GL46" s="158"/>
      <c r="GM46" s="27"/>
      <c r="GN46" s="157"/>
      <c r="GO46" s="158"/>
      <c r="GP46" s="158"/>
      <c r="GQ46" s="27"/>
      <c r="GR46" s="157"/>
      <c r="GS46" s="158"/>
      <c r="GT46" s="158"/>
      <c r="GU46" s="27"/>
      <c r="GV46" s="157"/>
      <c r="GW46" s="158"/>
      <c r="GX46" s="158"/>
      <c r="GY46" s="27"/>
      <c r="GZ46" s="157"/>
      <c r="HA46" s="158"/>
      <c r="HB46" s="158"/>
      <c r="HC46" s="27"/>
      <c r="HD46" s="157"/>
      <c r="HE46" s="158"/>
      <c r="HF46" s="158"/>
      <c r="HG46" s="27"/>
      <c r="HH46" s="157"/>
      <c r="HI46" s="158"/>
      <c r="HJ46" s="158"/>
      <c r="HK46" s="27"/>
      <c r="HL46" s="157"/>
      <c r="HM46" s="158"/>
      <c r="HN46" s="158"/>
      <c r="HO46" s="27"/>
      <c r="HP46" s="157"/>
      <c r="HQ46" s="158"/>
      <c r="HR46" s="158"/>
      <c r="HS46" s="27"/>
      <c r="HT46" s="157"/>
      <c r="HU46" s="158"/>
      <c r="HV46" s="158"/>
      <c r="HW46" s="27"/>
      <c r="HX46" s="157"/>
      <c r="HY46" s="158"/>
      <c r="HZ46" s="158"/>
      <c r="IA46" s="27"/>
      <c r="IB46" s="157"/>
      <c r="IC46" s="158"/>
      <c r="ID46" s="158"/>
      <c r="IE46" s="27"/>
    </row>
    <row r="47" spans="1:239" s="155" customFormat="1">
      <c r="A47" s="159" t="s">
        <v>52</v>
      </c>
      <c r="B47" s="29">
        <v>19.567506000000002</v>
      </c>
      <c r="C47" s="29">
        <v>0</v>
      </c>
      <c r="D47" s="237">
        <v>1.3289918317961457E-3</v>
      </c>
      <c r="E47" s="158"/>
      <c r="F47" s="157"/>
      <c r="G47" s="158"/>
      <c r="H47" s="158"/>
      <c r="I47" s="158"/>
      <c r="J47" s="157"/>
      <c r="K47" s="158"/>
      <c r="L47" s="158"/>
      <c r="M47" s="158"/>
      <c r="N47" s="157"/>
      <c r="O47" s="158"/>
      <c r="P47" s="158"/>
      <c r="Q47" s="158"/>
      <c r="R47" s="157"/>
      <c r="S47" s="158"/>
      <c r="T47" s="158"/>
      <c r="U47" s="158"/>
      <c r="V47" s="157"/>
      <c r="W47" s="158"/>
      <c r="X47" s="158"/>
      <c r="Y47" s="158"/>
      <c r="Z47" s="157"/>
      <c r="AA47" s="158"/>
      <c r="AB47" s="158"/>
      <c r="AC47" s="158"/>
      <c r="AD47" s="157"/>
      <c r="AE47" s="158"/>
      <c r="AF47" s="158"/>
      <c r="AG47" s="158"/>
      <c r="AH47" s="157"/>
      <c r="AI47" s="158"/>
      <c r="AJ47" s="158"/>
      <c r="AK47" s="158"/>
      <c r="AL47" s="157"/>
      <c r="AM47" s="158"/>
      <c r="AN47" s="158"/>
      <c r="AO47" s="158"/>
      <c r="AP47" s="157"/>
      <c r="AQ47" s="158"/>
      <c r="AR47" s="158"/>
      <c r="AS47" s="158"/>
      <c r="AT47" s="157"/>
      <c r="AU47" s="158"/>
      <c r="AV47" s="158"/>
      <c r="AW47" s="158"/>
      <c r="AX47" s="157"/>
      <c r="AY47" s="158"/>
      <c r="AZ47" s="158"/>
      <c r="BA47" s="158"/>
      <c r="BB47" s="157"/>
      <c r="BC47" s="158"/>
      <c r="BD47" s="158"/>
      <c r="BE47" s="158"/>
      <c r="BF47" s="157"/>
      <c r="BG47" s="158"/>
      <c r="BH47" s="158"/>
      <c r="BI47" s="158"/>
      <c r="BJ47" s="157"/>
      <c r="BK47" s="158"/>
      <c r="BL47" s="158"/>
      <c r="BM47" s="158"/>
      <c r="BN47" s="157"/>
      <c r="BO47" s="158"/>
      <c r="BP47" s="158"/>
      <c r="BQ47" s="158"/>
      <c r="BR47" s="157"/>
      <c r="BS47" s="158"/>
      <c r="BT47" s="158"/>
      <c r="BU47" s="158"/>
      <c r="BV47" s="157"/>
      <c r="BW47" s="158"/>
      <c r="BX47" s="158"/>
      <c r="BY47" s="158"/>
      <c r="BZ47" s="157"/>
      <c r="CA47" s="158"/>
      <c r="CB47" s="158"/>
      <c r="CC47" s="158"/>
      <c r="CD47" s="157"/>
      <c r="CE47" s="158"/>
      <c r="CF47" s="158"/>
      <c r="CG47" s="158"/>
      <c r="CH47" s="157"/>
      <c r="CI47" s="158"/>
      <c r="CJ47" s="158"/>
      <c r="CK47" s="158"/>
      <c r="CL47" s="157"/>
      <c r="CM47" s="158"/>
      <c r="CN47" s="158"/>
      <c r="CO47" s="158"/>
      <c r="CP47" s="157"/>
      <c r="CQ47" s="158"/>
      <c r="CR47" s="158"/>
      <c r="CS47" s="158"/>
      <c r="CT47" s="157"/>
      <c r="CU47" s="158"/>
      <c r="CV47" s="158"/>
      <c r="CW47" s="158"/>
      <c r="CX47" s="157"/>
      <c r="CY47" s="158"/>
      <c r="CZ47" s="158"/>
      <c r="DA47" s="158"/>
      <c r="DB47" s="157"/>
      <c r="DC47" s="158"/>
      <c r="DD47" s="158"/>
      <c r="DE47" s="158"/>
      <c r="DF47" s="157"/>
      <c r="DG47" s="158"/>
      <c r="DH47" s="158"/>
      <c r="DI47" s="158"/>
      <c r="DJ47" s="157"/>
      <c r="DK47" s="158"/>
      <c r="DL47" s="158"/>
      <c r="DM47" s="158"/>
      <c r="DN47" s="157"/>
      <c r="DO47" s="158"/>
      <c r="DP47" s="158"/>
      <c r="DQ47" s="158"/>
      <c r="DR47" s="157"/>
      <c r="DS47" s="158"/>
      <c r="DT47" s="158"/>
      <c r="DU47" s="158"/>
      <c r="DV47" s="157"/>
      <c r="DW47" s="158"/>
      <c r="DX47" s="158"/>
      <c r="DY47" s="158"/>
      <c r="DZ47" s="157"/>
      <c r="EA47" s="158"/>
      <c r="EB47" s="158"/>
      <c r="EC47" s="158"/>
      <c r="ED47" s="157"/>
      <c r="EE47" s="158"/>
      <c r="EF47" s="158"/>
      <c r="EG47" s="158"/>
      <c r="EH47" s="157"/>
      <c r="EI47" s="158"/>
      <c r="EJ47" s="158"/>
      <c r="EK47" s="158"/>
      <c r="EL47" s="157"/>
      <c r="EM47" s="158"/>
      <c r="EN47" s="158"/>
      <c r="EO47" s="158"/>
      <c r="EP47" s="157"/>
      <c r="EQ47" s="158"/>
      <c r="ER47" s="158"/>
      <c r="ES47" s="158"/>
      <c r="ET47" s="157"/>
      <c r="EU47" s="158"/>
      <c r="EV47" s="158"/>
      <c r="EW47" s="158"/>
      <c r="EX47" s="157"/>
      <c r="EY47" s="158"/>
      <c r="EZ47" s="158"/>
      <c r="FA47" s="158"/>
      <c r="FB47" s="157"/>
      <c r="FC47" s="158"/>
      <c r="FD47" s="158"/>
      <c r="FE47" s="158"/>
      <c r="FF47" s="157"/>
      <c r="FG47" s="158"/>
      <c r="FH47" s="158"/>
      <c r="FI47" s="158"/>
      <c r="FJ47" s="157"/>
      <c r="FK47" s="158"/>
      <c r="FL47" s="158"/>
      <c r="FM47" s="158"/>
      <c r="FN47" s="157"/>
      <c r="FO47" s="158"/>
      <c r="FP47" s="158"/>
      <c r="FQ47" s="158"/>
      <c r="FR47" s="157"/>
      <c r="FS47" s="158"/>
      <c r="FT47" s="158"/>
      <c r="FU47" s="158"/>
      <c r="FV47" s="157"/>
      <c r="FW47" s="158"/>
      <c r="FX47" s="158"/>
      <c r="FY47" s="158"/>
      <c r="FZ47" s="157"/>
      <c r="GA47" s="158"/>
      <c r="GB47" s="158"/>
      <c r="GC47" s="158"/>
      <c r="GD47" s="157"/>
      <c r="GE47" s="158"/>
      <c r="GF47" s="158"/>
      <c r="GG47" s="158"/>
      <c r="GH47" s="157"/>
      <c r="GI47" s="158"/>
      <c r="GJ47" s="158"/>
      <c r="GK47" s="158"/>
      <c r="GL47" s="157"/>
      <c r="GM47" s="158"/>
      <c r="GN47" s="158"/>
      <c r="GO47" s="158"/>
      <c r="GP47" s="157"/>
      <c r="GQ47" s="158"/>
      <c r="GR47" s="158"/>
      <c r="GS47" s="158"/>
      <c r="GT47" s="157"/>
      <c r="GU47" s="158"/>
      <c r="GV47" s="158"/>
      <c r="GW47" s="158"/>
      <c r="GX47" s="157"/>
      <c r="GY47" s="158"/>
      <c r="GZ47" s="158"/>
      <c r="HA47" s="158"/>
      <c r="HB47" s="157"/>
      <c r="HC47" s="158"/>
      <c r="HD47" s="158"/>
      <c r="HE47" s="158"/>
      <c r="HF47" s="157"/>
      <c r="HG47" s="158"/>
      <c r="HH47" s="158"/>
      <c r="HI47" s="158"/>
      <c r="HJ47" s="157"/>
      <c r="HK47" s="158"/>
      <c r="HL47" s="158"/>
      <c r="HM47" s="158"/>
      <c r="HN47" s="157"/>
      <c r="HO47" s="158"/>
      <c r="HP47" s="158"/>
      <c r="HQ47" s="158"/>
      <c r="HR47" s="157"/>
      <c r="HS47" s="158"/>
      <c r="HT47" s="158"/>
      <c r="HU47" s="158"/>
      <c r="HV47" s="157"/>
      <c r="HW47" s="158"/>
      <c r="HX47" s="158"/>
      <c r="HY47" s="158"/>
      <c r="HZ47" s="157"/>
      <c r="IA47" s="158"/>
      <c r="IB47" s="158"/>
      <c r="IC47" s="158"/>
    </row>
    <row r="48" spans="1:239" s="156" customFormat="1" ht="13.5" thickBot="1">
      <c r="A48" s="162" t="s">
        <v>53</v>
      </c>
      <c r="B48" s="32">
        <v>14723.571305592091</v>
      </c>
      <c r="C48" s="32">
        <v>0.26</v>
      </c>
      <c r="D48" s="238">
        <v>1</v>
      </c>
    </row>
    <row r="49" spans="1:239" s="155" customFormat="1" ht="13.5" thickBot="1">
      <c r="A49" s="166"/>
      <c r="B49" s="34"/>
      <c r="C49" s="34"/>
      <c r="D49" s="239"/>
    </row>
    <row r="50" spans="1:239" s="155" customFormat="1" ht="13.5" thickBot="1">
      <c r="A50" s="167" t="s">
        <v>54</v>
      </c>
      <c r="B50" s="37">
        <v>6642.8</v>
      </c>
      <c r="C50" s="37">
        <v>0.1</v>
      </c>
      <c r="D50" s="240">
        <v>1</v>
      </c>
    </row>
    <row r="51" spans="1:239" s="155" customFormat="1">
      <c r="A51" s="168" t="s">
        <v>55</v>
      </c>
      <c r="B51" s="40">
        <v>98.52</v>
      </c>
      <c r="C51" s="40">
        <v>0</v>
      </c>
      <c r="D51" s="241">
        <v>1.4831095321250074E-2</v>
      </c>
    </row>
    <row r="52" spans="1:239" s="155" customFormat="1">
      <c r="A52" s="152" t="s">
        <v>56</v>
      </c>
      <c r="B52" s="24">
        <v>389.28</v>
      </c>
      <c r="C52" s="24">
        <v>0.01</v>
      </c>
      <c r="D52" s="236">
        <v>5.8601794424038053E-2</v>
      </c>
      <c r="E52" s="158"/>
      <c r="F52" s="158"/>
      <c r="G52" s="27"/>
      <c r="H52" s="157"/>
      <c r="I52" s="158"/>
      <c r="J52" s="158"/>
      <c r="K52" s="27"/>
      <c r="L52" s="157"/>
      <c r="M52" s="158"/>
      <c r="N52" s="158"/>
      <c r="O52" s="27"/>
      <c r="P52" s="157"/>
      <c r="Q52" s="158"/>
      <c r="R52" s="158"/>
      <c r="S52" s="27"/>
      <c r="T52" s="157"/>
      <c r="U52" s="158"/>
      <c r="V52" s="158"/>
      <c r="W52" s="27"/>
      <c r="X52" s="157"/>
      <c r="Y52" s="158"/>
      <c r="Z52" s="158"/>
      <c r="AA52" s="27"/>
      <c r="AB52" s="157"/>
      <c r="AC52" s="158"/>
      <c r="AD52" s="158"/>
      <c r="AE52" s="27"/>
      <c r="AF52" s="157"/>
      <c r="AG52" s="158"/>
      <c r="AH52" s="158"/>
      <c r="AI52" s="27"/>
      <c r="AJ52" s="157"/>
      <c r="AK52" s="158"/>
      <c r="AL52" s="158"/>
      <c r="AM52" s="27"/>
      <c r="AN52" s="157"/>
      <c r="AO52" s="158"/>
      <c r="AP52" s="158"/>
      <c r="AQ52" s="27"/>
      <c r="AR52" s="157"/>
      <c r="AS52" s="158"/>
      <c r="AT52" s="158"/>
      <c r="AU52" s="27"/>
      <c r="AV52" s="157"/>
      <c r="AW52" s="158"/>
      <c r="AX52" s="158"/>
      <c r="AY52" s="27"/>
      <c r="AZ52" s="157"/>
      <c r="BA52" s="158"/>
      <c r="BB52" s="158"/>
      <c r="BC52" s="27"/>
      <c r="BD52" s="157"/>
      <c r="BE52" s="158"/>
      <c r="BF52" s="158"/>
      <c r="BG52" s="27"/>
      <c r="BH52" s="157"/>
      <c r="BI52" s="158"/>
      <c r="BJ52" s="158"/>
      <c r="BK52" s="27"/>
      <c r="BL52" s="157"/>
      <c r="BM52" s="158"/>
      <c r="BN52" s="158"/>
      <c r="BO52" s="27"/>
      <c r="BP52" s="157"/>
      <c r="BQ52" s="158"/>
      <c r="BR52" s="158"/>
      <c r="BS52" s="27"/>
      <c r="BT52" s="157"/>
      <c r="BU52" s="158"/>
      <c r="BV52" s="158"/>
      <c r="BW52" s="27"/>
      <c r="BX52" s="157"/>
      <c r="BY52" s="158"/>
      <c r="BZ52" s="158"/>
      <c r="CA52" s="27"/>
      <c r="CB52" s="157"/>
      <c r="CC52" s="158"/>
      <c r="CD52" s="158"/>
      <c r="CE52" s="27"/>
      <c r="CF52" s="157"/>
      <c r="CG52" s="158"/>
      <c r="CH52" s="158"/>
      <c r="CI52" s="27"/>
      <c r="CJ52" s="157"/>
      <c r="CK52" s="158"/>
      <c r="CL52" s="158"/>
      <c r="CM52" s="27"/>
      <c r="CN52" s="157"/>
      <c r="CO52" s="158"/>
      <c r="CP52" s="158"/>
      <c r="CQ52" s="27"/>
      <c r="CR52" s="157"/>
      <c r="CS52" s="158"/>
      <c r="CT52" s="158"/>
      <c r="CU52" s="27"/>
      <c r="CV52" s="157"/>
      <c r="CW52" s="158"/>
      <c r="CX52" s="158"/>
      <c r="CY52" s="27"/>
      <c r="CZ52" s="157"/>
      <c r="DA52" s="158"/>
      <c r="DB52" s="158"/>
      <c r="DC52" s="27"/>
      <c r="DD52" s="157"/>
      <c r="DE52" s="158"/>
      <c r="DF52" s="158"/>
      <c r="DG52" s="27"/>
      <c r="DH52" s="157"/>
      <c r="DI52" s="158"/>
      <c r="DJ52" s="158"/>
      <c r="DK52" s="27"/>
      <c r="DL52" s="157"/>
      <c r="DM52" s="158"/>
      <c r="DN52" s="158"/>
      <c r="DO52" s="27"/>
      <c r="DP52" s="157"/>
      <c r="DQ52" s="158"/>
      <c r="DR52" s="158"/>
      <c r="DS52" s="27"/>
      <c r="DT52" s="157"/>
      <c r="DU52" s="158"/>
      <c r="DV52" s="158"/>
      <c r="DW52" s="27"/>
      <c r="DX52" s="157"/>
      <c r="DY52" s="158"/>
      <c r="DZ52" s="158"/>
      <c r="EA52" s="27"/>
      <c r="EB52" s="157"/>
      <c r="EC52" s="158"/>
      <c r="ED52" s="158"/>
      <c r="EE52" s="27"/>
      <c r="EF52" s="157"/>
      <c r="EG52" s="158"/>
      <c r="EH52" s="158"/>
      <c r="EI52" s="27"/>
      <c r="EJ52" s="157"/>
      <c r="EK52" s="158"/>
      <c r="EL52" s="158"/>
      <c r="EM52" s="27"/>
      <c r="EN52" s="157"/>
      <c r="EO52" s="158"/>
      <c r="EP52" s="158"/>
      <c r="EQ52" s="27"/>
      <c r="ER52" s="157"/>
      <c r="ES52" s="158"/>
      <c r="ET52" s="158"/>
      <c r="EU52" s="27"/>
      <c r="EV52" s="157"/>
      <c r="EW52" s="158"/>
      <c r="EX52" s="158"/>
      <c r="EY52" s="27"/>
      <c r="EZ52" s="157"/>
      <c r="FA52" s="158"/>
      <c r="FB52" s="158"/>
      <c r="FC52" s="27"/>
      <c r="FD52" s="157"/>
      <c r="FE52" s="158"/>
      <c r="FF52" s="158"/>
      <c r="FG52" s="27"/>
      <c r="FH52" s="157"/>
      <c r="FI52" s="158"/>
      <c r="FJ52" s="158"/>
      <c r="FK52" s="27"/>
      <c r="FL52" s="157"/>
      <c r="FM52" s="158"/>
      <c r="FN52" s="158"/>
      <c r="FO52" s="27"/>
      <c r="FP52" s="157"/>
      <c r="FQ52" s="158"/>
      <c r="FR52" s="158"/>
      <c r="FS52" s="27"/>
      <c r="FT52" s="157"/>
      <c r="FU52" s="158"/>
      <c r="FV52" s="158"/>
      <c r="FW52" s="27"/>
      <c r="FX52" s="157"/>
      <c r="FY52" s="158"/>
      <c r="FZ52" s="158"/>
      <c r="GA52" s="27"/>
      <c r="GB52" s="157"/>
      <c r="GC52" s="158"/>
      <c r="GD52" s="158"/>
      <c r="GE52" s="27"/>
      <c r="GF52" s="157"/>
      <c r="GG52" s="158"/>
      <c r="GH52" s="158"/>
      <c r="GI52" s="27"/>
      <c r="GJ52" s="157"/>
      <c r="GK52" s="158"/>
      <c r="GL52" s="158"/>
      <c r="GM52" s="27"/>
      <c r="GN52" s="157"/>
      <c r="GO52" s="158"/>
      <c r="GP52" s="158"/>
      <c r="GQ52" s="27"/>
      <c r="GR52" s="157"/>
      <c r="GS52" s="158"/>
      <c r="GT52" s="158"/>
      <c r="GU52" s="27"/>
      <c r="GV52" s="157"/>
      <c r="GW52" s="158"/>
      <c r="GX52" s="158"/>
      <c r="GY52" s="27"/>
      <c r="GZ52" s="157"/>
      <c r="HA52" s="158"/>
      <c r="HB52" s="158"/>
      <c r="HC52" s="27"/>
      <c r="HD52" s="157"/>
      <c r="HE52" s="158"/>
      <c r="HF52" s="158"/>
      <c r="HG52" s="27"/>
      <c r="HH52" s="157"/>
      <c r="HI52" s="158"/>
      <c r="HJ52" s="158"/>
      <c r="HK52" s="27"/>
      <c r="HL52" s="157"/>
      <c r="HM52" s="158"/>
      <c r="HN52" s="158"/>
      <c r="HO52" s="27"/>
      <c r="HP52" s="157"/>
      <c r="HQ52" s="158"/>
      <c r="HR52" s="158"/>
      <c r="HS52" s="27"/>
      <c r="HT52" s="157"/>
      <c r="HU52" s="158"/>
      <c r="HV52" s="158"/>
      <c r="HW52" s="27"/>
      <c r="HX52" s="157"/>
      <c r="HY52" s="158"/>
      <c r="HZ52" s="158"/>
      <c r="IA52" s="27"/>
      <c r="IB52" s="157"/>
      <c r="IC52" s="158"/>
      <c r="ID52" s="158"/>
      <c r="IE52" s="27"/>
    </row>
    <row r="53" spans="1:239" s="26" customFormat="1">
      <c r="A53" s="152" t="s">
        <v>57</v>
      </c>
      <c r="B53" s="24">
        <v>6155</v>
      </c>
      <c r="C53" s="24">
        <v>0.09</v>
      </c>
      <c r="D53" s="236">
        <v>0.92656711025471183</v>
      </c>
    </row>
    <row r="54" spans="1:239" ht="13.5" thickBot="1">
      <c r="A54" s="169" t="s">
        <v>18</v>
      </c>
      <c r="B54" s="43">
        <v>0</v>
      </c>
      <c r="C54" s="43">
        <v>0</v>
      </c>
      <c r="D54" s="242">
        <v>0</v>
      </c>
    </row>
    <row r="55" spans="1:239">
      <c r="A55" s="165" t="s">
        <v>58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zoomScaleNormal="100" workbookViewId="0">
      <selection sqref="A1:E1"/>
    </sheetView>
  </sheetViews>
  <sheetFormatPr defaultRowHeight="12.75"/>
  <cols>
    <col min="1" max="1" width="39" style="86" customWidth="1"/>
    <col min="2" max="5" width="11.7109375" style="86" customWidth="1"/>
    <col min="6" max="256" width="9.140625" style="86"/>
    <col min="257" max="257" width="39" style="86" customWidth="1"/>
    <col min="258" max="261" width="11.7109375" style="86" customWidth="1"/>
    <col min="262" max="512" width="9.140625" style="86"/>
    <col min="513" max="513" width="39" style="86" customWidth="1"/>
    <col min="514" max="517" width="11.7109375" style="86" customWidth="1"/>
    <col min="518" max="768" width="9.140625" style="86"/>
    <col min="769" max="769" width="39" style="86" customWidth="1"/>
    <col min="770" max="773" width="11.7109375" style="86" customWidth="1"/>
    <col min="774" max="1024" width="9.140625" style="86"/>
    <col min="1025" max="1025" width="39" style="86" customWidth="1"/>
    <col min="1026" max="1029" width="11.7109375" style="86" customWidth="1"/>
    <col min="1030" max="1280" width="9.140625" style="86"/>
    <col min="1281" max="1281" width="39" style="86" customWidth="1"/>
    <col min="1282" max="1285" width="11.7109375" style="86" customWidth="1"/>
    <col min="1286" max="1536" width="9.140625" style="86"/>
    <col min="1537" max="1537" width="39" style="86" customWidth="1"/>
    <col min="1538" max="1541" width="11.7109375" style="86" customWidth="1"/>
    <col min="1542" max="1792" width="9.140625" style="86"/>
    <col min="1793" max="1793" width="39" style="86" customWidth="1"/>
    <col min="1794" max="1797" width="11.7109375" style="86" customWidth="1"/>
    <col min="1798" max="2048" width="9.140625" style="86"/>
    <col min="2049" max="2049" width="39" style="86" customWidth="1"/>
    <col min="2050" max="2053" width="11.7109375" style="86" customWidth="1"/>
    <col min="2054" max="2304" width="9.140625" style="86"/>
    <col min="2305" max="2305" width="39" style="86" customWidth="1"/>
    <col min="2306" max="2309" width="11.7109375" style="86" customWidth="1"/>
    <col min="2310" max="2560" width="9.140625" style="86"/>
    <col min="2561" max="2561" width="39" style="86" customWidth="1"/>
    <col min="2562" max="2565" width="11.7109375" style="86" customWidth="1"/>
    <col min="2566" max="2816" width="9.140625" style="86"/>
    <col min="2817" max="2817" width="39" style="86" customWidth="1"/>
    <col min="2818" max="2821" width="11.7109375" style="86" customWidth="1"/>
    <col min="2822" max="3072" width="9.140625" style="86"/>
    <col min="3073" max="3073" width="39" style="86" customWidth="1"/>
    <col min="3074" max="3077" width="11.7109375" style="86" customWidth="1"/>
    <col min="3078" max="3328" width="9.140625" style="86"/>
    <col min="3329" max="3329" width="39" style="86" customWidth="1"/>
    <col min="3330" max="3333" width="11.7109375" style="86" customWidth="1"/>
    <col min="3334" max="3584" width="9.140625" style="86"/>
    <col min="3585" max="3585" width="39" style="86" customWidth="1"/>
    <col min="3586" max="3589" width="11.7109375" style="86" customWidth="1"/>
    <col min="3590" max="3840" width="9.140625" style="86"/>
    <col min="3841" max="3841" width="39" style="86" customWidth="1"/>
    <col min="3842" max="3845" width="11.7109375" style="86" customWidth="1"/>
    <col min="3846" max="4096" width="9.140625" style="86"/>
    <col min="4097" max="4097" width="39" style="86" customWidth="1"/>
    <col min="4098" max="4101" width="11.7109375" style="86" customWidth="1"/>
    <col min="4102" max="4352" width="9.140625" style="86"/>
    <col min="4353" max="4353" width="39" style="86" customWidth="1"/>
    <col min="4354" max="4357" width="11.7109375" style="86" customWidth="1"/>
    <col min="4358" max="4608" width="9.140625" style="86"/>
    <col min="4609" max="4609" width="39" style="86" customWidth="1"/>
    <col min="4610" max="4613" width="11.7109375" style="86" customWidth="1"/>
    <col min="4614" max="4864" width="9.140625" style="86"/>
    <col min="4865" max="4865" width="39" style="86" customWidth="1"/>
    <col min="4866" max="4869" width="11.7109375" style="86" customWidth="1"/>
    <col min="4870" max="5120" width="9.140625" style="86"/>
    <col min="5121" max="5121" width="39" style="86" customWidth="1"/>
    <col min="5122" max="5125" width="11.7109375" style="86" customWidth="1"/>
    <col min="5126" max="5376" width="9.140625" style="86"/>
    <col min="5377" max="5377" width="39" style="86" customWidth="1"/>
    <col min="5378" max="5381" width="11.7109375" style="86" customWidth="1"/>
    <col min="5382" max="5632" width="9.140625" style="86"/>
    <col min="5633" max="5633" width="39" style="86" customWidth="1"/>
    <col min="5634" max="5637" width="11.7109375" style="86" customWidth="1"/>
    <col min="5638" max="5888" width="9.140625" style="86"/>
    <col min="5889" max="5889" width="39" style="86" customWidth="1"/>
    <col min="5890" max="5893" width="11.7109375" style="86" customWidth="1"/>
    <col min="5894" max="6144" width="9.140625" style="86"/>
    <col min="6145" max="6145" width="39" style="86" customWidth="1"/>
    <col min="6146" max="6149" width="11.7109375" style="86" customWidth="1"/>
    <col min="6150" max="6400" width="9.140625" style="86"/>
    <col min="6401" max="6401" width="39" style="86" customWidth="1"/>
    <col min="6402" max="6405" width="11.7109375" style="86" customWidth="1"/>
    <col min="6406" max="6656" width="9.140625" style="86"/>
    <col min="6657" max="6657" width="39" style="86" customWidth="1"/>
    <col min="6658" max="6661" width="11.7109375" style="86" customWidth="1"/>
    <col min="6662" max="6912" width="9.140625" style="86"/>
    <col min="6913" max="6913" width="39" style="86" customWidth="1"/>
    <col min="6914" max="6917" width="11.7109375" style="86" customWidth="1"/>
    <col min="6918" max="7168" width="9.140625" style="86"/>
    <col min="7169" max="7169" width="39" style="86" customWidth="1"/>
    <col min="7170" max="7173" width="11.7109375" style="86" customWidth="1"/>
    <col min="7174" max="7424" width="9.140625" style="86"/>
    <col min="7425" max="7425" width="39" style="86" customWidth="1"/>
    <col min="7426" max="7429" width="11.7109375" style="86" customWidth="1"/>
    <col min="7430" max="7680" width="9.140625" style="86"/>
    <col min="7681" max="7681" width="39" style="86" customWidth="1"/>
    <col min="7682" max="7685" width="11.7109375" style="86" customWidth="1"/>
    <col min="7686" max="7936" width="9.140625" style="86"/>
    <col min="7937" max="7937" width="39" style="86" customWidth="1"/>
    <col min="7938" max="7941" width="11.7109375" style="86" customWidth="1"/>
    <col min="7942" max="8192" width="9.140625" style="86"/>
    <col min="8193" max="8193" width="39" style="86" customWidth="1"/>
    <col min="8194" max="8197" width="11.7109375" style="86" customWidth="1"/>
    <col min="8198" max="8448" width="9.140625" style="86"/>
    <col min="8449" max="8449" width="39" style="86" customWidth="1"/>
    <col min="8450" max="8453" width="11.7109375" style="86" customWidth="1"/>
    <col min="8454" max="8704" width="9.140625" style="86"/>
    <col min="8705" max="8705" width="39" style="86" customWidth="1"/>
    <col min="8706" max="8709" width="11.7109375" style="86" customWidth="1"/>
    <col min="8710" max="8960" width="9.140625" style="86"/>
    <col min="8961" max="8961" width="39" style="86" customWidth="1"/>
    <col min="8962" max="8965" width="11.7109375" style="86" customWidth="1"/>
    <col min="8966" max="9216" width="9.140625" style="86"/>
    <col min="9217" max="9217" width="39" style="86" customWidth="1"/>
    <col min="9218" max="9221" width="11.7109375" style="86" customWidth="1"/>
    <col min="9222" max="9472" width="9.140625" style="86"/>
    <col min="9473" max="9473" width="39" style="86" customWidth="1"/>
    <col min="9474" max="9477" width="11.7109375" style="86" customWidth="1"/>
    <col min="9478" max="9728" width="9.140625" style="86"/>
    <col min="9729" max="9729" width="39" style="86" customWidth="1"/>
    <col min="9730" max="9733" width="11.7109375" style="86" customWidth="1"/>
    <col min="9734" max="9984" width="9.140625" style="86"/>
    <col min="9985" max="9985" width="39" style="86" customWidth="1"/>
    <col min="9986" max="9989" width="11.7109375" style="86" customWidth="1"/>
    <col min="9990" max="10240" width="9.140625" style="86"/>
    <col min="10241" max="10241" width="39" style="86" customWidth="1"/>
    <col min="10242" max="10245" width="11.7109375" style="86" customWidth="1"/>
    <col min="10246" max="10496" width="9.140625" style="86"/>
    <col min="10497" max="10497" width="39" style="86" customWidth="1"/>
    <col min="10498" max="10501" width="11.7109375" style="86" customWidth="1"/>
    <col min="10502" max="10752" width="9.140625" style="86"/>
    <col min="10753" max="10753" width="39" style="86" customWidth="1"/>
    <col min="10754" max="10757" width="11.7109375" style="86" customWidth="1"/>
    <col min="10758" max="11008" width="9.140625" style="86"/>
    <col min="11009" max="11009" width="39" style="86" customWidth="1"/>
    <col min="11010" max="11013" width="11.7109375" style="86" customWidth="1"/>
    <col min="11014" max="11264" width="9.140625" style="86"/>
    <col min="11265" max="11265" width="39" style="86" customWidth="1"/>
    <col min="11266" max="11269" width="11.7109375" style="86" customWidth="1"/>
    <col min="11270" max="11520" width="9.140625" style="86"/>
    <col min="11521" max="11521" width="39" style="86" customWidth="1"/>
    <col min="11522" max="11525" width="11.7109375" style="86" customWidth="1"/>
    <col min="11526" max="11776" width="9.140625" style="86"/>
    <col min="11777" max="11777" width="39" style="86" customWidth="1"/>
    <col min="11778" max="11781" width="11.7109375" style="86" customWidth="1"/>
    <col min="11782" max="12032" width="9.140625" style="86"/>
    <col min="12033" max="12033" width="39" style="86" customWidth="1"/>
    <col min="12034" max="12037" width="11.7109375" style="86" customWidth="1"/>
    <col min="12038" max="12288" width="9.140625" style="86"/>
    <col min="12289" max="12289" width="39" style="86" customWidth="1"/>
    <col min="12290" max="12293" width="11.7109375" style="86" customWidth="1"/>
    <col min="12294" max="12544" width="9.140625" style="86"/>
    <col min="12545" max="12545" width="39" style="86" customWidth="1"/>
    <col min="12546" max="12549" width="11.7109375" style="86" customWidth="1"/>
    <col min="12550" max="12800" width="9.140625" style="86"/>
    <col min="12801" max="12801" width="39" style="86" customWidth="1"/>
    <col min="12802" max="12805" width="11.7109375" style="86" customWidth="1"/>
    <col min="12806" max="13056" width="9.140625" style="86"/>
    <col min="13057" max="13057" width="39" style="86" customWidth="1"/>
    <col min="13058" max="13061" width="11.7109375" style="86" customWidth="1"/>
    <col min="13062" max="13312" width="9.140625" style="86"/>
    <col min="13313" max="13313" width="39" style="86" customWidth="1"/>
    <col min="13314" max="13317" width="11.7109375" style="86" customWidth="1"/>
    <col min="13318" max="13568" width="9.140625" style="86"/>
    <col min="13569" max="13569" width="39" style="86" customWidth="1"/>
    <col min="13570" max="13573" width="11.7109375" style="86" customWidth="1"/>
    <col min="13574" max="13824" width="9.140625" style="86"/>
    <col min="13825" max="13825" width="39" style="86" customWidth="1"/>
    <col min="13826" max="13829" width="11.7109375" style="86" customWidth="1"/>
    <col min="13830" max="14080" width="9.140625" style="86"/>
    <col min="14081" max="14081" width="39" style="86" customWidth="1"/>
    <col min="14082" max="14085" width="11.7109375" style="86" customWidth="1"/>
    <col min="14086" max="14336" width="9.140625" style="86"/>
    <col min="14337" max="14337" width="39" style="86" customWidth="1"/>
    <col min="14338" max="14341" width="11.7109375" style="86" customWidth="1"/>
    <col min="14342" max="14592" width="9.140625" style="86"/>
    <col min="14593" max="14593" width="39" style="86" customWidth="1"/>
    <col min="14594" max="14597" width="11.7109375" style="86" customWidth="1"/>
    <col min="14598" max="14848" width="9.140625" style="86"/>
    <col min="14849" max="14849" width="39" style="86" customWidth="1"/>
    <col min="14850" max="14853" width="11.7109375" style="86" customWidth="1"/>
    <col min="14854" max="15104" width="9.140625" style="86"/>
    <col min="15105" max="15105" width="39" style="86" customWidth="1"/>
    <col min="15106" max="15109" width="11.7109375" style="86" customWidth="1"/>
    <col min="15110" max="15360" width="9.140625" style="86"/>
    <col min="15361" max="15361" width="39" style="86" customWidth="1"/>
    <col min="15362" max="15365" width="11.7109375" style="86" customWidth="1"/>
    <col min="15366" max="15616" width="9.140625" style="86"/>
    <col min="15617" max="15617" width="39" style="86" customWidth="1"/>
    <col min="15618" max="15621" width="11.7109375" style="86" customWidth="1"/>
    <col min="15622" max="15872" width="9.140625" style="86"/>
    <col min="15873" max="15873" width="39" style="86" customWidth="1"/>
    <col min="15874" max="15877" width="11.7109375" style="86" customWidth="1"/>
    <col min="15878" max="16128" width="9.140625" style="86"/>
    <col min="16129" max="16129" width="39" style="86" customWidth="1"/>
    <col min="16130" max="16133" width="11.7109375" style="86" customWidth="1"/>
    <col min="16134" max="16384" width="9.140625" style="86"/>
  </cols>
  <sheetData>
    <row r="1" spans="1:5">
      <c r="A1" s="287" t="s">
        <v>251</v>
      </c>
      <c r="B1" s="286"/>
      <c r="C1" s="286"/>
      <c r="D1" s="286"/>
      <c r="E1" s="286"/>
    </row>
    <row r="2" spans="1:5">
      <c r="A2" s="287" t="s">
        <v>250</v>
      </c>
      <c r="B2" s="286"/>
      <c r="C2" s="286"/>
      <c r="D2" s="286"/>
      <c r="E2" s="286"/>
    </row>
    <row r="3" spans="1:5">
      <c r="A3" s="287" t="s">
        <v>255</v>
      </c>
      <c r="B3" s="286"/>
      <c r="C3" s="286"/>
      <c r="D3" s="286"/>
      <c r="E3" s="286"/>
    </row>
    <row r="4" spans="1:5">
      <c r="A4" s="115" t="s">
        <v>146</v>
      </c>
      <c r="B4" s="287" t="s">
        <v>147</v>
      </c>
      <c r="C4" s="286"/>
      <c r="D4" s="286"/>
      <c r="E4" s="286"/>
    </row>
    <row r="5" spans="1:5">
      <c r="A5" s="115" t="s">
        <v>256</v>
      </c>
      <c r="B5" s="287" t="s">
        <v>247</v>
      </c>
      <c r="C5" s="286"/>
      <c r="D5" s="286"/>
      <c r="E5" s="286"/>
    </row>
    <row r="6" spans="1:5">
      <c r="A6" s="115" t="s">
        <v>257</v>
      </c>
      <c r="B6" s="89" t="s">
        <v>151</v>
      </c>
    </row>
    <row r="7" spans="1:5" ht="22.5">
      <c r="A7" s="116" t="s">
        <v>8</v>
      </c>
      <c r="B7" s="116" t="s">
        <v>152</v>
      </c>
      <c r="C7" s="116" t="s">
        <v>245</v>
      </c>
      <c r="D7" s="116" t="s">
        <v>244</v>
      </c>
      <c r="E7" s="116" t="s">
        <v>243</v>
      </c>
    </row>
    <row r="8" spans="1:5">
      <c r="A8" s="287" t="s">
        <v>242</v>
      </c>
      <c r="B8" s="286"/>
      <c r="C8" s="286"/>
      <c r="D8" s="286"/>
      <c r="E8" s="286"/>
    </row>
    <row r="9" spans="1:5">
      <c r="A9" s="89" t="s">
        <v>156</v>
      </c>
      <c r="B9" s="87">
        <v>0</v>
      </c>
      <c r="C9" s="87">
        <v>0</v>
      </c>
      <c r="D9" s="87">
        <v>0</v>
      </c>
      <c r="E9" s="87">
        <v>0</v>
      </c>
    </row>
    <row r="10" spans="1:5">
      <c r="A10" s="89" t="s">
        <v>157</v>
      </c>
      <c r="B10" s="87">
        <v>0</v>
      </c>
      <c r="C10" s="87">
        <v>0</v>
      </c>
      <c r="D10" s="87">
        <v>0</v>
      </c>
      <c r="E10" s="87">
        <v>0</v>
      </c>
    </row>
    <row r="11" spans="1:5">
      <c r="A11" s="89" t="s">
        <v>158</v>
      </c>
    </row>
    <row r="12" spans="1:5">
      <c r="A12" s="89" t="s">
        <v>159</v>
      </c>
      <c r="B12" s="87">
        <v>0</v>
      </c>
      <c r="C12" s="87">
        <v>0</v>
      </c>
      <c r="D12" s="87">
        <v>0</v>
      </c>
      <c r="E12" s="87">
        <v>0</v>
      </c>
    </row>
    <row r="13" spans="1:5">
      <c r="A13" s="89" t="s">
        <v>160</v>
      </c>
      <c r="B13" s="87">
        <v>0</v>
      </c>
      <c r="C13" s="87">
        <v>0</v>
      </c>
      <c r="D13" s="87">
        <v>0</v>
      </c>
      <c r="E13" s="87">
        <v>0</v>
      </c>
    </row>
    <row r="14" spans="1:5">
      <c r="A14" s="89" t="s">
        <v>161</v>
      </c>
      <c r="B14" s="87">
        <v>0</v>
      </c>
      <c r="C14" s="87">
        <v>0</v>
      </c>
      <c r="D14" s="87">
        <v>0</v>
      </c>
      <c r="E14" s="87">
        <v>0</v>
      </c>
    </row>
    <row r="15" spans="1:5">
      <c r="A15" s="89" t="s">
        <v>162</v>
      </c>
      <c r="B15" s="87">
        <v>0</v>
      </c>
      <c r="C15" s="87">
        <v>0</v>
      </c>
      <c r="D15" s="87">
        <v>0</v>
      </c>
      <c r="E15" s="87">
        <v>0</v>
      </c>
    </row>
    <row r="16" spans="1:5">
      <c r="A16" s="89" t="s">
        <v>241</v>
      </c>
      <c r="B16" s="87">
        <v>6661.38</v>
      </c>
      <c r="C16" s="87">
        <v>0.20816999999999999</v>
      </c>
      <c r="D16" s="87">
        <v>21.69</v>
      </c>
      <c r="E16" s="87">
        <v>19.850000000000001</v>
      </c>
    </row>
    <row r="17" spans="1:5">
      <c r="A17" s="89" t="s">
        <v>164</v>
      </c>
      <c r="B17" s="87">
        <v>275</v>
      </c>
      <c r="C17" s="87">
        <v>8.6E-3</v>
      </c>
      <c r="D17" s="87">
        <v>0.9</v>
      </c>
      <c r="E17" s="87">
        <v>0.82</v>
      </c>
    </row>
    <row r="18" spans="1:5">
      <c r="A18" s="89" t="s">
        <v>240</v>
      </c>
      <c r="B18" s="87">
        <v>2250</v>
      </c>
      <c r="C18" s="87">
        <v>7.0309999999999997E-2</v>
      </c>
      <c r="D18" s="87">
        <v>7.32</v>
      </c>
      <c r="E18" s="87">
        <v>6.7</v>
      </c>
    </row>
    <row r="19" spans="1:5">
      <c r="A19" s="89" t="s">
        <v>166</v>
      </c>
      <c r="B19" s="87">
        <v>7428</v>
      </c>
      <c r="C19" s="87">
        <v>0.23211999999999999</v>
      </c>
      <c r="D19" s="87">
        <v>24.18</v>
      </c>
      <c r="E19" s="87">
        <v>22.13</v>
      </c>
    </row>
    <row r="20" spans="1:5">
      <c r="A20" s="89" t="s">
        <v>167</v>
      </c>
      <c r="B20" s="87">
        <v>3676.75</v>
      </c>
      <c r="C20" s="87">
        <v>0.1149</v>
      </c>
      <c r="D20" s="87">
        <v>11.97</v>
      </c>
      <c r="E20" s="87">
        <v>10.95</v>
      </c>
    </row>
    <row r="21" spans="1:5">
      <c r="A21" s="89" t="s">
        <v>239</v>
      </c>
      <c r="B21" s="87">
        <v>0</v>
      </c>
      <c r="C21" s="87">
        <v>0</v>
      </c>
      <c r="D21" s="87">
        <v>0</v>
      </c>
      <c r="E21" s="87">
        <v>0</v>
      </c>
    </row>
    <row r="22" spans="1:5">
      <c r="A22" s="89" t="s">
        <v>238</v>
      </c>
    </row>
    <row r="23" spans="1:5">
      <c r="A23" s="89" t="s">
        <v>237</v>
      </c>
      <c r="B23" s="87">
        <v>932.4</v>
      </c>
      <c r="C23" s="87">
        <v>2.9139999999999999E-2</v>
      </c>
      <c r="D23" s="87">
        <v>3.04</v>
      </c>
      <c r="E23" s="87">
        <v>2.78</v>
      </c>
    </row>
    <row r="24" spans="1:5">
      <c r="A24" s="89" t="s">
        <v>236</v>
      </c>
      <c r="B24" s="87">
        <v>0</v>
      </c>
      <c r="C24" s="87">
        <v>0</v>
      </c>
      <c r="D24" s="87">
        <v>0</v>
      </c>
      <c r="E24" s="87">
        <v>0</v>
      </c>
    </row>
    <row r="25" spans="1:5">
      <c r="A25" s="89" t="s">
        <v>235</v>
      </c>
      <c r="B25" s="87">
        <v>0</v>
      </c>
      <c r="C25" s="87">
        <v>0</v>
      </c>
      <c r="D25" s="87">
        <v>0</v>
      </c>
      <c r="E25" s="87">
        <v>0</v>
      </c>
    </row>
    <row r="26" spans="1:5">
      <c r="A26" s="89" t="s">
        <v>234</v>
      </c>
      <c r="B26" s="87">
        <v>5900</v>
      </c>
      <c r="C26" s="87">
        <v>0.18437999999999999</v>
      </c>
      <c r="D26" s="87">
        <v>19.21</v>
      </c>
      <c r="E26" s="87">
        <v>17.579999999999998</v>
      </c>
    </row>
    <row r="27" spans="1:5">
      <c r="A27" s="115" t="s">
        <v>233</v>
      </c>
      <c r="B27" s="117">
        <v>27123.53</v>
      </c>
      <c r="C27" s="117">
        <v>0.84762000000000004</v>
      </c>
      <c r="D27" s="117">
        <v>88.31</v>
      </c>
      <c r="E27" s="117">
        <v>80.81</v>
      </c>
    </row>
    <row r="28" spans="1:5">
      <c r="A28" s="287" t="s">
        <v>118</v>
      </c>
      <c r="B28" s="286"/>
      <c r="C28" s="286"/>
      <c r="D28" s="286"/>
      <c r="E28" s="286"/>
    </row>
    <row r="29" spans="1:5">
      <c r="A29" s="89" t="s">
        <v>232</v>
      </c>
      <c r="B29" s="87">
        <v>0</v>
      </c>
      <c r="C29" s="87">
        <v>0</v>
      </c>
      <c r="D29" s="87">
        <v>0</v>
      </c>
      <c r="E29" s="87">
        <v>0</v>
      </c>
    </row>
    <row r="30" spans="1:5">
      <c r="A30" s="89" t="s">
        <v>231</v>
      </c>
      <c r="B30" s="87">
        <v>813.71</v>
      </c>
      <c r="C30" s="87">
        <v>2.5430000000000001E-2</v>
      </c>
      <c r="D30" s="87">
        <v>2.65</v>
      </c>
      <c r="E30" s="87">
        <v>2.42</v>
      </c>
    </row>
    <row r="31" spans="1:5">
      <c r="A31" s="89" t="s">
        <v>230</v>
      </c>
      <c r="B31" s="87">
        <v>0</v>
      </c>
      <c r="C31" s="87">
        <v>0</v>
      </c>
      <c r="D31" s="87">
        <v>0</v>
      </c>
      <c r="E31" s="87">
        <v>0</v>
      </c>
    </row>
    <row r="32" spans="1:5">
      <c r="A32" s="89" t="s">
        <v>229</v>
      </c>
      <c r="B32" s="87">
        <v>0</v>
      </c>
      <c r="C32" s="87">
        <v>0</v>
      </c>
      <c r="D32" s="87">
        <v>0</v>
      </c>
      <c r="E32" s="87">
        <v>0</v>
      </c>
    </row>
    <row r="33" spans="1:5">
      <c r="A33" s="89" t="s">
        <v>228</v>
      </c>
      <c r="B33" s="87">
        <v>0</v>
      </c>
      <c r="C33" s="87">
        <v>0</v>
      </c>
      <c r="D33" s="87">
        <v>0</v>
      </c>
      <c r="E33" s="87">
        <v>0</v>
      </c>
    </row>
    <row r="34" spans="1:5">
      <c r="A34" s="89" t="s">
        <v>227</v>
      </c>
      <c r="B34" s="87">
        <v>0</v>
      </c>
      <c r="C34" s="87">
        <v>0</v>
      </c>
      <c r="D34" s="87">
        <v>0</v>
      </c>
      <c r="E34" s="87">
        <v>0</v>
      </c>
    </row>
    <row r="35" spans="1:5">
      <c r="A35" s="89" t="s">
        <v>226</v>
      </c>
      <c r="B35" s="87">
        <v>542.47</v>
      </c>
      <c r="C35" s="87">
        <v>1.695E-2</v>
      </c>
      <c r="D35" s="87">
        <v>1.77</v>
      </c>
      <c r="E35" s="87">
        <v>1.62</v>
      </c>
    </row>
    <row r="36" spans="1:5">
      <c r="A36" s="89" t="s">
        <v>225</v>
      </c>
      <c r="B36" s="87">
        <v>0</v>
      </c>
      <c r="C36" s="87">
        <v>0</v>
      </c>
      <c r="D36" s="87">
        <v>0</v>
      </c>
      <c r="E36" s="87">
        <v>0</v>
      </c>
    </row>
    <row r="37" spans="1:5">
      <c r="A37" s="89" t="s">
        <v>258</v>
      </c>
      <c r="B37" s="87">
        <v>0</v>
      </c>
      <c r="C37" s="87">
        <v>0</v>
      </c>
      <c r="D37" s="87">
        <v>0</v>
      </c>
      <c r="E37" s="87">
        <v>0</v>
      </c>
    </row>
    <row r="38" spans="1:5">
      <c r="A38" s="89" t="s">
        <v>191</v>
      </c>
      <c r="B38" s="87">
        <v>892.8</v>
      </c>
      <c r="C38" s="87">
        <v>2.7900000000000001E-2</v>
      </c>
      <c r="D38" s="87">
        <v>2.91</v>
      </c>
      <c r="E38" s="87">
        <v>2.66</v>
      </c>
    </row>
    <row r="39" spans="1:5">
      <c r="A39" s="115" t="s">
        <v>104</v>
      </c>
      <c r="B39" s="117">
        <v>2248.98</v>
      </c>
      <c r="C39" s="117">
        <v>7.0279999999999995E-2</v>
      </c>
      <c r="D39" s="117">
        <v>7.33</v>
      </c>
      <c r="E39" s="117">
        <v>6.7</v>
      </c>
    </row>
    <row r="40" spans="1:5">
      <c r="A40" s="287" t="s">
        <v>38</v>
      </c>
      <c r="B40" s="286"/>
      <c r="C40" s="286"/>
      <c r="D40" s="286"/>
      <c r="E40" s="286"/>
    </row>
    <row r="41" spans="1:5">
      <c r="A41" s="89" t="s">
        <v>223</v>
      </c>
      <c r="B41" s="87">
        <v>1344.81</v>
      </c>
      <c r="C41" s="87">
        <v>0.04</v>
      </c>
      <c r="D41" s="87">
        <v>4.38</v>
      </c>
      <c r="E41" s="87">
        <v>4.01</v>
      </c>
    </row>
    <row r="42" spans="1:5">
      <c r="A42" s="115" t="s">
        <v>194</v>
      </c>
      <c r="B42" s="117">
        <v>1344.81</v>
      </c>
      <c r="C42" s="117">
        <v>0.04</v>
      </c>
      <c r="D42" s="117">
        <v>4.38</v>
      </c>
      <c r="E42" s="117">
        <v>4.01</v>
      </c>
    </row>
    <row r="43" spans="1:5">
      <c r="A43" s="115" t="s">
        <v>195</v>
      </c>
      <c r="B43" s="117">
        <v>30717.32</v>
      </c>
      <c r="C43" s="117">
        <v>0.95789999999999997</v>
      </c>
      <c r="D43" s="117">
        <v>100.02</v>
      </c>
      <c r="E43" s="117">
        <v>91.52</v>
      </c>
    </row>
    <row r="44" spans="1:5">
      <c r="A44" s="287" t="s">
        <v>196</v>
      </c>
      <c r="B44" s="286"/>
      <c r="C44" s="286"/>
      <c r="D44" s="286"/>
      <c r="E44" s="286"/>
    </row>
    <row r="45" spans="1:5">
      <c r="A45" s="89" t="s">
        <v>222</v>
      </c>
      <c r="B45" s="87">
        <v>507.5</v>
      </c>
      <c r="C45" s="87">
        <v>1.5859999999999999E-2</v>
      </c>
      <c r="D45" s="87">
        <v>1.65</v>
      </c>
      <c r="E45" s="87">
        <v>1.51</v>
      </c>
    </row>
    <row r="46" spans="1:5">
      <c r="A46" s="89" t="s">
        <v>221</v>
      </c>
      <c r="B46" s="87">
        <v>0</v>
      </c>
      <c r="C46" s="87">
        <v>0</v>
      </c>
      <c r="D46" s="87">
        <v>0</v>
      </c>
      <c r="E46" s="87">
        <v>0</v>
      </c>
    </row>
    <row r="47" spans="1:5">
      <c r="A47" s="89" t="s">
        <v>220</v>
      </c>
      <c r="B47" s="87">
        <v>0</v>
      </c>
      <c r="C47" s="87">
        <v>0</v>
      </c>
      <c r="D47" s="87">
        <v>0</v>
      </c>
      <c r="E47" s="87">
        <v>0</v>
      </c>
    </row>
    <row r="48" spans="1:5">
      <c r="A48" s="115" t="s">
        <v>98</v>
      </c>
      <c r="B48" s="117">
        <v>507.5</v>
      </c>
      <c r="C48" s="117">
        <v>1.5859999999999999E-2</v>
      </c>
      <c r="D48" s="117">
        <v>1.65</v>
      </c>
      <c r="E48" s="117">
        <v>1.51</v>
      </c>
    </row>
    <row r="49" spans="1:5">
      <c r="A49" s="287" t="s">
        <v>200</v>
      </c>
      <c r="B49" s="286"/>
      <c r="C49" s="286"/>
      <c r="D49" s="286"/>
      <c r="E49" s="286"/>
    </row>
    <row r="50" spans="1:5">
      <c r="A50" s="89" t="s">
        <v>219</v>
      </c>
      <c r="B50" s="87">
        <v>0</v>
      </c>
      <c r="C50" s="87">
        <v>0</v>
      </c>
      <c r="D50" s="87">
        <v>0</v>
      </c>
      <c r="E50" s="87">
        <v>0</v>
      </c>
    </row>
    <row r="51" spans="1:5">
      <c r="A51" s="89" t="s">
        <v>218</v>
      </c>
      <c r="B51" s="87">
        <v>125.37</v>
      </c>
      <c r="C51" s="87">
        <v>3.9199999999999999E-3</v>
      </c>
      <c r="D51" s="87">
        <v>0.41</v>
      </c>
      <c r="E51" s="87">
        <v>0.37</v>
      </c>
    </row>
    <row r="52" spans="1:5">
      <c r="A52" s="89" t="s">
        <v>217</v>
      </c>
      <c r="B52" s="87">
        <v>0</v>
      </c>
      <c r="C52" s="87">
        <v>0</v>
      </c>
      <c r="D52" s="87">
        <v>0</v>
      </c>
      <c r="E52" s="87">
        <v>0</v>
      </c>
    </row>
    <row r="53" spans="1:5">
      <c r="A53" s="89" t="s">
        <v>216</v>
      </c>
      <c r="B53" s="87">
        <v>2100</v>
      </c>
      <c r="C53" s="87">
        <v>6.5629999999999994E-2</v>
      </c>
      <c r="D53" s="87">
        <v>6.84</v>
      </c>
      <c r="E53" s="87">
        <v>6.26</v>
      </c>
    </row>
    <row r="54" spans="1:5">
      <c r="A54" s="115" t="s">
        <v>94</v>
      </c>
      <c r="B54" s="117">
        <v>2225.37</v>
      </c>
      <c r="C54" s="117">
        <v>6.9550000000000001E-2</v>
      </c>
      <c r="D54" s="117">
        <v>7.25</v>
      </c>
      <c r="E54" s="117">
        <v>6.63</v>
      </c>
    </row>
    <row r="55" spans="1:5">
      <c r="A55" s="115" t="s">
        <v>204</v>
      </c>
      <c r="B55" s="117">
        <v>2732.87</v>
      </c>
      <c r="C55" s="117">
        <v>8.541E-2</v>
      </c>
      <c r="D55" s="117">
        <v>8.9</v>
      </c>
      <c r="E55" s="117">
        <v>8.14</v>
      </c>
    </row>
    <row r="56" spans="1:5">
      <c r="A56" s="115" t="s">
        <v>205</v>
      </c>
      <c r="B56" s="117">
        <v>33450.19</v>
      </c>
      <c r="C56" s="117">
        <v>1.04331</v>
      </c>
      <c r="D56" s="117">
        <v>108.92</v>
      </c>
      <c r="E56" s="117">
        <v>99.66</v>
      </c>
    </row>
    <row r="57" spans="1:5">
      <c r="A57" s="287" t="s">
        <v>85</v>
      </c>
      <c r="B57" s="286"/>
      <c r="C57" s="286"/>
      <c r="D57" s="286"/>
      <c r="E57" s="286"/>
    </row>
    <row r="58" spans="1:5">
      <c r="A58" s="89" t="s">
        <v>206</v>
      </c>
      <c r="B58" s="87">
        <v>0</v>
      </c>
      <c r="C58" s="87">
        <v>0</v>
      </c>
      <c r="D58" s="87">
        <v>0</v>
      </c>
      <c r="E58" s="87">
        <v>0</v>
      </c>
    </row>
    <row r="59" spans="1:5">
      <c r="A59" s="89" t="s">
        <v>207</v>
      </c>
      <c r="B59" s="87">
        <v>114.08</v>
      </c>
      <c r="C59" s="87">
        <v>3.5599999999999998E-3</v>
      </c>
      <c r="D59" s="87">
        <v>0.37</v>
      </c>
      <c r="E59" s="87">
        <v>0.34</v>
      </c>
    </row>
    <row r="60" spans="1:5">
      <c r="A60" s="115" t="s">
        <v>215</v>
      </c>
      <c r="B60" s="117">
        <v>114.08</v>
      </c>
      <c r="C60" s="117">
        <v>3.5599999999999998E-3</v>
      </c>
      <c r="D60" s="117">
        <v>0.37</v>
      </c>
      <c r="E60" s="117">
        <v>0.34</v>
      </c>
    </row>
    <row r="61" spans="1:5">
      <c r="A61" s="115" t="s">
        <v>210</v>
      </c>
      <c r="B61" s="117">
        <v>33564.270000000004</v>
      </c>
      <c r="C61" s="117">
        <v>1.04687</v>
      </c>
      <c r="D61" s="117">
        <v>109.29</v>
      </c>
      <c r="E61" s="117">
        <v>100</v>
      </c>
    </row>
    <row r="63" spans="1:5">
      <c r="A63" s="287" t="s">
        <v>58</v>
      </c>
      <c r="B63" s="286"/>
      <c r="C63" s="286"/>
      <c r="D63" s="286"/>
      <c r="E63" s="286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6" width="13.140625" style="2"/>
    <col min="257" max="257" width="52.140625" style="2" customWidth="1"/>
    <col min="258" max="259" width="14.42578125" style="2" customWidth="1"/>
    <col min="260" max="260" width="9.85546875" style="2" customWidth="1"/>
    <col min="261" max="512" width="13.140625" style="2"/>
    <col min="513" max="513" width="52.140625" style="2" customWidth="1"/>
    <col min="514" max="515" width="14.42578125" style="2" customWidth="1"/>
    <col min="516" max="516" width="9.85546875" style="2" customWidth="1"/>
    <col min="517" max="768" width="13.140625" style="2"/>
    <col min="769" max="769" width="52.140625" style="2" customWidth="1"/>
    <col min="770" max="771" width="14.42578125" style="2" customWidth="1"/>
    <col min="772" max="772" width="9.85546875" style="2" customWidth="1"/>
    <col min="773" max="1024" width="13.140625" style="2"/>
    <col min="1025" max="1025" width="52.140625" style="2" customWidth="1"/>
    <col min="1026" max="1027" width="14.42578125" style="2" customWidth="1"/>
    <col min="1028" max="1028" width="9.85546875" style="2" customWidth="1"/>
    <col min="1029" max="1280" width="13.140625" style="2"/>
    <col min="1281" max="1281" width="52.140625" style="2" customWidth="1"/>
    <col min="1282" max="1283" width="14.42578125" style="2" customWidth="1"/>
    <col min="1284" max="1284" width="9.85546875" style="2" customWidth="1"/>
    <col min="1285" max="1536" width="13.140625" style="2"/>
    <col min="1537" max="1537" width="52.140625" style="2" customWidth="1"/>
    <col min="1538" max="1539" width="14.42578125" style="2" customWidth="1"/>
    <col min="1540" max="1540" width="9.85546875" style="2" customWidth="1"/>
    <col min="1541" max="1792" width="13.140625" style="2"/>
    <col min="1793" max="1793" width="52.140625" style="2" customWidth="1"/>
    <col min="1794" max="1795" width="14.42578125" style="2" customWidth="1"/>
    <col min="1796" max="1796" width="9.85546875" style="2" customWidth="1"/>
    <col min="1797" max="2048" width="13.140625" style="2"/>
    <col min="2049" max="2049" width="52.140625" style="2" customWidth="1"/>
    <col min="2050" max="2051" width="14.42578125" style="2" customWidth="1"/>
    <col min="2052" max="2052" width="9.85546875" style="2" customWidth="1"/>
    <col min="2053" max="2304" width="13.140625" style="2"/>
    <col min="2305" max="2305" width="52.140625" style="2" customWidth="1"/>
    <col min="2306" max="2307" width="14.42578125" style="2" customWidth="1"/>
    <col min="2308" max="2308" width="9.85546875" style="2" customWidth="1"/>
    <col min="2309" max="2560" width="13.140625" style="2"/>
    <col min="2561" max="2561" width="52.140625" style="2" customWidth="1"/>
    <col min="2562" max="2563" width="14.42578125" style="2" customWidth="1"/>
    <col min="2564" max="2564" width="9.85546875" style="2" customWidth="1"/>
    <col min="2565" max="2816" width="13.140625" style="2"/>
    <col min="2817" max="2817" width="52.140625" style="2" customWidth="1"/>
    <col min="2818" max="2819" width="14.42578125" style="2" customWidth="1"/>
    <col min="2820" max="2820" width="9.85546875" style="2" customWidth="1"/>
    <col min="2821" max="3072" width="13.140625" style="2"/>
    <col min="3073" max="3073" width="52.140625" style="2" customWidth="1"/>
    <col min="3074" max="3075" width="14.42578125" style="2" customWidth="1"/>
    <col min="3076" max="3076" width="9.85546875" style="2" customWidth="1"/>
    <col min="3077" max="3328" width="13.140625" style="2"/>
    <col min="3329" max="3329" width="52.140625" style="2" customWidth="1"/>
    <col min="3330" max="3331" width="14.42578125" style="2" customWidth="1"/>
    <col min="3332" max="3332" width="9.85546875" style="2" customWidth="1"/>
    <col min="3333" max="3584" width="13.140625" style="2"/>
    <col min="3585" max="3585" width="52.140625" style="2" customWidth="1"/>
    <col min="3586" max="3587" width="14.42578125" style="2" customWidth="1"/>
    <col min="3588" max="3588" width="9.85546875" style="2" customWidth="1"/>
    <col min="3589" max="3840" width="13.140625" style="2"/>
    <col min="3841" max="3841" width="52.140625" style="2" customWidth="1"/>
    <col min="3842" max="3843" width="14.42578125" style="2" customWidth="1"/>
    <col min="3844" max="3844" width="9.85546875" style="2" customWidth="1"/>
    <col min="3845" max="4096" width="13.140625" style="2"/>
    <col min="4097" max="4097" width="52.140625" style="2" customWidth="1"/>
    <col min="4098" max="4099" width="14.42578125" style="2" customWidth="1"/>
    <col min="4100" max="4100" width="9.85546875" style="2" customWidth="1"/>
    <col min="4101" max="4352" width="13.140625" style="2"/>
    <col min="4353" max="4353" width="52.140625" style="2" customWidth="1"/>
    <col min="4354" max="4355" width="14.42578125" style="2" customWidth="1"/>
    <col min="4356" max="4356" width="9.85546875" style="2" customWidth="1"/>
    <col min="4357" max="4608" width="13.140625" style="2"/>
    <col min="4609" max="4609" width="52.140625" style="2" customWidth="1"/>
    <col min="4610" max="4611" width="14.42578125" style="2" customWidth="1"/>
    <col min="4612" max="4612" width="9.85546875" style="2" customWidth="1"/>
    <col min="4613" max="4864" width="13.140625" style="2"/>
    <col min="4865" max="4865" width="52.140625" style="2" customWidth="1"/>
    <col min="4866" max="4867" width="14.42578125" style="2" customWidth="1"/>
    <col min="4868" max="4868" width="9.85546875" style="2" customWidth="1"/>
    <col min="4869" max="5120" width="13.140625" style="2"/>
    <col min="5121" max="5121" width="52.140625" style="2" customWidth="1"/>
    <col min="5122" max="5123" width="14.42578125" style="2" customWidth="1"/>
    <col min="5124" max="5124" width="9.85546875" style="2" customWidth="1"/>
    <col min="5125" max="5376" width="13.140625" style="2"/>
    <col min="5377" max="5377" width="52.140625" style="2" customWidth="1"/>
    <col min="5378" max="5379" width="14.42578125" style="2" customWidth="1"/>
    <col min="5380" max="5380" width="9.85546875" style="2" customWidth="1"/>
    <col min="5381" max="5632" width="13.140625" style="2"/>
    <col min="5633" max="5633" width="52.140625" style="2" customWidth="1"/>
    <col min="5634" max="5635" width="14.42578125" style="2" customWidth="1"/>
    <col min="5636" max="5636" width="9.85546875" style="2" customWidth="1"/>
    <col min="5637" max="5888" width="13.140625" style="2"/>
    <col min="5889" max="5889" width="52.140625" style="2" customWidth="1"/>
    <col min="5890" max="5891" width="14.42578125" style="2" customWidth="1"/>
    <col min="5892" max="5892" width="9.85546875" style="2" customWidth="1"/>
    <col min="5893" max="6144" width="13.140625" style="2"/>
    <col min="6145" max="6145" width="52.140625" style="2" customWidth="1"/>
    <col min="6146" max="6147" width="14.42578125" style="2" customWidth="1"/>
    <col min="6148" max="6148" width="9.85546875" style="2" customWidth="1"/>
    <col min="6149" max="6400" width="13.140625" style="2"/>
    <col min="6401" max="6401" width="52.140625" style="2" customWidth="1"/>
    <col min="6402" max="6403" width="14.42578125" style="2" customWidth="1"/>
    <col min="6404" max="6404" width="9.85546875" style="2" customWidth="1"/>
    <col min="6405" max="6656" width="13.140625" style="2"/>
    <col min="6657" max="6657" width="52.140625" style="2" customWidth="1"/>
    <col min="6658" max="6659" width="14.42578125" style="2" customWidth="1"/>
    <col min="6660" max="6660" width="9.85546875" style="2" customWidth="1"/>
    <col min="6661" max="6912" width="13.140625" style="2"/>
    <col min="6913" max="6913" width="52.140625" style="2" customWidth="1"/>
    <col min="6914" max="6915" width="14.42578125" style="2" customWidth="1"/>
    <col min="6916" max="6916" width="9.85546875" style="2" customWidth="1"/>
    <col min="6917" max="7168" width="13.140625" style="2"/>
    <col min="7169" max="7169" width="52.140625" style="2" customWidth="1"/>
    <col min="7170" max="7171" width="14.42578125" style="2" customWidth="1"/>
    <col min="7172" max="7172" width="9.85546875" style="2" customWidth="1"/>
    <col min="7173" max="7424" width="13.140625" style="2"/>
    <col min="7425" max="7425" width="52.140625" style="2" customWidth="1"/>
    <col min="7426" max="7427" width="14.42578125" style="2" customWidth="1"/>
    <col min="7428" max="7428" width="9.85546875" style="2" customWidth="1"/>
    <col min="7429" max="7680" width="13.140625" style="2"/>
    <col min="7681" max="7681" width="52.140625" style="2" customWidth="1"/>
    <col min="7682" max="7683" width="14.42578125" style="2" customWidth="1"/>
    <col min="7684" max="7684" width="9.85546875" style="2" customWidth="1"/>
    <col min="7685" max="7936" width="13.140625" style="2"/>
    <col min="7937" max="7937" width="52.140625" style="2" customWidth="1"/>
    <col min="7938" max="7939" width="14.42578125" style="2" customWidth="1"/>
    <col min="7940" max="7940" width="9.85546875" style="2" customWidth="1"/>
    <col min="7941" max="8192" width="13.140625" style="2"/>
    <col min="8193" max="8193" width="52.140625" style="2" customWidth="1"/>
    <col min="8194" max="8195" width="14.42578125" style="2" customWidth="1"/>
    <col min="8196" max="8196" width="9.85546875" style="2" customWidth="1"/>
    <col min="8197" max="8448" width="13.140625" style="2"/>
    <col min="8449" max="8449" width="52.140625" style="2" customWidth="1"/>
    <col min="8450" max="8451" width="14.42578125" style="2" customWidth="1"/>
    <col min="8452" max="8452" width="9.85546875" style="2" customWidth="1"/>
    <col min="8453" max="8704" width="13.140625" style="2"/>
    <col min="8705" max="8705" width="52.140625" style="2" customWidth="1"/>
    <col min="8706" max="8707" width="14.42578125" style="2" customWidth="1"/>
    <col min="8708" max="8708" width="9.85546875" style="2" customWidth="1"/>
    <col min="8709" max="8960" width="13.140625" style="2"/>
    <col min="8961" max="8961" width="52.140625" style="2" customWidth="1"/>
    <col min="8962" max="8963" width="14.42578125" style="2" customWidth="1"/>
    <col min="8964" max="8964" width="9.85546875" style="2" customWidth="1"/>
    <col min="8965" max="9216" width="13.140625" style="2"/>
    <col min="9217" max="9217" width="52.140625" style="2" customWidth="1"/>
    <col min="9218" max="9219" width="14.42578125" style="2" customWidth="1"/>
    <col min="9220" max="9220" width="9.85546875" style="2" customWidth="1"/>
    <col min="9221" max="9472" width="13.140625" style="2"/>
    <col min="9473" max="9473" width="52.140625" style="2" customWidth="1"/>
    <col min="9474" max="9475" width="14.42578125" style="2" customWidth="1"/>
    <col min="9476" max="9476" width="9.85546875" style="2" customWidth="1"/>
    <col min="9477" max="9728" width="13.140625" style="2"/>
    <col min="9729" max="9729" width="52.140625" style="2" customWidth="1"/>
    <col min="9730" max="9731" width="14.42578125" style="2" customWidth="1"/>
    <col min="9732" max="9732" width="9.85546875" style="2" customWidth="1"/>
    <col min="9733" max="9984" width="13.140625" style="2"/>
    <col min="9985" max="9985" width="52.140625" style="2" customWidth="1"/>
    <col min="9986" max="9987" width="14.42578125" style="2" customWidth="1"/>
    <col min="9988" max="9988" width="9.85546875" style="2" customWidth="1"/>
    <col min="9989" max="10240" width="13.140625" style="2"/>
    <col min="10241" max="10241" width="52.140625" style="2" customWidth="1"/>
    <col min="10242" max="10243" width="14.42578125" style="2" customWidth="1"/>
    <col min="10244" max="10244" width="9.85546875" style="2" customWidth="1"/>
    <col min="10245" max="10496" width="13.140625" style="2"/>
    <col min="10497" max="10497" width="52.140625" style="2" customWidth="1"/>
    <col min="10498" max="10499" width="14.42578125" style="2" customWidth="1"/>
    <col min="10500" max="10500" width="9.85546875" style="2" customWidth="1"/>
    <col min="10501" max="10752" width="13.140625" style="2"/>
    <col min="10753" max="10753" width="52.140625" style="2" customWidth="1"/>
    <col min="10754" max="10755" width="14.42578125" style="2" customWidth="1"/>
    <col min="10756" max="10756" width="9.85546875" style="2" customWidth="1"/>
    <col min="10757" max="11008" width="13.140625" style="2"/>
    <col min="11009" max="11009" width="52.140625" style="2" customWidth="1"/>
    <col min="11010" max="11011" width="14.42578125" style="2" customWidth="1"/>
    <col min="11012" max="11012" width="9.85546875" style="2" customWidth="1"/>
    <col min="11013" max="11264" width="13.140625" style="2"/>
    <col min="11265" max="11265" width="52.140625" style="2" customWidth="1"/>
    <col min="11266" max="11267" width="14.42578125" style="2" customWidth="1"/>
    <col min="11268" max="11268" width="9.85546875" style="2" customWidth="1"/>
    <col min="11269" max="11520" width="13.140625" style="2"/>
    <col min="11521" max="11521" width="52.140625" style="2" customWidth="1"/>
    <col min="11522" max="11523" width="14.42578125" style="2" customWidth="1"/>
    <col min="11524" max="11524" width="9.85546875" style="2" customWidth="1"/>
    <col min="11525" max="11776" width="13.140625" style="2"/>
    <col min="11777" max="11777" width="52.140625" style="2" customWidth="1"/>
    <col min="11778" max="11779" width="14.42578125" style="2" customWidth="1"/>
    <col min="11780" max="11780" width="9.85546875" style="2" customWidth="1"/>
    <col min="11781" max="12032" width="13.140625" style="2"/>
    <col min="12033" max="12033" width="52.140625" style="2" customWidth="1"/>
    <col min="12034" max="12035" width="14.42578125" style="2" customWidth="1"/>
    <col min="12036" max="12036" width="9.85546875" style="2" customWidth="1"/>
    <col min="12037" max="12288" width="13.140625" style="2"/>
    <col min="12289" max="12289" width="52.140625" style="2" customWidth="1"/>
    <col min="12290" max="12291" width="14.42578125" style="2" customWidth="1"/>
    <col min="12292" max="12292" width="9.85546875" style="2" customWidth="1"/>
    <col min="12293" max="12544" width="13.140625" style="2"/>
    <col min="12545" max="12545" width="52.140625" style="2" customWidth="1"/>
    <col min="12546" max="12547" width="14.42578125" style="2" customWidth="1"/>
    <col min="12548" max="12548" width="9.85546875" style="2" customWidth="1"/>
    <col min="12549" max="12800" width="13.140625" style="2"/>
    <col min="12801" max="12801" width="52.140625" style="2" customWidth="1"/>
    <col min="12802" max="12803" width="14.42578125" style="2" customWidth="1"/>
    <col min="12804" max="12804" width="9.85546875" style="2" customWidth="1"/>
    <col min="12805" max="13056" width="13.140625" style="2"/>
    <col min="13057" max="13057" width="52.140625" style="2" customWidth="1"/>
    <col min="13058" max="13059" width="14.42578125" style="2" customWidth="1"/>
    <col min="13060" max="13060" width="9.85546875" style="2" customWidth="1"/>
    <col min="13061" max="13312" width="13.140625" style="2"/>
    <col min="13313" max="13313" width="52.140625" style="2" customWidth="1"/>
    <col min="13314" max="13315" width="14.42578125" style="2" customWidth="1"/>
    <col min="13316" max="13316" width="9.85546875" style="2" customWidth="1"/>
    <col min="13317" max="13568" width="13.140625" style="2"/>
    <col min="13569" max="13569" width="52.140625" style="2" customWidth="1"/>
    <col min="13570" max="13571" width="14.42578125" style="2" customWidth="1"/>
    <col min="13572" max="13572" width="9.85546875" style="2" customWidth="1"/>
    <col min="13573" max="13824" width="13.140625" style="2"/>
    <col min="13825" max="13825" width="52.140625" style="2" customWidth="1"/>
    <col min="13826" max="13827" width="14.42578125" style="2" customWidth="1"/>
    <col min="13828" max="13828" width="9.85546875" style="2" customWidth="1"/>
    <col min="13829" max="14080" width="13.140625" style="2"/>
    <col min="14081" max="14081" width="52.140625" style="2" customWidth="1"/>
    <col min="14082" max="14083" width="14.42578125" style="2" customWidth="1"/>
    <col min="14084" max="14084" width="9.85546875" style="2" customWidth="1"/>
    <col min="14085" max="14336" width="13.140625" style="2"/>
    <col min="14337" max="14337" width="52.140625" style="2" customWidth="1"/>
    <col min="14338" max="14339" width="14.42578125" style="2" customWidth="1"/>
    <col min="14340" max="14340" width="9.85546875" style="2" customWidth="1"/>
    <col min="14341" max="14592" width="13.140625" style="2"/>
    <col min="14593" max="14593" width="52.140625" style="2" customWidth="1"/>
    <col min="14594" max="14595" width="14.42578125" style="2" customWidth="1"/>
    <col min="14596" max="14596" width="9.85546875" style="2" customWidth="1"/>
    <col min="14597" max="14848" width="13.140625" style="2"/>
    <col min="14849" max="14849" width="52.140625" style="2" customWidth="1"/>
    <col min="14850" max="14851" width="14.42578125" style="2" customWidth="1"/>
    <col min="14852" max="14852" width="9.85546875" style="2" customWidth="1"/>
    <col min="14853" max="15104" width="13.140625" style="2"/>
    <col min="15105" max="15105" width="52.140625" style="2" customWidth="1"/>
    <col min="15106" max="15107" width="14.42578125" style="2" customWidth="1"/>
    <col min="15108" max="15108" width="9.85546875" style="2" customWidth="1"/>
    <col min="15109" max="15360" width="13.140625" style="2"/>
    <col min="15361" max="15361" width="52.140625" style="2" customWidth="1"/>
    <col min="15362" max="15363" width="14.42578125" style="2" customWidth="1"/>
    <col min="15364" max="15364" width="9.85546875" style="2" customWidth="1"/>
    <col min="15365" max="15616" width="13.140625" style="2"/>
    <col min="15617" max="15617" width="52.140625" style="2" customWidth="1"/>
    <col min="15618" max="15619" width="14.42578125" style="2" customWidth="1"/>
    <col min="15620" max="15620" width="9.85546875" style="2" customWidth="1"/>
    <col min="15621" max="15872" width="13.140625" style="2"/>
    <col min="15873" max="15873" width="52.140625" style="2" customWidth="1"/>
    <col min="15874" max="15875" width="14.42578125" style="2" customWidth="1"/>
    <col min="15876" max="15876" width="9.85546875" style="2" customWidth="1"/>
    <col min="15877" max="16128" width="13.140625" style="2"/>
    <col min="16129" max="16129" width="52.140625" style="2" customWidth="1"/>
    <col min="16130" max="16131" width="14.42578125" style="2" customWidth="1"/>
    <col min="16132" max="16132" width="9.85546875" style="2" customWidth="1"/>
    <col min="16133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310</v>
      </c>
      <c r="B2" s="1"/>
      <c r="C2" s="1"/>
      <c r="D2" s="1"/>
    </row>
    <row r="3" spans="1:4">
      <c r="A3" s="136" t="s">
        <v>302</v>
      </c>
      <c r="B3" s="1"/>
      <c r="C3" s="1"/>
      <c r="D3" s="1"/>
    </row>
    <row r="4" spans="1:4">
      <c r="A4" s="136" t="s">
        <v>311</v>
      </c>
      <c r="B4" s="1"/>
      <c r="C4" s="1"/>
      <c r="D4" s="1"/>
    </row>
    <row r="5" spans="1:4" ht="13.5" thickBot="1">
      <c r="A5" s="3" t="s">
        <v>4</v>
      </c>
      <c r="B5" s="137">
        <v>42240</v>
      </c>
      <c r="C5" s="138" t="s">
        <v>5</v>
      </c>
    </row>
    <row r="6" spans="1:4">
      <c r="A6" s="6"/>
      <c r="B6" s="139" t="s">
        <v>6</v>
      </c>
      <c r="C6" s="8">
        <v>41395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309</v>
      </c>
      <c r="D8" s="144" t="s">
        <v>13</v>
      </c>
    </row>
    <row r="9" spans="1:4">
      <c r="A9" s="141" t="s">
        <v>14</v>
      </c>
      <c r="B9" s="145"/>
      <c r="D9" s="232"/>
    </row>
    <row r="10" spans="1:4">
      <c r="A10" s="146" t="s">
        <v>15</v>
      </c>
      <c r="B10" s="16">
        <v>0</v>
      </c>
      <c r="C10" s="16">
        <v>0</v>
      </c>
      <c r="D10" s="233">
        <v>0</v>
      </c>
    </row>
    <row r="11" spans="1:4">
      <c r="A11" s="146" t="s">
        <v>16</v>
      </c>
      <c r="B11" s="18">
        <v>0</v>
      </c>
      <c r="C11" s="18">
        <v>0</v>
      </c>
      <c r="D11" s="233">
        <v>0</v>
      </c>
    </row>
    <row r="12" spans="1:4">
      <c r="A12" s="146" t="s">
        <v>17</v>
      </c>
      <c r="B12" s="16">
        <v>870</v>
      </c>
      <c r="C12" s="16">
        <v>0.01</v>
      </c>
      <c r="D12" s="233">
        <v>5.4712521631404429E-2</v>
      </c>
    </row>
    <row r="13" spans="1:4">
      <c r="A13" s="146" t="s">
        <v>18</v>
      </c>
      <c r="B13" s="16">
        <v>0</v>
      </c>
      <c r="C13" s="16">
        <v>0</v>
      </c>
      <c r="D13" s="233">
        <v>0</v>
      </c>
    </row>
    <row r="14" spans="1:4">
      <c r="A14" s="146" t="s">
        <v>19</v>
      </c>
      <c r="B14" s="16">
        <v>0</v>
      </c>
      <c r="C14" s="16">
        <v>0</v>
      </c>
      <c r="D14" s="233">
        <v>0</v>
      </c>
    </row>
    <row r="15" spans="1:4">
      <c r="A15" s="138" t="s">
        <v>20</v>
      </c>
      <c r="B15" s="16">
        <v>6735</v>
      </c>
      <c r="C15" s="16">
        <v>0.1</v>
      </c>
      <c r="D15" s="233">
        <v>0.4235503829741481</v>
      </c>
    </row>
    <row r="16" spans="1:4">
      <c r="A16" s="138" t="s">
        <v>21</v>
      </c>
      <c r="B16" s="16">
        <v>107.4</v>
      </c>
      <c r="C16" s="16">
        <v>0</v>
      </c>
      <c r="D16" s="233">
        <v>6.7541664634630299E-3</v>
      </c>
    </row>
    <row r="17" spans="1:4">
      <c r="A17" s="138" t="s">
        <v>22</v>
      </c>
      <c r="B17" s="16">
        <v>2150</v>
      </c>
      <c r="C17" s="16">
        <v>0.05</v>
      </c>
      <c r="D17" s="233">
        <v>0.13520910518105692</v>
      </c>
    </row>
    <row r="18" spans="1:4">
      <c r="A18" s="138" t="s">
        <v>23</v>
      </c>
      <c r="B18" s="16">
        <v>3217</v>
      </c>
      <c r="C18" s="16">
        <v>0.06</v>
      </c>
      <c r="D18" s="233">
        <v>0.20231055412440005</v>
      </c>
    </row>
    <row r="19" spans="1:4">
      <c r="A19" s="138" t="s">
        <v>24</v>
      </c>
      <c r="B19" s="16">
        <v>340</v>
      </c>
      <c r="C19" s="16">
        <v>0</v>
      </c>
      <c r="D19" s="233">
        <v>2.1381905005376445E-2</v>
      </c>
    </row>
    <row r="20" spans="1:4">
      <c r="A20" s="138" t="s">
        <v>25</v>
      </c>
      <c r="B20" s="16">
        <v>421.78</v>
      </c>
      <c r="C20" s="16">
        <v>0.01</v>
      </c>
      <c r="D20" s="233">
        <v>2.6524882038728458E-2</v>
      </c>
    </row>
    <row r="21" spans="1:4">
      <c r="A21" s="138" t="s">
        <v>26</v>
      </c>
      <c r="B21" s="16">
        <v>640</v>
      </c>
      <c r="C21" s="16">
        <v>0.02</v>
      </c>
      <c r="D21" s="233">
        <v>4.024829177482625E-2</v>
      </c>
    </row>
    <row r="22" spans="1:4">
      <c r="A22" s="148" t="s">
        <v>27</v>
      </c>
      <c r="B22" s="20">
        <v>14481.18</v>
      </c>
      <c r="C22" s="20">
        <v>0.25</v>
      </c>
      <c r="D22" s="234">
        <v>0.91069180919340376</v>
      </c>
    </row>
    <row r="23" spans="1:4">
      <c r="A23" s="151" t="s">
        <v>28</v>
      </c>
      <c r="B23" s="18">
        <v>0</v>
      </c>
      <c r="C23" s="18">
        <v>0</v>
      </c>
      <c r="D23" s="235"/>
    </row>
    <row r="24" spans="1:4">
      <c r="A24" s="146" t="s">
        <v>29</v>
      </c>
      <c r="B24" s="16">
        <v>0</v>
      </c>
      <c r="C24" s="16">
        <v>0</v>
      </c>
      <c r="D24" s="233">
        <v>0</v>
      </c>
    </row>
    <row r="25" spans="1:4">
      <c r="A25" s="146" t="s">
        <v>30</v>
      </c>
      <c r="B25" s="16">
        <v>72.41</v>
      </c>
      <c r="C25" s="16">
        <v>0</v>
      </c>
      <c r="D25" s="233">
        <v>4.5537168865862005E-3</v>
      </c>
    </row>
    <row r="26" spans="1:4">
      <c r="A26" s="146" t="s">
        <v>31</v>
      </c>
      <c r="B26" s="16">
        <v>0</v>
      </c>
      <c r="C26" s="16">
        <v>0</v>
      </c>
      <c r="D26" s="233">
        <v>0</v>
      </c>
    </row>
    <row r="27" spans="1:4">
      <c r="A27" s="146" t="s">
        <v>32</v>
      </c>
      <c r="B27" s="16">
        <v>0</v>
      </c>
      <c r="C27" s="16">
        <v>0</v>
      </c>
      <c r="D27" s="233">
        <v>0</v>
      </c>
    </row>
    <row r="28" spans="1:4">
      <c r="A28" s="146" t="s">
        <v>33</v>
      </c>
      <c r="B28" s="16">
        <v>631.49</v>
      </c>
      <c r="C28" s="16">
        <v>0.01</v>
      </c>
      <c r="D28" s="233">
        <v>3.9713115270132854E-2</v>
      </c>
    </row>
    <row r="29" spans="1:4">
      <c r="A29" s="146" t="s">
        <v>34</v>
      </c>
      <c r="B29" s="16">
        <v>0</v>
      </c>
      <c r="C29" s="16">
        <v>0</v>
      </c>
      <c r="D29" s="233">
        <v>0</v>
      </c>
    </row>
    <row r="30" spans="1:4">
      <c r="A30" s="146" t="s">
        <v>35</v>
      </c>
      <c r="B30" s="16">
        <v>0</v>
      </c>
      <c r="C30" s="16">
        <v>0</v>
      </c>
      <c r="D30" s="233">
        <v>0</v>
      </c>
    </row>
    <row r="31" spans="1:4">
      <c r="A31" s="146" t="s">
        <v>36</v>
      </c>
      <c r="B31" s="16">
        <v>0</v>
      </c>
      <c r="C31" s="16">
        <v>0</v>
      </c>
      <c r="D31" s="233">
        <v>0</v>
      </c>
    </row>
    <row r="32" spans="1:4">
      <c r="A32" s="152" t="s">
        <v>37</v>
      </c>
      <c r="B32" s="24">
        <v>703.9</v>
      </c>
      <c r="C32" s="24">
        <v>0.01</v>
      </c>
      <c r="D32" s="236">
        <v>4.4266832156719053E-2</v>
      </c>
    </row>
    <row r="33" spans="1:239" s="155" customFormat="1">
      <c r="A33" s="141" t="s">
        <v>38</v>
      </c>
      <c r="B33" s="18">
        <v>0</v>
      </c>
      <c r="C33" s="18">
        <v>0</v>
      </c>
      <c r="D33" s="235"/>
    </row>
    <row r="34" spans="1:239" s="155" customFormat="1">
      <c r="A34" s="146" t="s">
        <v>39</v>
      </c>
      <c r="B34" s="16">
        <v>693.84997500819304</v>
      </c>
      <c r="C34" s="16">
        <v>0.02</v>
      </c>
      <c r="D34" s="233">
        <v>4.3634806628258832E-2</v>
      </c>
    </row>
    <row r="35" spans="1:239" s="155" customFormat="1">
      <c r="A35" s="138" t="s">
        <v>40</v>
      </c>
      <c r="B35" s="16">
        <v>693.84997500819304</v>
      </c>
      <c r="C35" s="16">
        <v>0.02</v>
      </c>
      <c r="D35" s="233">
        <v>4.3634806628258832E-2</v>
      </c>
    </row>
    <row r="36" spans="1:239" s="156" customFormat="1">
      <c r="A36" s="148" t="s">
        <v>41</v>
      </c>
      <c r="B36" s="20">
        <v>15878.929975008194</v>
      </c>
      <c r="C36" s="20">
        <v>0.28000000000000003</v>
      </c>
      <c r="D36" s="234">
        <v>0.99859344797838157</v>
      </c>
    </row>
    <row r="37" spans="1:239" s="155" customFormat="1">
      <c r="A37" s="141" t="s">
        <v>42</v>
      </c>
      <c r="B37" s="18">
        <v>0</v>
      </c>
      <c r="C37" s="18">
        <v>0</v>
      </c>
      <c r="D37" s="235"/>
    </row>
    <row r="38" spans="1:239" s="155" customFormat="1">
      <c r="A38" s="138" t="s">
        <v>43</v>
      </c>
      <c r="B38" s="16">
        <v>17.28</v>
      </c>
      <c r="C38" s="16">
        <v>0</v>
      </c>
      <c r="D38" s="233">
        <v>1.0867038779203088E-3</v>
      </c>
    </row>
    <row r="39" spans="1:239" s="155" customFormat="1">
      <c r="A39" s="138" t="s">
        <v>44</v>
      </c>
      <c r="B39" s="16">
        <v>1.54</v>
      </c>
      <c r="C39" s="16">
        <v>0</v>
      </c>
      <c r="D39" s="233">
        <v>9.6847452083175667E-5</v>
      </c>
    </row>
    <row r="40" spans="1:239" s="155" customFormat="1">
      <c r="A40" s="146" t="s">
        <v>45</v>
      </c>
      <c r="B40" s="16">
        <v>0</v>
      </c>
      <c r="C40" s="16">
        <v>0</v>
      </c>
      <c r="D40" s="233">
        <v>0</v>
      </c>
    </row>
    <row r="41" spans="1:239" s="155" customFormat="1">
      <c r="A41" s="152" t="s">
        <v>46</v>
      </c>
      <c r="B41" s="24">
        <v>18.82</v>
      </c>
      <c r="C41" s="24">
        <v>0</v>
      </c>
      <c r="D41" s="236">
        <v>1.1835513300034843E-3</v>
      </c>
      <c r="E41" s="158"/>
      <c r="F41" s="158"/>
      <c r="G41" s="27"/>
      <c r="H41" s="157"/>
      <c r="I41" s="158"/>
      <c r="J41" s="158"/>
      <c r="K41" s="27"/>
      <c r="L41" s="157"/>
      <c r="M41" s="158"/>
      <c r="N41" s="158"/>
      <c r="O41" s="27"/>
      <c r="P41" s="157"/>
      <c r="Q41" s="158"/>
      <c r="R41" s="158"/>
      <c r="S41" s="27"/>
      <c r="T41" s="157"/>
      <c r="U41" s="158"/>
      <c r="V41" s="158"/>
      <c r="W41" s="27"/>
      <c r="X41" s="157"/>
      <c r="Y41" s="158"/>
      <c r="Z41" s="158"/>
      <c r="AA41" s="27"/>
      <c r="AB41" s="157"/>
      <c r="AC41" s="158"/>
      <c r="AD41" s="158"/>
      <c r="AE41" s="27"/>
      <c r="AF41" s="157"/>
      <c r="AG41" s="158"/>
      <c r="AH41" s="158"/>
      <c r="AI41" s="27"/>
      <c r="AJ41" s="157"/>
      <c r="AK41" s="158"/>
      <c r="AL41" s="158"/>
      <c r="AM41" s="27"/>
      <c r="AN41" s="157"/>
      <c r="AO41" s="158"/>
      <c r="AP41" s="158"/>
      <c r="AQ41" s="27"/>
      <c r="AR41" s="157"/>
      <c r="AS41" s="158"/>
      <c r="AT41" s="158"/>
      <c r="AU41" s="27"/>
      <c r="AV41" s="157"/>
      <c r="AW41" s="158"/>
      <c r="AX41" s="158"/>
      <c r="AY41" s="27"/>
      <c r="AZ41" s="157"/>
      <c r="BA41" s="158"/>
      <c r="BB41" s="158"/>
      <c r="BC41" s="27"/>
      <c r="BD41" s="157"/>
      <c r="BE41" s="158"/>
      <c r="BF41" s="158"/>
      <c r="BG41" s="27"/>
      <c r="BH41" s="157"/>
      <c r="BI41" s="158"/>
      <c r="BJ41" s="158"/>
      <c r="BK41" s="27"/>
      <c r="BL41" s="157"/>
      <c r="BM41" s="158"/>
      <c r="BN41" s="158"/>
      <c r="BO41" s="27"/>
      <c r="BP41" s="157"/>
      <c r="BQ41" s="158"/>
      <c r="BR41" s="158"/>
      <c r="BS41" s="27"/>
      <c r="BT41" s="157"/>
      <c r="BU41" s="158"/>
      <c r="BV41" s="158"/>
      <c r="BW41" s="27"/>
      <c r="BX41" s="157"/>
      <c r="BY41" s="158"/>
      <c r="BZ41" s="158"/>
      <c r="CA41" s="27"/>
      <c r="CB41" s="157"/>
      <c r="CC41" s="158"/>
      <c r="CD41" s="158"/>
      <c r="CE41" s="27"/>
      <c r="CF41" s="157"/>
      <c r="CG41" s="158"/>
      <c r="CH41" s="158"/>
      <c r="CI41" s="27"/>
      <c r="CJ41" s="157"/>
      <c r="CK41" s="158"/>
      <c r="CL41" s="158"/>
      <c r="CM41" s="27"/>
      <c r="CN41" s="157"/>
      <c r="CO41" s="158"/>
      <c r="CP41" s="158"/>
      <c r="CQ41" s="27"/>
      <c r="CR41" s="157"/>
      <c r="CS41" s="158"/>
      <c r="CT41" s="158"/>
      <c r="CU41" s="27"/>
      <c r="CV41" s="157"/>
      <c r="CW41" s="158"/>
      <c r="CX41" s="158"/>
      <c r="CY41" s="27"/>
      <c r="CZ41" s="157"/>
      <c r="DA41" s="158"/>
      <c r="DB41" s="158"/>
      <c r="DC41" s="27"/>
      <c r="DD41" s="157"/>
      <c r="DE41" s="158"/>
      <c r="DF41" s="158"/>
      <c r="DG41" s="27"/>
      <c r="DH41" s="157"/>
      <c r="DI41" s="158"/>
      <c r="DJ41" s="158"/>
      <c r="DK41" s="27"/>
      <c r="DL41" s="157"/>
      <c r="DM41" s="158"/>
      <c r="DN41" s="158"/>
      <c r="DO41" s="27"/>
      <c r="DP41" s="157"/>
      <c r="DQ41" s="158"/>
      <c r="DR41" s="158"/>
      <c r="DS41" s="27"/>
      <c r="DT41" s="157"/>
      <c r="DU41" s="158"/>
      <c r="DV41" s="158"/>
      <c r="DW41" s="27"/>
      <c r="DX41" s="157"/>
      <c r="DY41" s="158"/>
      <c r="DZ41" s="158"/>
      <c r="EA41" s="27"/>
      <c r="EB41" s="157"/>
      <c r="EC41" s="158"/>
      <c r="ED41" s="158"/>
      <c r="EE41" s="27"/>
      <c r="EF41" s="157"/>
      <c r="EG41" s="158"/>
      <c r="EH41" s="158"/>
      <c r="EI41" s="27"/>
      <c r="EJ41" s="157"/>
      <c r="EK41" s="158"/>
      <c r="EL41" s="158"/>
      <c r="EM41" s="27"/>
      <c r="EN41" s="157"/>
      <c r="EO41" s="158"/>
      <c r="EP41" s="158"/>
      <c r="EQ41" s="27"/>
      <c r="ER41" s="157"/>
      <c r="ES41" s="158"/>
      <c r="ET41" s="158"/>
      <c r="EU41" s="27"/>
      <c r="EV41" s="157"/>
      <c r="EW41" s="158"/>
      <c r="EX41" s="158"/>
      <c r="EY41" s="27"/>
      <c r="EZ41" s="157"/>
      <c r="FA41" s="158"/>
      <c r="FB41" s="158"/>
      <c r="FC41" s="27"/>
      <c r="FD41" s="157"/>
      <c r="FE41" s="158"/>
      <c r="FF41" s="158"/>
      <c r="FG41" s="27"/>
      <c r="FH41" s="157"/>
      <c r="FI41" s="158"/>
      <c r="FJ41" s="158"/>
      <c r="FK41" s="27"/>
      <c r="FL41" s="157"/>
      <c r="FM41" s="158"/>
      <c r="FN41" s="158"/>
      <c r="FO41" s="27"/>
      <c r="FP41" s="157"/>
      <c r="FQ41" s="158"/>
      <c r="FR41" s="158"/>
      <c r="FS41" s="27"/>
      <c r="FT41" s="157"/>
      <c r="FU41" s="158"/>
      <c r="FV41" s="158"/>
      <c r="FW41" s="27"/>
      <c r="FX41" s="157"/>
      <c r="FY41" s="158"/>
      <c r="FZ41" s="158"/>
      <c r="GA41" s="27"/>
      <c r="GB41" s="157"/>
      <c r="GC41" s="158"/>
      <c r="GD41" s="158"/>
      <c r="GE41" s="27"/>
      <c r="GF41" s="157"/>
      <c r="GG41" s="158"/>
      <c r="GH41" s="158"/>
      <c r="GI41" s="27"/>
      <c r="GJ41" s="157"/>
      <c r="GK41" s="158"/>
      <c r="GL41" s="158"/>
      <c r="GM41" s="27"/>
      <c r="GN41" s="157"/>
      <c r="GO41" s="158"/>
      <c r="GP41" s="158"/>
      <c r="GQ41" s="27"/>
      <c r="GR41" s="157"/>
      <c r="GS41" s="158"/>
      <c r="GT41" s="158"/>
      <c r="GU41" s="27"/>
      <c r="GV41" s="157"/>
      <c r="GW41" s="158"/>
      <c r="GX41" s="158"/>
      <c r="GY41" s="27"/>
      <c r="GZ41" s="157"/>
      <c r="HA41" s="158"/>
      <c r="HB41" s="158"/>
      <c r="HC41" s="27"/>
      <c r="HD41" s="157"/>
      <c r="HE41" s="158"/>
      <c r="HF41" s="158"/>
      <c r="HG41" s="27"/>
      <c r="HH41" s="157"/>
      <c r="HI41" s="158"/>
      <c r="HJ41" s="158"/>
      <c r="HK41" s="27"/>
      <c r="HL41" s="157"/>
      <c r="HM41" s="158"/>
      <c r="HN41" s="158"/>
      <c r="HO41" s="27"/>
      <c r="HP41" s="157"/>
      <c r="HQ41" s="158"/>
      <c r="HR41" s="158"/>
      <c r="HS41" s="27"/>
      <c r="HT41" s="157"/>
      <c r="HU41" s="158"/>
      <c r="HV41" s="158"/>
      <c r="HW41" s="27"/>
      <c r="HX41" s="157"/>
      <c r="HY41" s="158"/>
      <c r="HZ41" s="158"/>
      <c r="IA41" s="27"/>
      <c r="IB41" s="157"/>
      <c r="IC41" s="158"/>
      <c r="ID41" s="158"/>
      <c r="IE41" s="27"/>
    </row>
    <row r="42" spans="1:239" s="155" customFormat="1">
      <c r="A42" s="141" t="s">
        <v>47</v>
      </c>
      <c r="B42" s="18">
        <v>0</v>
      </c>
      <c r="C42" s="18">
        <v>0</v>
      </c>
      <c r="D42" s="235"/>
    </row>
    <row r="43" spans="1:239" s="155" customFormat="1">
      <c r="A43" s="146" t="s">
        <v>48</v>
      </c>
      <c r="B43" s="16">
        <v>0.27600000000000002</v>
      </c>
      <c r="C43" s="16">
        <v>0</v>
      </c>
      <c r="D43" s="233">
        <v>1.735707582789382E-5</v>
      </c>
    </row>
    <row r="44" spans="1:239" s="155" customFormat="1">
      <c r="A44" s="146" t="s">
        <v>49</v>
      </c>
      <c r="B44" s="16">
        <v>0</v>
      </c>
      <c r="C44" s="16">
        <v>0</v>
      </c>
      <c r="D44" s="233">
        <v>0</v>
      </c>
    </row>
    <row r="45" spans="1:239" s="155" customFormat="1">
      <c r="A45" s="146" t="s">
        <v>50</v>
      </c>
      <c r="B45" s="16">
        <v>3.27</v>
      </c>
      <c r="C45" s="16">
        <v>0</v>
      </c>
      <c r="D45" s="233">
        <v>2.0564361578700286E-4</v>
      </c>
    </row>
    <row r="46" spans="1:239" s="155" customFormat="1">
      <c r="A46" s="152" t="s">
        <v>51</v>
      </c>
      <c r="B46" s="24">
        <v>3.5460000000000003</v>
      </c>
      <c r="C46" s="24">
        <v>0</v>
      </c>
      <c r="D46" s="236">
        <v>2.230006916148967E-4</v>
      </c>
      <c r="E46" s="158"/>
      <c r="F46" s="158"/>
      <c r="G46" s="27"/>
      <c r="H46" s="157"/>
      <c r="I46" s="158"/>
      <c r="J46" s="158"/>
      <c r="K46" s="27"/>
      <c r="L46" s="157"/>
      <c r="M46" s="158"/>
      <c r="N46" s="158"/>
      <c r="O46" s="27"/>
      <c r="P46" s="157"/>
      <c r="Q46" s="158"/>
      <c r="R46" s="158"/>
      <c r="S46" s="27"/>
      <c r="T46" s="157"/>
      <c r="U46" s="158"/>
      <c r="V46" s="158"/>
      <c r="W46" s="27"/>
      <c r="X46" s="157"/>
      <c r="Y46" s="158"/>
      <c r="Z46" s="158"/>
      <c r="AA46" s="27"/>
      <c r="AB46" s="157"/>
      <c r="AC46" s="158"/>
      <c r="AD46" s="158"/>
      <c r="AE46" s="27"/>
      <c r="AF46" s="157"/>
      <c r="AG46" s="158"/>
      <c r="AH46" s="158"/>
      <c r="AI46" s="27"/>
      <c r="AJ46" s="157"/>
      <c r="AK46" s="158"/>
      <c r="AL46" s="158"/>
      <c r="AM46" s="27"/>
      <c r="AN46" s="157"/>
      <c r="AO46" s="158"/>
      <c r="AP46" s="158"/>
      <c r="AQ46" s="27"/>
      <c r="AR46" s="157"/>
      <c r="AS46" s="158"/>
      <c r="AT46" s="158"/>
      <c r="AU46" s="27"/>
      <c r="AV46" s="157"/>
      <c r="AW46" s="158"/>
      <c r="AX46" s="158"/>
      <c r="AY46" s="27"/>
      <c r="AZ46" s="157"/>
      <c r="BA46" s="158"/>
      <c r="BB46" s="158"/>
      <c r="BC46" s="27"/>
      <c r="BD46" s="157"/>
      <c r="BE46" s="158"/>
      <c r="BF46" s="158"/>
      <c r="BG46" s="27"/>
      <c r="BH46" s="157"/>
      <c r="BI46" s="158"/>
      <c r="BJ46" s="158"/>
      <c r="BK46" s="27"/>
      <c r="BL46" s="157"/>
      <c r="BM46" s="158"/>
      <c r="BN46" s="158"/>
      <c r="BO46" s="27"/>
      <c r="BP46" s="157"/>
      <c r="BQ46" s="158"/>
      <c r="BR46" s="158"/>
      <c r="BS46" s="27"/>
      <c r="BT46" s="157"/>
      <c r="BU46" s="158"/>
      <c r="BV46" s="158"/>
      <c r="BW46" s="27"/>
      <c r="BX46" s="157"/>
      <c r="BY46" s="158"/>
      <c r="BZ46" s="158"/>
      <c r="CA46" s="27"/>
      <c r="CB46" s="157"/>
      <c r="CC46" s="158"/>
      <c r="CD46" s="158"/>
      <c r="CE46" s="27"/>
      <c r="CF46" s="157"/>
      <c r="CG46" s="158"/>
      <c r="CH46" s="158"/>
      <c r="CI46" s="27"/>
      <c r="CJ46" s="157"/>
      <c r="CK46" s="158"/>
      <c r="CL46" s="158"/>
      <c r="CM46" s="27"/>
      <c r="CN46" s="157"/>
      <c r="CO46" s="158"/>
      <c r="CP46" s="158"/>
      <c r="CQ46" s="27"/>
      <c r="CR46" s="157"/>
      <c r="CS46" s="158"/>
      <c r="CT46" s="158"/>
      <c r="CU46" s="27"/>
      <c r="CV46" s="157"/>
      <c r="CW46" s="158"/>
      <c r="CX46" s="158"/>
      <c r="CY46" s="27"/>
      <c r="CZ46" s="157"/>
      <c r="DA46" s="158"/>
      <c r="DB46" s="158"/>
      <c r="DC46" s="27"/>
      <c r="DD46" s="157"/>
      <c r="DE46" s="158"/>
      <c r="DF46" s="158"/>
      <c r="DG46" s="27"/>
      <c r="DH46" s="157"/>
      <c r="DI46" s="158"/>
      <c r="DJ46" s="158"/>
      <c r="DK46" s="27"/>
      <c r="DL46" s="157"/>
      <c r="DM46" s="158"/>
      <c r="DN46" s="158"/>
      <c r="DO46" s="27"/>
      <c r="DP46" s="157"/>
      <c r="DQ46" s="158"/>
      <c r="DR46" s="158"/>
      <c r="DS46" s="27"/>
      <c r="DT46" s="157"/>
      <c r="DU46" s="158"/>
      <c r="DV46" s="158"/>
      <c r="DW46" s="27"/>
      <c r="DX46" s="157"/>
      <c r="DY46" s="158"/>
      <c r="DZ46" s="158"/>
      <c r="EA46" s="27"/>
      <c r="EB46" s="157"/>
      <c r="EC46" s="158"/>
      <c r="ED46" s="158"/>
      <c r="EE46" s="27"/>
      <c r="EF46" s="157"/>
      <c r="EG46" s="158"/>
      <c r="EH46" s="158"/>
      <c r="EI46" s="27"/>
      <c r="EJ46" s="157"/>
      <c r="EK46" s="158"/>
      <c r="EL46" s="158"/>
      <c r="EM46" s="27"/>
      <c r="EN46" s="157"/>
      <c r="EO46" s="158"/>
      <c r="EP46" s="158"/>
      <c r="EQ46" s="27"/>
      <c r="ER46" s="157"/>
      <c r="ES46" s="158"/>
      <c r="ET46" s="158"/>
      <c r="EU46" s="27"/>
      <c r="EV46" s="157"/>
      <c r="EW46" s="158"/>
      <c r="EX46" s="158"/>
      <c r="EY46" s="27"/>
      <c r="EZ46" s="157"/>
      <c r="FA46" s="158"/>
      <c r="FB46" s="158"/>
      <c r="FC46" s="27"/>
      <c r="FD46" s="157"/>
      <c r="FE46" s="158"/>
      <c r="FF46" s="158"/>
      <c r="FG46" s="27"/>
      <c r="FH46" s="157"/>
      <c r="FI46" s="158"/>
      <c r="FJ46" s="158"/>
      <c r="FK46" s="27"/>
      <c r="FL46" s="157"/>
      <c r="FM46" s="158"/>
      <c r="FN46" s="158"/>
      <c r="FO46" s="27"/>
      <c r="FP46" s="157"/>
      <c r="FQ46" s="158"/>
      <c r="FR46" s="158"/>
      <c r="FS46" s="27"/>
      <c r="FT46" s="157"/>
      <c r="FU46" s="158"/>
      <c r="FV46" s="158"/>
      <c r="FW46" s="27"/>
      <c r="FX46" s="157"/>
      <c r="FY46" s="158"/>
      <c r="FZ46" s="158"/>
      <c r="GA46" s="27"/>
      <c r="GB46" s="157"/>
      <c r="GC46" s="158"/>
      <c r="GD46" s="158"/>
      <c r="GE46" s="27"/>
      <c r="GF46" s="157"/>
      <c r="GG46" s="158"/>
      <c r="GH46" s="158"/>
      <c r="GI46" s="27"/>
      <c r="GJ46" s="157"/>
      <c r="GK46" s="158"/>
      <c r="GL46" s="158"/>
      <c r="GM46" s="27"/>
      <c r="GN46" s="157"/>
      <c r="GO46" s="158"/>
      <c r="GP46" s="158"/>
      <c r="GQ46" s="27"/>
      <c r="GR46" s="157"/>
      <c r="GS46" s="158"/>
      <c r="GT46" s="158"/>
      <c r="GU46" s="27"/>
      <c r="GV46" s="157"/>
      <c r="GW46" s="158"/>
      <c r="GX46" s="158"/>
      <c r="GY46" s="27"/>
      <c r="GZ46" s="157"/>
      <c r="HA46" s="158"/>
      <c r="HB46" s="158"/>
      <c r="HC46" s="27"/>
      <c r="HD46" s="157"/>
      <c r="HE46" s="158"/>
      <c r="HF46" s="158"/>
      <c r="HG46" s="27"/>
      <c r="HH46" s="157"/>
      <c r="HI46" s="158"/>
      <c r="HJ46" s="158"/>
      <c r="HK46" s="27"/>
      <c r="HL46" s="157"/>
      <c r="HM46" s="158"/>
      <c r="HN46" s="158"/>
      <c r="HO46" s="27"/>
      <c r="HP46" s="157"/>
      <c r="HQ46" s="158"/>
      <c r="HR46" s="158"/>
      <c r="HS46" s="27"/>
      <c r="HT46" s="157"/>
      <c r="HU46" s="158"/>
      <c r="HV46" s="158"/>
      <c r="HW46" s="27"/>
      <c r="HX46" s="157"/>
      <c r="HY46" s="158"/>
      <c r="HZ46" s="158"/>
      <c r="IA46" s="27"/>
      <c r="IB46" s="157"/>
      <c r="IC46" s="158"/>
      <c r="ID46" s="158"/>
      <c r="IE46" s="27"/>
    </row>
    <row r="47" spans="1:239" s="155" customFormat="1">
      <c r="A47" s="159" t="s">
        <v>52</v>
      </c>
      <c r="B47" s="29">
        <v>22.366</v>
      </c>
      <c r="C47" s="29">
        <v>0</v>
      </c>
      <c r="D47" s="237">
        <v>1.4065520216183811E-3</v>
      </c>
      <c r="E47" s="158"/>
      <c r="F47" s="157"/>
      <c r="G47" s="158"/>
      <c r="H47" s="158"/>
      <c r="I47" s="158"/>
      <c r="J47" s="157"/>
      <c r="K47" s="158"/>
      <c r="L47" s="158"/>
      <c r="M47" s="158"/>
      <c r="N47" s="157"/>
      <c r="O47" s="158"/>
      <c r="P47" s="158"/>
      <c r="Q47" s="158"/>
      <c r="R47" s="157"/>
      <c r="S47" s="158"/>
      <c r="T47" s="158"/>
      <c r="U47" s="158"/>
      <c r="V47" s="157"/>
      <c r="W47" s="158"/>
      <c r="X47" s="158"/>
      <c r="Y47" s="158"/>
      <c r="Z47" s="157"/>
      <c r="AA47" s="158"/>
      <c r="AB47" s="158"/>
      <c r="AC47" s="158"/>
      <c r="AD47" s="157"/>
      <c r="AE47" s="158"/>
      <c r="AF47" s="158"/>
      <c r="AG47" s="158"/>
      <c r="AH47" s="157"/>
      <c r="AI47" s="158"/>
      <c r="AJ47" s="158"/>
      <c r="AK47" s="158"/>
      <c r="AL47" s="157"/>
      <c r="AM47" s="158"/>
      <c r="AN47" s="158"/>
      <c r="AO47" s="158"/>
      <c r="AP47" s="157"/>
      <c r="AQ47" s="158"/>
      <c r="AR47" s="158"/>
      <c r="AS47" s="158"/>
      <c r="AT47" s="157"/>
      <c r="AU47" s="158"/>
      <c r="AV47" s="158"/>
      <c r="AW47" s="158"/>
      <c r="AX47" s="157"/>
      <c r="AY47" s="158"/>
      <c r="AZ47" s="158"/>
      <c r="BA47" s="158"/>
      <c r="BB47" s="157"/>
      <c r="BC47" s="158"/>
      <c r="BD47" s="158"/>
      <c r="BE47" s="158"/>
      <c r="BF47" s="157"/>
      <c r="BG47" s="158"/>
      <c r="BH47" s="158"/>
      <c r="BI47" s="158"/>
      <c r="BJ47" s="157"/>
      <c r="BK47" s="158"/>
      <c r="BL47" s="158"/>
      <c r="BM47" s="158"/>
      <c r="BN47" s="157"/>
      <c r="BO47" s="158"/>
      <c r="BP47" s="158"/>
      <c r="BQ47" s="158"/>
      <c r="BR47" s="157"/>
      <c r="BS47" s="158"/>
      <c r="BT47" s="158"/>
      <c r="BU47" s="158"/>
      <c r="BV47" s="157"/>
      <c r="BW47" s="158"/>
      <c r="BX47" s="158"/>
      <c r="BY47" s="158"/>
      <c r="BZ47" s="157"/>
      <c r="CA47" s="158"/>
      <c r="CB47" s="158"/>
      <c r="CC47" s="158"/>
      <c r="CD47" s="157"/>
      <c r="CE47" s="158"/>
      <c r="CF47" s="158"/>
      <c r="CG47" s="158"/>
      <c r="CH47" s="157"/>
      <c r="CI47" s="158"/>
      <c r="CJ47" s="158"/>
      <c r="CK47" s="158"/>
      <c r="CL47" s="157"/>
      <c r="CM47" s="158"/>
      <c r="CN47" s="158"/>
      <c r="CO47" s="158"/>
      <c r="CP47" s="157"/>
      <c r="CQ47" s="158"/>
      <c r="CR47" s="158"/>
      <c r="CS47" s="158"/>
      <c r="CT47" s="157"/>
      <c r="CU47" s="158"/>
      <c r="CV47" s="158"/>
      <c r="CW47" s="158"/>
      <c r="CX47" s="157"/>
      <c r="CY47" s="158"/>
      <c r="CZ47" s="158"/>
      <c r="DA47" s="158"/>
      <c r="DB47" s="157"/>
      <c r="DC47" s="158"/>
      <c r="DD47" s="158"/>
      <c r="DE47" s="158"/>
      <c r="DF47" s="157"/>
      <c r="DG47" s="158"/>
      <c r="DH47" s="158"/>
      <c r="DI47" s="158"/>
      <c r="DJ47" s="157"/>
      <c r="DK47" s="158"/>
      <c r="DL47" s="158"/>
      <c r="DM47" s="158"/>
      <c r="DN47" s="157"/>
      <c r="DO47" s="158"/>
      <c r="DP47" s="158"/>
      <c r="DQ47" s="158"/>
      <c r="DR47" s="157"/>
      <c r="DS47" s="158"/>
      <c r="DT47" s="158"/>
      <c r="DU47" s="158"/>
      <c r="DV47" s="157"/>
      <c r="DW47" s="158"/>
      <c r="DX47" s="158"/>
      <c r="DY47" s="158"/>
      <c r="DZ47" s="157"/>
      <c r="EA47" s="158"/>
      <c r="EB47" s="158"/>
      <c r="EC47" s="158"/>
      <c r="ED47" s="157"/>
      <c r="EE47" s="158"/>
      <c r="EF47" s="158"/>
      <c r="EG47" s="158"/>
      <c r="EH47" s="157"/>
      <c r="EI47" s="158"/>
      <c r="EJ47" s="158"/>
      <c r="EK47" s="158"/>
      <c r="EL47" s="157"/>
      <c r="EM47" s="158"/>
      <c r="EN47" s="158"/>
      <c r="EO47" s="158"/>
      <c r="EP47" s="157"/>
      <c r="EQ47" s="158"/>
      <c r="ER47" s="158"/>
      <c r="ES47" s="158"/>
      <c r="ET47" s="157"/>
      <c r="EU47" s="158"/>
      <c r="EV47" s="158"/>
      <c r="EW47" s="158"/>
      <c r="EX47" s="157"/>
      <c r="EY47" s="158"/>
      <c r="EZ47" s="158"/>
      <c r="FA47" s="158"/>
      <c r="FB47" s="157"/>
      <c r="FC47" s="158"/>
      <c r="FD47" s="158"/>
      <c r="FE47" s="158"/>
      <c r="FF47" s="157"/>
      <c r="FG47" s="158"/>
      <c r="FH47" s="158"/>
      <c r="FI47" s="158"/>
      <c r="FJ47" s="157"/>
      <c r="FK47" s="158"/>
      <c r="FL47" s="158"/>
      <c r="FM47" s="158"/>
      <c r="FN47" s="157"/>
      <c r="FO47" s="158"/>
      <c r="FP47" s="158"/>
      <c r="FQ47" s="158"/>
      <c r="FR47" s="157"/>
      <c r="FS47" s="158"/>
      <c r="FT47" s="158"/>
      <c r="FU47" s="158"/>
      <c r="FV47" s="157"/>
      <c r="FW47" s="158"/>
      <c r="FX47" s="158"/>
      <c r="FY47" s="158"/>
      <c r="FZ47" s="157"/>
      <c r="GA47" s="158"/>
      <c r="GB47" s="158"/>
      <c r="GC47" s="158"/>
      <c r="GD47" s="157"/>
      <c r="GE47" s="158"/>
      <c r="GF47" s="158"/>
      <c r="GG47" s="158"/>
      <c r="GH47" s="157"/>
      <c r="GI47" s="158"/>
      <c r="GJ47" s="158"/>
      <c r="GK47" s="158"/>
      <c r="GL47" s="157"/>
      <c r="GM47" s="158"/>
      <c r="GN47" s="158"/>
      <c r="GO47" s="158"/>
      <c r="GP47" s="157"/>
      <c r="GQ47" s="158"/>
      <c r="GR47" s="158"/>
      <c r="GS47" s="158"/>
      <c r="GT47" s="157"/>
      <c r="GU47" s="158"/>
      <c r="GV47" s="158"/>
      <c r="GW47" s="158"/>
      <c r="GX47" s="157"/>
      <c r="GY47" s="158"/>
      <c r="GZ47" s="158"/>
      <c r="HA47" s="158"/>
      <c r="HB47" s="157"/>
      <c r="HC47" s="158"/>
      <c r="HD47" s="158"/>
      <c r="HE47" s="158"/>
      <c r="HF47" s="157"/>
      <c r="HG47" s="158"/>
      <c r="HH47" s="158"/>
      <c r="HI47" s="158"/>
      <c r="HJ47" s="157"/>
      <c r="HK47" s="158"/>
      <c r="HL47" s="158"/>
      <c r="HM47" s="158"/>
      <c r="HN47" s="157"/>
      <c r="HO47" s="158"/>
      <c r="HP47" s="158"/>
      <c r="HQ47" s="158"/>
      <c r="HR47" s="157"/>
      <c r="HS47" s="158"/>
      <c r="HT47" s="158"/>
      <c r="HU47" s="158"/>
      <c r="HV47" s="157"/>
      <c r="HW47" s="158"/>
      <c r="HX47" s="158"/>
      <c r="HY47" s="158"/>
      <c r="HZ47" s="157"/>
      <c r="IA47" s="158"/>
      <c r="IB47" s="158"/>
      <c r="IC47" s="158"/>
    </row>
    <row r="48" spans="1:239" s="156" customFormat="1" ht="13.5" thickBot="1">
      <c r="A48" s="162" t="s">
        <v>53</v>
      </c>
      <c r="B48" s="32">
        <v>15901.295975008194</v>
      </c>
      <c r="C48" s="32">
        <v>0.28000000000000003</v>
      </c>
      <c r="D48" s="238">
        <v>1</v>
      </c>
    </row>
    <row r="49" spans="1:239" s="155" customFormat="1" ht="13.5" thickBot="1">
      <c r="A49" s="166"/>
      <c r="B49" s="34"/>
      <c r="C49" s="34"/>
      <c r="D49" s="239"/>
    </row>
    <row r="50" spans="1:239" s="155" customFormat="1" ht="13.5" thickBot="1">
      <c r="A50" s="167" t="s">
        <v>54</v>
      </c>
      <c r="B50" s="37">
        <v>7264.18</v>
      </c>
      <c r="C50" s="37">
        <v>0.11</v>
      </c>
      <c r="D50" s="240">
        <v>1</v>
      </c>
    </row>
    <row r="51" spans="1:239" s="155" customFormat="1">
      <c r="A51" s="168" t="s">
        <v>55</v>
      </c>
      <c r="B51" s="40">
        <v>107.4</v>
      </c>
      <c r="C51" s="40">
        <v>0</v>
      </c>
      <c r="D51" s="241">
        <v>1.4784875925431363E-2</v>
      </c>
    </row>
    <row r="52" spans="1:239" s="155" customFormat="1">
      <c r="A52" s="152" t="s">
        <v>56</v>
      </c>
      <c r="B52" s="24">
        <v>421.78</v>
      </c>
      <c r="C52" s="24">
        <v>0.01</v>
      </c>
      <c r="D52" s="236">
        <v>5.8062988527266664E-2</v>
      </c>
      <c r="E52" s="158"/>
      <c r="F52" s="158"/>
      <c r="G52" s="27"/>
      <c r="H52" s="157"/>
      <c r="I52" s="158"/>
      <c r="J52" s="158"/>
      <c r="K52" s="27"/>
      <c r="L52" s="157"/>
      <c r="M52" s="158"/>
      <c r="N52" s="158"/>
      <c r="O52" s="27"/>
      <c r="P52" s="157"/>
      <c r="Q52" s="158"/>
      <c r="R52" s="158"/>
      <c r="S52" s="27"/>
      <c r="T52" s="157"/>
      <c r="U52" s="158"/>
      <c r="V52" s="158"/>
      <c r="W52" s="27"/>
      <c r="X52" s="157"/>
      <c r="Y52" s="158"/>
      <c r="Z52" s="158"/>
      <c r="AA52" s="27"/>
      <c r="AB52" s="157"/>
      <c r="AC52" s="158"/>
      <c r="AD52" s="158"/>
      <c r="AE52" s="27"/>
      <c r="AF52" s="157"/>
      <c r="AG52" s="158"/>
      <c r="AH52" s="158"/>
      <c r="AI52" s="27"/>
      <c r="AJ52" s="157"/>
      <c r="AK52" s="158"/>
      <c r="AL52" s="158"/>
      <c r="AM52" s="27"/>
      <c r="AN52" s="157"/>
      <c r="AO52" s="158"/>
      <c r="AP52" s="158"/>
      <c r="AQ52" s="27"/>
      <c r="AR52" s="157"/>
      <c r="AS52" s="158"/>
      <c r="AT52" s="158"/>
      <c r="AU52" s="27"/>
      <c r="AV52" s="157"/>
      <c r="AW52" s="158"/>
      <c r="AX52" s="158"/>
      <c r="AY52" s="27"/>
      <c r="AZ52" s="157"/>
      <c r="BA52" s="158"/>
      <c r="BB52" s="158"/>
      <c r="BC52" s="27"/>
      <c r="BD52" s="157"/>
      <c r="BE52" s="158"/>
      <c r="BF52" s="158"/>
      <c r="BG52" s="27"/>
      <c r="BH52" s="157"/>
      <c r="BI52" s="158"/>
      <c r="BJ52" s="158"/>
      <c r="BK52" s="27"/>
      <c r="BL52" s="157"/>
      <c r="BM52" s="158"/>
      <c r="BN52" s="158"/>
      <c r="BO52" s="27"/>
      <c r="BP52" s="157"/>
      <c r="BQ52" s="158"/>
      <c r="BR52" s="158"/>
      <c r="BS52" s="27"/>
      <c r="BT52" s="157"/>
      <c r="BU52" s="158"/>
      <c r="BV52" s="158"/>
      <c r="BW52" s="27"/>
      <c r="BX52" s="157"/>
      <c r="BY52" s="158"/>
      <c r="BZ52" s="158"/>
      <c r="CA52" s="27"/>
      <c r="CB52" s="157"/>
      <c r="CC52" s="158"/>
      <c r="CD52" s="158"/>
      <c r="CE52" s="27"/>
      <c r="CF52" s="157"/>
      <c r="CG52" s="158"/>
      <c r="CH52" s="158"/>
      <c r="CI52" s="27"/>
      <c r="CJ52" s="157"/>
      <c r="CK52" s="158"/>
      <c r="CL52" s="158"/>
      <c r="CM52" s="27"/>
      <c r="CN52" s="157"/>
      <c r="CO52" s="158"/>
      <c r="CP52" s="158"/>
      <c r="CQ52" s="27"/>
      <c r="CR52" s="157"/>
      <c r="CS52" s="158"/>
      <c r="CT52" s="158"/>
      <c r="CU52" s="27"/>
      <c r="CV52" s="157"/>
      <c r="CW52" s="158"/>
      <c r="CX52" s="158"/>
      <c r="CY52" s="27"/>
      <c r="CZ52" s="157"/>
      <c r="DA52" s="158"/>
      <c r="DB52" s="158"/>
      <c r="DC52" s="27"/>
      <c r="DD52" s="157"/>
      <c r="DE52" s="158"/>
      <c r="DF52" s="158"/>
      <c r="DG52" s="27"/>
      <c r="DH52" s="157"/>
      <c r="DI52" s="158"/>
      <c r="DJ52" s="158"/>
      <c r="DK52" s="27"/>
      <c r="DL52" s="157"/>
      <c r="DM52" s="158"/>
      <c r="DN52" s="158"/>
      <c r="DO52" s="27"/>
      <c r="DP52" s="157"/>
      <c r="DQ52" s="158"/>
      <c r="DR52" s="158"/>
      <c r="DS52" s="27"/>
      <c r="DT52" s="157"/>
      <c r="DU52" s="158"/>
      <c r="DV52" s="158"/>
      <c r="DW52" s="27"/>
      <c r="DX52" s="157"/>
      <c r="DY52" s="158"/>
      <c r="DZ52" s="158"/>
      <c r="EA52" s="27"/>
      <c r="EB52" s="157"/>
      <c r="EC52" s="158"/>
      <c r="ED52" s="158"/>
      <c r="EE52" s="27"/>
      <c r="EF52" s="157"/>
      <c r="EG52" s="158"/>
      <c r="EH52" s="158"/>
      <c r="EI52" s="27"/>
      <c r="EJ52" s="157"/>
      <c r="EK52" s="158"/>
      <c r="EL52" s="158"/>
      <c r="EM52" s="27"/>
      <c r="EN52" s="157"/>
      <c r="EO52" s="158"/>
      <c r="EP52" s="158"/>
      <c r="EQ52" s="27"/>
      <c r="ER52" s="157"/>
      <c r="ES52" s="158"/>
      <c r="ET52" s="158"/>
      <c r="EU52" s="27"/>
      <c r="EV52" s="157"/>
      <c r="EW52" s="158"/>
      <c r="EX52" s="158"/>
      <c r="EY52" s="27"/>
      <c r="EZ52" s="157"/>
      <c r="FA52" s="158"/>
      <c r="FB52" s="158"/>
      <c r="FC52" s="27"/>
      <c r="FD52" s="157"/>
      <c r="FE52" s="158"/>
      <c r="FF52" s="158"/>
      <c r="FG52" s="27"/>
      <c r="FH52" s="157"/>
      <c r="FI52" s="158"/>
      <c r="FJ52" s="158"/>
      <c r="FK52" s="27"/>
      <c r="FL52" s="157"/>
      <c r="FM52" s="158"/>
      <c r="FN52" s="158"/>
      <c r="FO52" s="27"/>
      <c r="FP52" s="157"/>
      <c r="FQ52" s="158"/>
      <c r="FR52" s="158"/>
      <c r="FS52" s="27"/>
      <c r="FT52" s="157"/>
      <c r="FU52" s="158"/>
      <c r="FV52" s="158"/>
      <c r="FW52" s="27"/>
      <c r="FX52" s="157"/>
      <c r="FY52" s="158"/>
      <c r="FZ52" s="158"/>
      <c r="GA52" s="27"/>
      <c r="GB52" s="157"/>
      <c r="GC52" s="158"/>
      <c r="GD52" s="158"/>
      <c r="GE52" s="27"/>
      <c r="GF52" s="157"/>
      <c r="GG52" s="158"/>
      <c r="GH52" s="158"/>
      <c r="GI52" s="27"/>
      <c r="GJ52" s="157"/>
      <c r="GK52" s="158"/>
      <c r="GL52" s="158"/>
      <c r="GM52" s="27"/>
      <c r="GN52" s="157"/>
      <c r="GO52" s="158"/>
      <c r="GP52" s="158"/>
      <c r="GQ52" s="27"/>
      <c r="GR52" s="157"/>
      <c r="GS52" s="158"/>
      <c r="GT52" s="158"/>
      <c r="GU52" s="27"/>
      <c r="GV52" s="157"/>
      <c r="GW52" s="158"/>
      <c r="GX52" s="158"/>
      <c r="GY52" s="27"/>
      <c r="GZ52" s="157"/>
      <c r="HA52" s="158"/>
      <c r="HB52" s="158"/>
      <c r="HC52" s="27"/>
      <c r="HD52" s="157"/>
      <c r="HE52" s="158"/>
      <c r="HF52" s="158"/>
      <c r="HG52" s="27"/>
      <c r="HH52" s="157"/>
      <c r="HI52" s="158"/>
      <c r="HJ52" s="158"/>
      <c r="HK52" s="27"/>
      <c r="HL52" s="157"/>
      <c r="HM52" s="158"/>
      <c r="HN52" s="158"/>
      <c r="HO52" s="27"/>
      <c r="HP52" s="157"/>
      <c r="HQ52" s="158"/>
      <c r="HR52" s="158"/>
      <c r="HS52" s="27"/>
      <c r="HT52" s="157"/>
      <c r="HU52" s="158"/>
      <c r="HV52" s="158"/>
      <c r="HW52" s="27"/>
      <c r="HX52" s="157"/>
      <c r="HY52" s="158"/>
      <c r="HZ52" s="158"/>
      <c r="IA52" s="27"/>
      <c r="IB52" s="157"/>
      <c r="IC52" s="158"/>
      <c r="ID52" s="158"/>
      <c r="IE52" s="27"/>
    </row>
    <row r="53" spans="1:239" s="26" customFormat="1">
      <c r="A53" s="152" t="s">
        <v>57</v>
      </c>
      <c r="B53" s="24">
        <v>6735</v>
      </c>
      <c r="C53" s="24">
        <v>0.1</v>
      </c>
      <c r="D53" s="236">
        <v>0.92715213554730191</v>
      </c>
    </row>
    <row r="54" spans="1:239" ht="13.5" thickBot="1">
      <c r="A54" s="169" t="s">
        <v>18</v>
      </c>
      <c r="B54" s="43">
        <v>0</v>
      </c>
      <c r="C54" s="43">
        <v>0</v>
      </c>
      <c r="D54" s="242">
        <v>0</v>
      </c>
    </row>
    <row r="55" spans="1:239">
      <c r="A55" s="165" t="s">
        <v>58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4" width="13.140625" style="2"/>
    <col min="255" max="255" width="52.140625" style="2" customWidth="1"/>
    <col min="256" max="257" width="14.42578125" style="2" customWidth="1"/>
    <col min="258" max="258" width="9.85546875" style="2" customWidth="1"/>
    <col min="259" max="510" width="13.140625" style="2"/>
    <col min="511" max="511" width="52.140625" style="2" customWidth="1"/>
    <col min="512" max="513" width="14.42578125" style="2" customWidth="1"/>
    <col min="514" max="514" width="9.85546875" style="2" customWidth="1"/>
    <col min="515" max="766" width="13.140625" style="2"/>
    <col min="767" max="767" width="52.140625" style="2" customWidth="1"/>
    <col min="768" max="769" width="14.42578125" style="2" customWidth="1"/>
    <col min="770" max="770" width="9.85546875" style="2" customWidth="1"/>
    <col min="771" max="1022" width="13.140625" style="2"/>
    <col min="1023" max="1023" width="52.140625" style="2" customWidth="1"/>
    <col min="1024" max="1025" width="14.42578125" style="2" customWidth="1"/>
    <col min="1026" max="1026" width="9.85546875" style="2" customWidth="1"/>
    <col min="1027" max="1278" width="13.140625" style="2"/>
    <col min="1279" max="1279" width="52.140625" style="2" customWidth="1"/>
    <col min="1280" max="1281" width="14.42578125" style="2" customWidth="1"/>
    <col min="1282" max="1282" width="9.85546875" style="2" customWidth="1"/>
    <col min="1283" max="1534" width="13.140625" style="2"/>
    <col min="1535" max="1535" width="52.140625" style="2" customWidth="1"/>
    <col min="1536" max="1537" width="14.42578125" style="2" customWidth="1"/>
    <col min="1538" max="1538" width="9.85546875" style="2" customWidth="1"/>
    <col min="1539" max="1790" width="13.140625" style="2"/>
    <col min="1791" max="1791" width="52.140625" style="2" customWidth="1"/>
    <col min="1792" max="1793" width="14.42578125" style="2" customWidth="1"/>
    <col min="1794" max="1794" width="9.85546875" style="2" customWidth="1"/>
    <col min="1795" max="2046" width="13.140625" style="2"/>
    <col min="2047" max="2047" width="52.140625" style="2" customWidth="1"/>
    <col min="2048" max="2049" width="14.42578125" style="2" customWidth="1"/>
    <col min="2050" max="2050" width="9.85546875" style="2" customWidth="1"/>
    <col min="2051" max="2302" width="13.140625" style="2"/>
    <col min="2303" max="2303" width="52.140625" style="2" customWidth="1"/>
    <col min="2304" max="2305" width="14.42578125" style="2" customWidth="1"/>
    <col min="2306" max="2306" width="9.85546875" style="2" customWidth="1"/>
    <col min="2307" max="2558" width="13.140625" style="2"/>
    <col min="2559" max="2559" width="52.140625" style="2" customWidth="1"/>
    <col min="2560" max="2561" width="14.42578125" style="2" customWidth="1"/>
    <col min="2562" max="2562" width="9.85546875" style="2" customWidth="1"/>
    <col min="2563" max="2814" width="13.140625" style="2"/>
    <col min="2815" max="2815" width="52.140625" style="2" customWidth="1"/>
    <col min="2816" max="2817" width="14.42578125" style="2" customWidth="1"/>
    <col min="2818" max="2818" width="9.85546875" style="2" customWidth="1"/>
    <col min="2819" max="3070" width="13.140625" style="2"/>
    <col min="3071" max="3071" width="52.140625" style="2" customWidth="1"/>
    <col min="3072" max="3073" width="14.42578125" style="2" customWidth="1"/>
    <col min="3074" max="3074" width="9.85546875" style="2" customWidth="1"/>
    <col min="3075" max="3326" width="13.140625" style="2"/>
    <col min="3327" max="3327" width="52.140625" style="2" customWidth="1"/>
    <col min="3328" max="3329" width="14.42578125" style="2" customWidth="1"/>
    <col min="3330" max="3330" width="9.85546875" style="2" customWidth="1"/>
    <col min="3331" max="3582" width="13.140625" style="2"/>
    <col min="3583" max="3583" width="52.140625" style="2" customWidth="1"/>
    <col min="3584" max="3585" width="14.42578125" style="2" customWidth="1"/>
    <col min="3586" max="3586" width="9.85546875" style="2" customWidth="1"/>
    <col min="3587" max="3838" width="13.140625" style="2"/>
    <col min="3839" max="3839" width="52.140625" style="2" customWidth="1"/>
    <col min="3840" max="3841" width="14.42578125" style="2" customWidth="1"/>
    <col min="3842" max="3842" width="9.85546875" style="2" customWidth="1"/>
    <col min="3843" max="4094" width="13.140625" style="2"/>
    <col min="4095" max="4095" width="52.140625" style="2" customWidth="1"/>
    <col min="4096" max="4097" width="14.42578125" style="2" customWidth="1"/>
    <col min="4098" max="4098" width="9.85546875" style="2" customWidth="1"/>
    <col min="4099" max="4350" width="13.140625" style="2"/>
    <col min="4351" max="4351" width="52.140625" style="2" customWidth="1"/>
    <col min="4352" max="4353" width="14.42578125" style="2" customWidth="1"/>
    <col min="4354" max="4354" width="9.85546875" style="2" customWidth="1"/>
    <col min="4355" max="4606" width="13.140625" style="2"/>
    <col min="4607" max="4607" width="52.140625" style="2" customWidth="1"/>
    <col min="4608" max="4609" width="14.42578125" style="2" customWidth="1"/>
    <col min="4610" max="4610" width="9.85546875" style="2" customWidth="1"/>
    <col min="4611" max="4862" width="13.140625" style="2"/>
    <col min="4863" max="4863" width="52.140625" style="2" customWidth="1"/>
    <col min="4864" max="4865" width="14.42578125" style="2" customWidth="1"/>
    <col min="4866" max="4866" width="9.85546875" style="2" customWidth="1"/>
    <col min="4867" max="5118" width="13.140625" style="2"/>
    <col min="5119" max="5119" width="52.140625" style="2" customWidth="1"/>
    <col min="5120" max="5121" width="14.42578125" style="2" customWidth="1"/>
    <col min="5122" max="5122" width="9.85546875" style="2" customWidth="1"/>
    <col min="5123" max="5374" width="13.140625" style="2"/>
    <col min="5375" max="5375" width="52.140625" style="2" customWidth="1"/>
    <col min="5376" max="5377" width="14.42578125" style="2" customWidth="1"/>
    <col min="5378" max="5378" width="9.85546875" style="2" customWidth="1"/>
    <col min="5379" max="5630" width="13.140625" style="2"/>
    <col min="5631" max="5631" width="52.140625" style="2" customWidth="1"/>
    <col min="5632" max="5633" width="14.42578125" style="2" customWidth="1"/>
    <col min="5634" max="5634" width="9.85546875" style="2" customWidth="1"/>
    <col min="5635" max="5886" width="13.140625" style="2"/>
    <col min="5887" max="5887" width="52.140625" style="2" customWidth="1"/>
    <col min="5888" max="5889" width="14.42578125" style="2" customWidth="1"/>
    <col min="5890" max="5890" width="9.85546875" style="2" customWidth="1"/>
    <col min="5891" max="6142" width="13.140625" style="2"/>
    <col min="6143" max="6143" width="52.140625" style="2" customWidth="1"/>
    <col min="6144" max="6145" width="14.42578125" style="2" customWidth="1"/>
    <col min="6146" max="6146" width="9.85546875" style="2" customWidth="1"/>
    <col min="6147" max="6398" width="13.140625" style="2"/>
    <col min="6399" max="6399" width="52.140625" style="2" customWidth="1"/>
    <col min="6400" max="6401" width="14.42578125" style="2" customWidth="1"/>
    <col min="6402" max="6402" width="9.85546875" style="2" customWidth="1"/>
    <col min="6403" max="6654" width="13.140625" style="2"/>
    <col min="6655" max="6655" width="52.140625" style="2" customWidth="1"/>
    <col min="6656" max="6657" width="14.42578125" style="2" customWidth="1"/>
    <col min="6658" max="6658" width="9.85546875" style="2" customWidth="1"/>
    <col min="6659" max="6910" width="13.140625" style="2"/>
    <col min="6911" max="6911" width="52.140625" style="2" customWidth="1"/>
    <col min="6912" max="6913" width="14.42578125" style="2" customWidth="1"/>
    <col min="6914" max="6914" width="9.85546875" style="2" customWidth="1"/>
    <col min="6915" max="7166" width="13.140625" style="2"/>
    <col min="7167" max="7167" width="52.140625" style="2" customWidth="1"/>
    <col min="7168" max="7169" width="14.42578125" style="2" customWidth="1"/>
    <col min="7170" max="7170" width="9.85546875" style="2" customWidth="1"/>
    <col min="7171" max="7422" width="13.140625" style="2"/>
    <col min="7423" max="7423" width="52.140625" style="2" customWidth="1"/>
    <col min="7424" max="7425" width="14.42578125" style="2" customWidth="1"/>
    <col min="7426" max="7426" width="9.85546875" style="2" customWidth="1"/>
    <col min="7427" max="7678" width="13.140625" style="2"/>
    <col min="7679" max="7679" width="52.140625" style="2" customWidth="1"/>
    <col min="7680" max="7681" width="14.42578125" style="2" customWidth="1"/>
    <col min="7682" max="7682" width="9.85546875" style="2" customWidth="1"/>
    <col min="7683" max="7934" width="13.140625" style="2"/>
    <col min="7935" max="7935" width="52.140625" style="2" customWidth="1"/>
    <col min="7936" max="7937" width="14.42578125" style="2" customWidth="1"/>
    <col min="7938" max="7938" width="9.85546875" style="2" customWidth="1"/>
    <col min="7939" max="8190" width="13.140625" style="2"/>
    <col min="8191" max="8191" width="52.140625" style="2" customWidth="1"/>
    <col min="8192" max="8193" width="14.42578125" style="2" customWidth="1"/>
    <col min="8194" max="8194" width="9.85546875" style="2" customWidth="1"/>
    <col min="8195" max="8446" width="13.140625" style="2"/>
    <col min="8447" max="8447" width="52.140625" style="2" customWidth="1"/>
    <col min="8448" max="8449" width="14.42578125" style="2" customWidth="1"/>
    <col min="8450" max="8450" width="9.85546875" style="2" customWidth="1"/>
    <col min="8451" max="8702" width="13.140625" style="2"/>
    <col min="8703" max="8703" width="52.140625" style="2" customWidth="1"/>
    <col min="8704" max="8705" width="14.42578125" style="2" customWidth="1"/>
    <col min="8706" max="8706" width="9.85546875" style="2" customWidth="1"/>
    <col min="8707" max="8958" width="13.140625" style="2"/>
    <col min="8959" max="8959" width="52.140625" style="2" customWidth="1"/>
    <col min="8960" max="8961" width="14.42578125" style="2" customWidth="1"/>
    <col min="8962" max="8962" width="9.85546875" style="2" customWidth="1"/>
    <col min="8963" max="9214" width="13.140625" style="2"/>
    <col min="9215" max="9215" width="52.140625" style="2" customWidth="1"/>
    <col min="9216" max="9217" width="14.42578125" style="2" customWidth="1"/>
    <col min="9218" max="9218" width="9.85546875" style="2" customWidth="1"/>
    <col min="9219" max="9470" width="13.140625" style="2"/>
    <col min="9471" max="9471" width="52.140625" style="2" customWidth="1"/>
    <col min="9472" max="9473" width="14.42578125" style="2" customWidth="1"/>
    <col min="9474" max="9474" width="9.85546875" style="2" customWidth="1"/>
    <col min="9475" max="9726" width="13.140625" style="2"/>
    <col min="9727" max="9727" width="52.140625" style="2" customWidth="1"/>
    <col min="9728" max="9729" width="14.42578125" style="2" customWidth="1"/>
    <col min="9730" max="9730" width="9.85546875" style="2" customWidth="1"/>
    <col min="9731" max="9982" width="13.140625" style="2"/>
    <col min="9983" max="9983" width="52.140625" style="2" customWidth="1"/>
    <col min="9984" max="9985" width="14.42578125" style="2" customWidth="1"/>
    <col min="9986" max="9986" width="9.85546875" style="2" customWidth="1"/>
    <col min="9987" max="10238" width="13.140625" style="2"/>
    <col min="10239" max="10239" width="52.140625" style="2" customWidth="1"/>
    <col min="10240" max="10241" width="14.42578125" style="2" customWidth="1"/>
    <col min="10242" max="10242" width="9.85546875" style="2" customWidth="1"/>
    <col min="10243" max="10494" width="13.140625" style="2"/>
    <col min="10495" max="10495" width="52.140625" style="2" customWidth="1"/>
    <col min="10496" max="10497" width="14.42578125" style="2" customWidth="1"/>
    <col min="10498" max="10498" width="9.85546875" style="2" customWidth="1"/>
    <col min="10499" max="10750" width="13.140625" style="2"/>
    <col min="10751" max="10751" width="52.140625" style="2" customWidth="1"/>
    <col min="10752" max="10753" width="14.42578125" style="2" customWidth="1"/>
    <col min="10754" max="10754" width="9.85546875" style="2" customWidth="1"/>
    <col min="10755" max="11006" width="13.140625" style="2"/>
    <col min="11007" max="11007" width="52.140625" style="2" customWidth="1"/>
    <col min="11008" max="11009" width="14.42578125" style="2" customWidth="1"/>
    <col min="11010" max="11010" width="9.85546875" style="2" customWidth="1"/>
    <col min="11011" max="11262" width="13.140625" style="2"/>
    <col min="11263" max="11263" width="52.140625" style="2" customWidth="1"/>
    <col min="11264" max="11265" width="14.42578125" style="2" customWidth="1"/>
    <col min="11266" max="11266" width="9.85546875" style="2" customWidth="1"/>
    <col min="11267" max="11518" width="13.140625" style="2"/>
    <col min="11519" max="11519" width="52.140625" style="2" customWidth="1"/>
    <col min="11520" max="11521" width="14.42578125" style="2" customWidth="1"/>
    <col min="11522" max="11522" width="9.85546875" style="2" customWidth="1"/>
    <col min="11523" max="11774" width="13.140625" style="2"/>
    <col min="11775" max="11775" width="52.140625" style="2" customWidth="1"/>
    <col min="11776" max="11777" width="14.42578125" style="2" customWidth="1"/>
    <col min="11778" max="11778" width="9.85546875" style="2" customWidth="1"/>
    <col min="11779" max="12030" width="13.140625" style="2"/>
    <col min="12031" max="12031" width="52.140625" style="2" customWidth="1"/>
    <col min="12032" max="12033" width="14.42578125" style="2" customWidth="1"/>
    <col min="12034" max="12034" width="9.85546875" style="2" customWidth="1"/>
    <col min="12035" max="12286" width="13.140625" style="2"/>
    <col min="12287" max="12287" width="52.140625" style="2" customWidth="1"/>
    <col min="12288" max="12289" width="14.42578125" style="2" customWidth="1"/>
    <col min="12290" max="12290" width="9.85546875" style="2" customWidth="1"/>
    <col min="12291" max="12542" width="13.140625" style="2"/>
    <col min="12543" max="12543" width="52.140625" style="2" customWidth="1"/>
    <col min="12544" max="12545" width="14.42578125" style="2" customWidth="1"/>
    <col min="12546" max="12546" width="9.85546875" style="2" customWidth="1"/>
    <col min="12547" max="12798" width="13.140625" style="2"/>
    <col min="12799" max="12799" width="52.140625" style="2" customWidth="1"/>
    <col min="12800" max="12801" width="14.42578125" style="2" customWidth="1"/>
    <col min="12802" max="12802" width="9.85546875" style="2" customWidth="1"/>
    <col min="12803" max="13054" width="13.140625" style="2"/>
    <col min="13055" max="13055" width="52.140625" style="2" customWidth="1"/>
    <col min="13056" max="13057" width="14.42578125" style="2" customWidth="1"/>
    <col min="13058" max="13058" width="9.85546875" style="2" customWidth="1"/>
    <col min="13059" max="13310" width="13.140625" style="2"/>
    <col min="13311" max="13311" width="52.140625" style="2" customWidth="1"/>
    <col min="13312" max="13313" width="14.42578125" style="2" customWidth="1"/>
    <col min="13314" max="13314" width="9.85546875" style="2" customWidth="1"/>
    <col min="13315" max="13566" width="13.140625" style="2"/>
    <col min="13567" max="13567" width="52.140625" style="2" customWidth="1"/>
    <col min="13568" max="13569" width="14.42578125" style="2" customWidth="1"/>
    <col min="13570" max="13570" width="9.85546875" style="2" customWidth="1"/>
    <col min="13571" max="13822" width="13.140625" style="2"/>
    <col min="13823" max="13823" width="52.140625" style="2" customWidth="1"/>
    <col min="13824" max="13825" width="14.42578125" style="2" customWidth="1"/>
    <col min="13826" max="13826" width="9.85546875" style="2" customWidth="1"/>
    <col min="13827" max="14078" width="13.140625" style="2"/>
    <col min="14079" max="14079" width="52.140625" style="2" customWidth="1"/>
    <col min="14080" max="14081" width="14.42578125" style="2" customWidth="1"/>
    <col min="14082" max="14082" width="9.85546875" style="2" customWidth="1"/>
    <col min="14083" max="14334" width="13.140625" style="2"/>
    <col min="14335" max="14335" width="52.140625" style="2" customWidth="1"/>
    <col min="14336" max="14337" width="14.42578125" style="2" customWidth="1"/>
    <col min="14338" max="14338" width="9.85546875" style="2" customWidth="1"/>
    <col min="14339" max="14590" width="13.140625" style="2"/>
    <col min="14591" max="14591" width="52.140625" style="2" customWidth="1"/>
    <col min="14592" max="14593" width="14.42578125" style="2" customWidth="1"/>
    <col min="14594" max="14594" width="9.85546875" style="2" customWidth="1"/>
    <col min="14595" max="14846" width="13.140625" style="2"/>
    <col min="14847" max="14847" width="52.140625" style="2" customWidth="1"/>
    <col min="14848" max="14849" width="14.42578125" style="2" customWidth="1"/>
    <col min="14850" max="14850" width="9.85546875" style="2" customWidth="1"/>
    <col min="14851" max="15102" width="13.140625" style="2"/>
    <col min="15103" max="15103" width="52.140625" style="2" customWidth="1"/>
    <col min="15104" max="15105" width="14.42578125" style="2" customWidth="1"/>
    <col min="15106" max="15106" width="9.85546875" style="2" customWidth="1"/>
    <col min="15107" max="15358" width="13.140625" style="2"/>
    <col min="15359" max="15359" width="52.140625" style="2" customWidth="1"/>
    <col min="15360" max="15361" width="14.42578125" style="2" customWidth="1"/>
    <col min="15362" max="15362" width="9.85546875" style="2" customWidth="1"/>
    <col min="15363" max="15614" width="13.140625" style="2"/>
    <col min="15615" max="15615" width="52.140625" style="2" customWidth="1"/>
    <col min="15616" max="15617" width="14.42578125" style="2" customWidth="1"/>
    <col min="15618" max="15618" width="9.85546875" style="2" customWidth="1"/>
    <col min="15619" max="15870" width="13.140625" style="2"/>
    <col min="15871" max="15871" width="52.140625" style="2" customWidth="1"/>
    <col min="15872" max="15873" width="14.42578125" style="2" customWidth="1"/>
    <col min="15874" max="15874" width="9.85546875" style="2" customWidth="1"/>
    <col min="15875" max="16126" width="13.140625" style="2"/>
    <col min="16127" max="16127" width="52.140625" style="2" customWidth="1"/>
    <col min="16128" max="16129" width="14.42578125" style="2" customWidth="1"/>
    <col min="16130" max="16130" width="9.85546875" style="2" customWidth="1"/>
    <col min="16131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310</v>
      </c>
      <c r="B2" s="1"/>
      <c r="C2" s="1"/>
      <c r="D2" s="1"/>
    </row>
    <row r="3" spans="1:4">
      <c r="A3" s="136" t="s">
        <v>303</v>
      </c>
      <c r="B3" s="1"/>
      <c r="C3" s="1"/>
      <c r="D3" s="1"/>
    </row>
    <row r="4" spans="1:4">
      <c r="A4" s="136" t="s">
        <v>311</v>
      </c>
      <c r="B4" s="1"/>
      <c r="C4" s="1"/>
      <c r="D4" s="1"/>
    </row>
    <row r="5" spans="1:4" ht="13.5" thickBot="1">
      <c r="A5" s="3" t="s">
        <v>4</v>
      </c>
      <c r="B5" s="137">
        <v>42240</v>
      </c>
      <c r="C5" s="138" t="s">
        <v>5</v>
      </c>
    </row>
    <row r="6" spans="1:4">
      <c r="A6" s="6"/>
      <c r="B6" s="139" t="s">
        <v>6</v>
      </c>
      <c r="C6" s="8" t="s">
        <v>313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309</v>
      </c>
      <c r="D8" s="144" t="s">
        <v>13</v>
      </c>
    </row>
    <row r="9" spans="1:4">
      <c r="A9" s="141" t="s">
        <v>14</v>
      </c>
      <c r="B9" s="145"/>
      <c r="D9" s="232"/>
    </row>
    <row r="10" spans="1:4">
      <c r="A10" s="146" t="s">
        <v>15</v>
      </c>
      <c r="B10" s="16">
        <v>0</v>
      </c>
      <c r="C10" s="16">
        <v>0</v>
      </c>
      <c r="D10" s="233">
        <v>0</v>
      </c>
    </row>
    <row r="11" spans="1:4">
      <c r="A11" s="146" t="s">
        <v>16</v>
      </c>
      <c r="B11" s="18">
        <v>0</v>
      </c>
      <c r="C11" s="18">
        <v>0</v>
      </c>
      <c r="D11" s="233">
        <v>0</v>
      </c>
    </row>
    <row r="12" spans="1:4">
      <c r="A12" s="146" t="s">
        <v>17</v>
      </c>
      <c r="B12" s="16">
        <v>1140</v>
      </c>
      <c r="C12" s="16">
        <v>0.02</v>
      </c>
      <c r="D12" s="233">
        <v>6.4697253052527937E-2</v>
      </c>
    </row>
    <row r="13" spans="1:4">
      <c r="A13" s="146" t="s">
        <v>18</v>
      </c>
      <c r="B13" s="16">
        <v>0</v>
      </c>
      <c r="C13" s="16">
        <v>0</v>
      </c>
      <c r="D13" s="233">
        <v>0</v>
      </c>
    </row>
    <row r="14" spans="1:4">
      <c r="A14" s="146" t="s">
        <v>19</v>
      </c>
      <c r="B14" s="16">
        <v>0</v>
      </c>
      <c r="C14" s="16">
        <v>0</v>
      </c>
      <c r="D14" s="233">
        <v>0</v>
      </c>
    </row>
    <row r="15" spans="1:4">
      <c r="A15" s="138" t="s">
        <v>20</v>
      </c>
      <c r="B15" s="16">
        <v>7880</v>
      </c>
      <c r="C15" s="16">
        <v>0.12</v>
      </c>
      <c r="D15" s="233">
        <v>0.44720557373150888</v>
      </c>
    </row>
    <row r="16" spans="1:4">
      <c r="A16" s="138" t="s">
        <v>21</v>
      </c>
      <c r="B16" s="16">
        <v>114.68</v>
      </c>
      <c r="C16" s="16">
        <v>0</v>
      </c>
      <c r="D16" s="233">
        <v>6.5083166491788627E-3</v>
      </c>
    </row>
    <row r="17" spans="1:4">
      <c r="A17" s="138" t="s">
        <v>22</v>
      </c>
      <c r="B17" s="16">
        <v>2250</v>
      </c>
      <c r="C17" s="16">
        <v>0.05</v>
      </c>
      <c r="D17" s="233">
        <v>0.12769194681419987</v>
      </c>
    </row>
    <row r="18" spans="1:4">
      <c r="A18" s="138" t="s">
        <v>23</v>
      </c>
      <c r="B18" s="16">
        <v>3280</v>
      </c>
      <c r="C18" s="16">
        <v>0.06</v>
      </c>
      <c r="D18" s="233">
        <v>0.18614648246692247</v>
      </c>
    </row>
    <row r="19" spans="1:4">
      <c r="A19" s="138" t="s">
        <v>24</v>
      </c>
      <c r="B19" s="16">
        <v>340</v>
      </c>
      <c r="C19" s="16">
        <v>0</v>
      </c>
      <c r="D19" s="233">
        <v>1.9295671963034645E-2</v>
      </c>
    </row>
    <row r="20" spans="1:4">
      <c r="A20" s="138" t="s">
        <v>25</v>
      </c>
      <c r="B20" s="16">
        <v>469.34</v>
      </c>
      <c r="C20" s="16">
        <v>0.01</v>
      </c>
      <c r="D20" s="233">
        <v>2.6635972585678472E-2</v>
      </c>
    </row>
    <row r="21" spans="1:4">
      <c r="A21" s="138" t="s">
        <v>26</v>
      </c>
      <c r="B21" s="16">
        <v>640</v>
      </c>
      <c r="C21" s="16">
        <v>0.02</v>
      </c>
      <c r="D21" s="233">
        <v>3.6321264871594629E-2</v>
      </c>
    </row>
    <row r="22" spans="1:4">
      <c r="A22" s="148" t="s">
        <v>27</v>
      </c>
      <c r="B22" s="20">
        <v>16114.02</v>
      </c>
      <c r="C22" s="20">
        <v>0.28000000000000003</v>
      </c>
      <c r="D22" s="234">
        <v>0.9145024821346458</v>
      </c>
    </row>
    <row r="23" spans="1:4">
      <c r="A23" s="151" t="s">
        <v>28</v>
      </c>
      <c r="B23" s="18">
        <v>0</v>
      </c>
      <c r="C23" s="18">
        <v>0</v>
      </c>
      <c r="D23" s="235"/>
    </row>
    <row r="24" spans="1:4">
      <c r="A24" s="146" t="s">
        <v>29</v>
      </c>
      <c r="B24" s="16">
        <v>0</v>
      </c>
      <c r="C24" s="16">
        <v>0</v>
      </c>
      <c r="D24" s="233">
        <v>0</v>
      </c>
    </row>
    <row r="25" spans="1:4">
      <c r="A25" s="146" t="s">
        <v>30</v>
      </c>
      <c r="B25" s="16">
        <v>80.569999999999993</v>
      </c>
      <c r="C25" s="16">
        <v>0</v>
      </c>
      <c r="D25" s="233">
        <v>4.5725067354755924E-3</v>
      </c>
    </row>
    <row r="26" spans="1:4">
      <c r="A26" s="146" t="s">
        <v>31</v>
      </c>
      <c r="B26" s="16">
        <v>0</v>
      </c>
      <c r="C26" s="16">
        <v>0</v>
      </c>
      <c r="D26" s="233">
        <v>0</v>
      </c>
    </row>
    <row r="27" spans="1:4">
      <c r="A27" s="146" t="s">
        <v>32</v>
      </c>
      <c r="B27" s="16">
        <v>0</v>
      </c>
      <c r="C27" s="16">
        <v>0</v>
      </c>
      <c r="D27" s="233">
        <v>0</v>
      </c>
    </row>
    <row r="28" spans="1:4">
      <c r="A28" s="146" t="s">
        <v>33</v>
      </c>
      <c r="B28" s="16">
        <v>631.49</v>
      </c>
      <c r="C28" s="16">
        <v>0.01</v>
      </c>
      <c r="D28" s="233">
        <v>3.5838305552755148E-2</v>
      </c>
    </row>
    <row r="29" spans="1:4">
      <c r="A29" s="146" t="s">
        <v>34</v>
      </c>
      <c r="B29" s="16">
        <v>0</v>
      </c>
      <c r="C29" s="16">
        <v>0</v>
      </c>
      <c r="D29" s="233">
        <v>0</v>
      </c>
    </row>
    <row r="30" spans="1:4">
      <c r="A30" s="146" t="s">
        <v>35</v>
      </c>
      <c r="B30" s="16">
        <v>0</v>
      </c>
      <c r="C30" s="16">
        <v>0</v>
      </c>
      <c r="D30" s="233">
        <v>0</v>
      </c>
    </row>
    <row r="31" spans="1:4">
      <c r="A31" s="146" t="s">
        <v>36</v>
      </c>
      <c r="B31" s="16">
        <v>0</v>
      </c>
      <c r="C31" s="16">
        <v>0</v>
      </c>
      <c r="D31" s="233">
        <v>0</v>
      </c>
    </row>
    <row r="32" spans="1:4">
      <c r="A32" s="152" t="s">
        <v>37</v>
      </c>
      <c r="B32" s="24">
        <v>712.06</v>
      </c>
      <c r="C32" s="24">
        <v>0.01</v>
      </c>
      <c r="D32" s="236">
        <v>4.0410812288230735E-2</v>
      </c>
    </row>
    <row r="33" spans="1:239" s="155" customFormat="1">
      <c r="A33" s="141" t="s">
        <v>38</v>
      </c>
      <c r="B33" s="18">
        <v>0</v>
      </c>
      <c r="C33" s="18">
        <v>0</v>
      </c>
      <c r="D33" s="235"/>
    </row>
    <row r="34" spans="1:239" s="155" customFormat="1">
      <c r="A34" s="146" t="s">
        <v>39</v>
      </c>
      <c r="B34" s="16">
        <v>772.08572604452979</v>
      </c>
      <c r="C34" s="16">
        <v>0.02</v>
      </c>
      <c r="D34" s="233">
        <v>4.3817390873813776E-2</v>
      </c>
    </row>
    <row r="35" spans="1:239" s="155" customFormat="1">
      <c r="A35" s="138" t="s">
        <v>40</v>
      </c>
      <c r="B35" s="16">
        <v>772.08572604452979</v>
      </c>
      <c r="C35" s="16">
        <v>0.02</v>
      </c>
      <c r="D35" s="233">
        <v>4.3817390873813776E-2</v>
      </c>
    </row>
    <row r="36" spans="1:239" s="156" customFormat="1">
      <c r="A36" s="148" t="s">
        <v>41</v>
      </c>
      <c r="B36" s="20">
        <v>17598.165726044532</v>
      </c>
      <c r="C36" s="20">
        <v>0.31</v>
      </c>
      <c r="D36" s="234">
        <v>0.9987306852966904</v>
      </c>
    </row>
    <row r="37" spans="1:239" s="155" customFormat="1">
      <c r="A37" s="141" t="s">
        <v>42</v>
      </c>
      <c r="B37" s="18">
        <v>0</v>
      </c>
      <c r="C37" s="18">
        <v>0</v>
      </c>
      <c r="D37" s="235"/>
    </row>
    <row r="38" spans="1:239" s="155" customFormat="1">
      <c r="A38" s="138" t="s">
        <v>43</v>
      </c>
      <c r="B38" s="16">
        <v>17.28</v>
      </c>
      <c r="C38" s="16">
        <v>0</v>
      </c>
      <c r="D38" s="233">
        <v>9.8067415153305516E-4</v>
      </c>
    </row>
    <row r="39" spans="1:239" s="155" customFormat="1">
      <c r="A39" s="138" t="s">
        <v>44</v>
      </c>
      <c r="B39" s="16">
        <v>1.54</v>
      </c>
      <c r="C39" s="16">
        <v>0</v>
      </c>
      <c r="D39" s="233">
        <v>8.7398043597274573E-5</v>
      </c>
    </row>
    <row r="40" spans="1:239" s="155" customFormat="1">
      <c r="A40" s="146" t="s">
        <v>45</v>
      </c>
      <c r="B40" s="16">
        <v>0</v>
      </c>
      <c r="C40" s="16">
        <v>0</v>
      </c>
      <c r="D40" s="233">
        <v>0</v>
      </c>
    </row>
    <row r="41" spans="1:239" s="155" customFormat="1">
      <c r="A41" s="152" t="s">
        <v>46</v>
      </c>
      <c r="B41" s="24">
        <v>18.82</v>
      </c>
      <c r="C41" s="24">
        <v>0</v>
      </c>
      <c r="D41" s="236">
        <v>1.0680721951303296E-3</v>
      </c>
      <c r="E41" s="158"/>
      <c r="F41" s="158"/>
      <c r="G41" s="27"/>
      <c r="H41" s="157"/>
      <c r="I41" s="158"/>
      <c r="J41" s="158"/>
      <c r="K41" s="27"/>
      <c r="L41" s="157"/>
      <c r="M41" s="158"/>
      <c r="N41" s="158"/>
      <c r="O41" s="27"/>
      <c r="P41" s="157"/>
      <c r="Q41" s="158"/>
      <c r="R41" s="158"/>
      <c r="S41" s="27"/>
      <c r="T41" s="157"/>
      <c r="U41" s="158"/>
      <c r="V41" s="158"/>
      <c r="W41" s="27"/>
      <c r="X41" s="157"/>
      <c r="Y41" s="158"/>
      <c r="Z41" s="158"/>
      <c r="AA41" s="27"/>
      <c r="AB41" s="157"/>
      <c r="AC41" s="158"/>
      <c r="AD41" s="158"/>
      <c r="AE41" s="27"/>
      <c r="AF41" s="157"/>
      <c r="AG41" s="158"/>
      <c r="AH41" s="158"/>
      <c r="AI41" s="27"/>
      <c r="AJ41" s="157"/>
      <c r="AK41" s="158"/>
      <c r="AL41" s="158"/>
      <c r="AM41" s="27"/>
      <c r="AN41" s="157"/>
      <c r="AO41" s="158"/>
      <c r="AP41" s="158"/>
      <c r="AQ41" s="27"/>
      <c r="AR41" s="157"/>
      <c r="AS41" s="158"/>
      <c r="AT41" s="158"/>
      <c r="AU41" s="27"/>
      <c r="AV41" s="157"/>
      <c r="AW41" s="158"/>
      <c r="AX41" s="158"/>
      <c r="AY41" s="27"/>
      <c r="AZ41" s="157"/>
      <c r="BA41" s="158"/>
      <c r="BB41" s="158"/>
      <c r="BC41" s="27"/>
      <c r="BD41" s="157"/>
      <c r="BE41" s="158"/>
      <c r="BF41" s="158"/>
      <c r="BG41" s="27"/>
      <c r="BH41" s="157"/>
      <c r="BI41" s="158"/>
      <c r="BJ41" s="158"/>
      <c r="BK41" s="27"/>
      <c r="BL41" s="157"/>
      <c r="BM41" s="158"/>
      <c r="BN41" s="158"/>
      <c r="BO41" s="27"/>
      <c r="BP41" s="157"/>
      <c r="BQ41" s="158"/>
      <c r="BR41" s="158"/>
      <c r="BS41" s="27"/>
      <c r="BT41" s="157"/>
      <c r="BU41" s="158"/>
      <c r="BV41" s="158"/>
      <c r="BW41" s="27"/>
      <c r="BX41" s="157"/>
      <c r="BY41" s="158"/>
      <c r="BZ41" s="158"/>
      <c r="CA41" s="27"/>
      <c r="CB41" s="157"/>
      <c r="CC41" s="158"/>
      <c r="CD41" s="158"/>
      <c r="CE41" s="27"/>
      <c r="CF41" s="157"/>
      <c r="CG41" s="158"/>
      <c r="CH41" s="158"/>
      <c r="CI41" s="27"/>
      <c r="CJ41" s="157"/>
      <c r="CK41" s="158"/>
      <c r="CL41" s="158"/>
      <c r="CM41" s="27"/>
      <c r="CN41" s="157"/>
      <c r="CO41" s="158"/>
      <c r="CP41" s="158"/>
      <c r="CQ41" s="27"/>
      <c r="CR41" s="157"/>
      <c r="CS41" s="158"/>
      <c r="CT41" s="158"/>
      <c r="CU41" s="27"/>
      <c r="CV41" s="157"/>
      <c r="CW41" s="158"/>
      <c r="CX41" s="158"/>
      <c r="CY41" s="27"/>
      <c r="CZ41" s="157"/>
      <c r="DA41" s="158"/>
      <c r="DB41" s="158"/>
      <c r="DC41" s="27"/>
      <c r="DD41" s="157"/>
      <c r="DE41" s="158"/>
      <c r="DF41" s="158"/>
      <c r="DG41" s="27"/>
      <c r="DH41" s="157"/>
      <c r="DI41" s="158"/>
      <c r="DJ41" s="158"/>
      <c r="DK41" s="27"/>
      <c r="DL41" s="157"/>
      <c r="DM41" s="158"/>
      <c r="DN41" s="158"/>
      <c r="DO41" s="27"/>
      <c r="DP41" s="157"/>
      <c r="DQ41" s="158"/>
      <c r="DR41" s="158"/>
      <c r="DS41" s="27"/>
      <c r="DT41" s="157"/>
      <c r="DU41" s="158"/>
      <c r="DV41" s="158"/>
      <c r="DW41" s="27"/>
      <c r="DX41" s="157"/>
      <c r="DY41" s="158"/>
      <c r="DZ41" s="158"/>
      <c r="EA41" s="27"/>
      <c r="EB41" s="157"/>
      <c r="EC41" s="158"/>
      <c r="ED41" s="158"/>
      <c r="EE41" s="27"/>
      <c r="EF41" s="157"/>
      <c r="EG41" s="158"/>
      <c r="EH41" s="158"/>
      <c r="EI41" s="27"/>
      <c r="EJ41" s="157"/>
      <c r="EK41" s="158"/>
      <c r="EL41" s="158"/>
      <c r="EM41" s="27"/>
      <c r="EN41" s="157"/>
      <c r="EO41" s="158"/>
      <c r="EP41" s="158"/>
      <c r="EQ41" s="27"/>
      <c r="ER41" s="157"/>
      <c r="ES41" s="158"/>
      <c r="ET41" s="158"/>
      <c r="EU41" s="27"/>
      <c r="EV41" s="157"/>
      <c r="EW41" s="158"/>
      <c r="EX41" s="158"/>
      <c r="EY41" s="27"/>
      <c r="EZ41" s="157"/>
      <c r="FA41" s="158"/>
      <c r="FB41" s="158"/>
      <c r="FC41" s="27"/>
      <c r="FD41" s="157"/>
      <c r="FE41" s="158"/>
      <c r="FF41" s="158"/>
      <c r="FG41" s="27"/>
      <c r="FH41" s="157"/>
      <c r="FI41" s="158"/>
      <c r="FJ41" s="158"/>
      <c r="FK41" s="27"/>
      <c r="FL41" s="157"/>
      <c r="FM41" s="158"/>
      <c r="FN41" s="158"/>
      <c r="FO41" s="27"/>
      <c r="FP41" s="157"/>
      <c r="FQ41" s="158"/>
      <c r="FR41" s="158"/>
      <c r="FS41" s="27"/>
      <c r="FT41" s="157"/>
      <c r="FU41" s="158"/>
      <c r="FV41" s="158"/>
      <c r="FW41" s="27"/>
      <c r="FX41" s="157"/>
      <c r="FY41" s="158"/>
      <c r="FZ41" s="158"/>
      <c r="GA41" s="27"/>
      <c r="GB41" s="157"/>
      <c r="GC41" s="158"/>
      <c r="GD41" s="158"/>
      <c r="GE41" s="27"/>
      <c r="GF41" s="157"/>
      <c r="GG41" s="158"/>
      <c r="GH41" s="158"/>
      <c r="GI41" s="27"/>
      <c r="GJ41" s="157"/>
      <c r="GK41" s="158"/>
      <c r="GL41" s="158"/>
      <c r="GM41" s="27"/>
      <c r="GN41" s="157"/>
      <c r="GO41" s="158"/>
      <c r="GP41" s="158"/>
      <c r="GQ41" s="27"/>
      <c r="GR41" s="157"/>
      <c r="GS41" s="158"/>
      <c r="GT41" s="158"/>
      <c r="GU41" s="27"/>
      <c r="GV41" s="157"/>
      <c r="GW41" s="158"/>
      <c r="GX41" s="158"/>
      <c r="GY41" s="27"/>
      <c r="GZ41" s="157"/>
      <c r="HA41" s="158"/>
      <c r="HB41" s="158"/>
      <c r="HC41" s="27"/>
      <c r="HD41" s="157"/>
      <c r="HE41" s="158"/>
      <c r="HF41" s="158"/>
      <c r="HG41" s="27"/>
      <c r="HH41" s="157"/>
      <c r="HI41" s="158"/>
      <c r="HJ41" s="158"/>
      <c r="HK41" s="27"/>
      <c r="HL41" s="157"/>
      <c r="HM41" s="158"/>
      <c r="HN41" s="158"/>
      <c r="HO41" s="27"/>
      <c r="HP41" s="157"/>
      <c r="HQ41" s="158"/>
      <c r="HR41" s="158"/>
      <c r="HS41" s="27"/>
      <c r="HT41" s="157"/>
      <c r="HU41" s="158"/>
      <c r="HV41" s="158"/>
      <c r="HW41" s="27"/>
      <c r="HX41" s="157"/>
      <c r="HY41" s="158"/>
      <c r="HZ41" s="158"/>
      <c r="IA41" s="27"/>
      <c r="IB41" s="157"/>
      <c r="IC41" s="158"/>
      <c r="ID41" s="158"/>
      <c r="IE41" s="27"/>
    </row>
    <row r="42" spans="1:239" s="155" customFormat="1">
      <c r="A42" s="141" t="s">
        <v>47</v>
      </c>
      <c r="B42" s="18">
        <v>0</v>
      </c>
      <c r="C42" s="18">
        <v>0</v>
      </c>
      <c r="D42" s="235"/>
    </row>
    <row r="43" spans="1:239" s="155" customFormat="1">
      <c r="A43" s="146" t="s">
        <v>48</v>
      </c>
      <c r="B43" s="16">
        <v>0.27600000000000002</v>
      </c>
      <c r="C43" s="16">
        <v>0</v>
      </c>
      <c r="D43" s="233">
        <v>1.5663545475875185E-5</v>
      </c>
    </row>
    <row r="44" spans="1:239" s="155" customFormat="1">
      <c r="A44" s="146" t="s">
        <v>49</v>
      </c>
      <c r="B44" s="16">
        <v>0</v>
      </c>
      <c r="C44" s="16">
        <v>0</v>
      </c>
      <c r="D44" s="233">
        <v>0</v>
      </c>
    </row>
    <row r="45" spans="1:239" s="155" customFormat="1">
      <c r="A45" s="146" t="s">
        <v>50</v>
      </c>
      <c r="B45" s="16">
        <v>3.27</v>
      </c>
      <c r="C45" s="16">
        <v>0</v>
      </c>
      <c r="D45" s="233">
        <v>1.8557896270330381E-4</v>
      </c>
    </row>
    <row r="46" spans="1:239" s="155" customFormat="1">
      <c r="A46" s="152" t="s">
        <v>51</v>
      </c>
      <c r="B46" s="24">
        <v>3.5460000000000003</v>
      </c>
      <c r="C46" s="24">
        <v>0</v>
      </c>
      <c r="D46" s="236">
        <v>2.0124250817917902E-4</v>
      </c>
      <c r="E46" s="158"/>
      <c r="F46" s="158"/>
      <c r="G46" s="27"/>
      <c r="H46" s="157"/>
      <c r="I46" s="158"/>
      <c r="J46" s="158"/>
      <c r="K46" s="27"/>
      <c r="L46" s="157"/>
      <c r="M46" s="158"/>
      <c r="N46" s="158"/>
      <c r="O46" s="27"/>
      <c r="P46" s="157"/>
      <c r="Q46" s="158"/>
      <c r="R46" s="158"/>
      <c r="S46" s="27"/>
      <c r="T46" s="157"/>
      <c r="U46" s="158"/>
      <c r="V46" s="158"/>
      <c r="W46" s="27"/>
      <c r="X46" s="157"/>
      <c r="Y46" s="158"/>
      <c r="Z46" s="158"/>
      <c r="AA46" s="27"/>
      <c r="AB46" s="157"/>
      <c r="AC46" s="158"/>
      <c r="AD46" s="158"/>
      <c r="AE46" s="27"/>
      <c r="AF46" s="157"/>
      <c r="AG46" s="158"/>
      <c r="AH46" s="158"/>
      <c r="AI46" s="27"/>
      <c r="AJ46" s="157"/>
      <c r="AK46" s="158"/>
      <c r="AL46" s="158"/>
      <c r="AM46" s="27"/>
      <c r="AN46" s="157"/>
      <c r="AO46" s="158"/>
      <c r="AP46" s="158"/>
      <c r="AQ46" s="27"/>
      <c r="AR46" s="157"/>
      <c r="AS46" s="158"/>
      <c r="AT46" s="158"/>
      <c r="AU46" s="27"/>
      <c r="AV46" s="157"/>
      <c r="AW46" s="158"/>
      <c r="AX46" s="158"/>
      <c r="AY46" s="27"/>
      <c r="AZ46" s="157"/>
      <c r="BA46" s="158"/>
      <c r="BB46" s="158"/>
      <c r="BC46" s="27"/>
      <c r="BD46" s="157"/>
      <c r="BE46" s="158"/>
      <c r="BF46" s="158"/>
      <c r="BG46" s="27"/>
      <c r="BH46" s="157"/>
      <c r="BI46" s="158"/>
      <c r="BJ46" s="158"/>
      <c r="BK46" s="27"/>
      <c r="BL46" s="157"/>
      <c r="BM46" s="158"/>
      <c r="BN46" s="158"/>
      <c r="BO46" s="27"/>
      <c r="BP46" s="157"/>
      <c r="BQ46" s="158"/>
      <c r="BR46" s="158"/>
      <c r="BS46" s="27"/>
      <c r="BT46" s="157"/>
      <c r="BU46" s="158"/>
      <c r="BV46" s="158"/>
      <c r="BW46" s="27"/>
      <c r="BX46" s="157"/>
      <c r="BY46" s="158"/>
      <c r="BZ46" s="158"/>
      <c r="CA46" s="27"/>
      <c r="CB46" s="157"/>
      <c r="CC46" s="158"/>
      <c r="CD46" s="158"/>
      <c r="CE46" s="27"/>
      <c r="CF46" s="157"/>
      <c r="CG46" s="158"/>
      <c r="CH46" s="158"/>
      <c r="CI46" s="27"/>
      <c r="CJ46" s="157"/>
      <c r="CK46" s="158"/>
      <c r="CL46" s="158"/>
      <c r="CM46" s="27"/>
      <c r="CN46" s="157"/>
      <c r="CO46" s="158"/>
      <c r="CP46" s="158"/>
      <c r="CQ46" s="27"/>
      <c r="CR46" s="157"/>
      <c r="CS46" s="158"/>
      <c r="CT46" s="158"/>
      <c r="CU46" s="27"/>
      <c r="CV46" s="157"/>
      <c r="CW46" s="158"/>
      <c r="CX46" s="158"/>
      <c r="CY46" s="27"/>
      <c r="CZ46" s="157"/>
      <c r="DA46" s="158"/>
      <c r="DB46" s="158"/>
      <c r="DC46" s="27"/>
      <c r="DD46" s="157"/>
      <c r="DE46" s="158"/>
      <c r="DF46" s="158"/>
      <c r="DG46" s="27"/>
      <c r="DH46" s="157"/>
      <c r="DI46" s="158"/>
      <c r="DJ46" s="158"/>
      <c r="DK46" s="27"/>
      <c r="DL46" s="157"/>
      <c r="DM46" s="158"/>
      <c r="DN46" s="158"/>
      <c r="DO46" s="27"/>
      <c r="DP46" s="157"/>
      <c r="DQ46" s="158"/>
      <c r="DR46" s="158"/>
      <c r="DS46" s="27"/>
      <c r="DT46" s="157"/>
      <c r="DU46" s="158"/>
      <c r="DV46" s="158"/>
      <c r="DW46" s="27"/>
      <c r="DX46" s="157"/>
      <c r="DY46" s="158"/>
      <c r="DZ46" s="158"/>
      <c r="EA46" s="27"/>
      <c r="EB46" s="157"/>
      <c r="EC46" s="158"/>
      <c r="ED46" s="158"/>
      <c r="EE46" s="27"/>
      <c r="EF46" s="157"/>
      <c r="EG46" s="158"/>
      <c r="EH46" s="158"/>
      <c r="EI46" s="27"/>
      <c r="EJ46" s="157"/>
      <c r="EK46" s="158"/>
      <c r="EL46" s="158"/>
      <c r="EM46" s="27"/>
      <c r="EN46" s="157"/>
      <c r="EO46" s="158"/>
      <c r="EP46" s="158"/>
      <c r="EQ46" s="27"/>
      <c r="ER46" s="157"/>
      <c r="ES46" s="158"/>
      <c r="ET46" s="158"/>
      <c r="EU46" s="27"/>
      <c r="EV46" s="157"/>
      <c r="EW46" s="158"/>
      <c r="EX46" s="158"/>
      <c r="EY46" s="27"/>
      <c r="EZ46" s="157"/>
      <c r="FA46" s="158"/>
      <c r="FB46" s="158"/>
      <c r="FC46" s="27"/>
      <c r="FD46" s="157"/>
      <c r="FE46" s="158"/>
      <c r="FF46" s="158"/>
      <c r="FG46" s="27"/>
      <c r="FH46" s="157"/>
      <c r="FI46" s="158"/>
      <c r="FJ46" s="158"/>
      <c r="FK46" s="27"/>
      <c r="FL46" s="157"/>
      <c r="FM46" s="158"/>
      <c r="FN46" s="158"/>
      <c r="FO46" s="27"/>
      <c r="FP46" s="157"/>
      <c r="FQ46" s="158"/>
      <c r="FR46" s="158"/>
      <c r="FS46" s="27"/>
      <c r="FT46" s="157"/>
      <c r="FU46" s="158"/>
      <c r="FV46" s="158"/>
      <c r="FW46" s="27"/>
      <c r="FX46" s="157"/>
      <c r="FY46" s="158"/>
      <c r="FZ46" s="158"/>
      <c r="GA46" s="27"/>
      <c r="GB46" s="157"/>
      <c r="GC46" s="158"/>
      <c r="GD46" s="158"/>
      <c r="GE46" s="27"/>
      <c r="GF46" s="157"/>
      <c r="GG46" s="158"/>
      <c r="GH46" s="158"/>
      <c r="GI46" s="27"/>
      <c r="GJ46" s="157"/>
      <c r="GK46" s="158"/>
      <c r="GL46" s="158"/>
      <c r="GM46" s="27"/>
      <c r="GN46" s="157"/>
      <c r="GO46" s="158"/>
      <c r="GP46" s="158"/>
      <c r="GQ46" s="27"/>
      <c r="GR46" s="157"/>
      <c r="GS46" s="158"/>
      <c r="GT46" s="158"/>
      <c r="GU46" s="27"/>
      <c r="GV46" s="157"/>
      <c r="GW46" s="158"/>
      <c r="GX46" s="158"/>
      <c r="GY46" s="27"/>
      <c r="GZ46" s="157"/>
      <c r="HA46" s="158"/>
      <c r="HB46" s="158"/>
      <c r="HC46" s="27"/>
      <c r="HD46" s="157"/>
      <c r="HE46" s="158"/>
      <c r="HF46" s="158"/>
      <c r="HG46" s="27"/>
      <c r="HH46" s="157"/>
      <c r="HI46" s="158"/>
      <c r="HJ46" s="158"/>
      <c r="HK46" s="27"/>
      <c r="HL46" s="157"/>
      <c r="HM46" s="158"/>
      <c r="HN46" s="158"/>
      <c r="HO46" s="27"/>
      <c r="HP46" s="157"/>
      <c r="HQ46" s="158"/>
      <c r="HR46" s="158"/>
      <c r="HS46" s="27"/>
      <c r="HT46" s="157"/>
      <c r="HU46" s="158"/>
      <c r="HV46" s="158"/>
      <c r="HW46" s="27"/>
      <c r="HX46" s="157"/>
      <c r="HY46" s="158"/>
      <c r="HZ46" s="158"/>
      <c r="IA46" s="27"/>
      <c r="IB46" s="157"/>
      <c r="IC46" s="158"/>
      <c r="ID46" s="158"/>
      <c r="IE46" s="27"/>
    </row>
    <row r="47" spans="1:239" s="155" customFormat="1">
      <c r="A47" s="159" t="s">
        <v>52</v>
      </c>
      <c r="B47" s="29">
        <v>22.366</v>
      </c>
      <c r="C47" s="29">
        <v>0</v>
      </c>
      <c r="D47" s="237">
        <v>1.2693147033095086E-3</v>
      </c>
      <c r="E47" s="158"/>
      <c r="F47" s="157"/>
      <c r="G47" s="158"/>
      <c r="H47" s="158"/>
      <c r="I47" s="158"/>
      <c r="J47" s="157"/>
      <c r="K47" s="158"/>
      <c r="L47" s="158"/>
      <c r="M47" s="158"/>
      <c r="N47" s="157"/>
      <c r="O47" s="158"/>
      <c r="P47" s="158"/>
      <c r="Q47" s="158"/>
      <c r="R47" s="157"/>
      <c r="S47" s="158"/>
      <c r="T47" s="158"/>
      <c r="U47" s="158"/>
      <c r="V47" s="157"/>
      <c r="W47" s="158"/>
      <c r="X47" s="158"/>
      <c r="Y47" s="158"/>
      <c r="Z47" s="157"/>
      <c r="AA47" s="158"/>
      <c r="AB47" s="158"/>
      <c r="AC47" s="158"/>
      <c r="AD47" s="157"/>
      <c r="AE47" s="158"/>
      <c r="AF47" s="158"/>
      <c r="AG47" s="158"/>
      <c r="AH47" s="157"/>
      <c r="AI47" s="158"/>
      <c r="AJ47" s="158"/>
      <c r="AK47" s="158"/>
      <c r="AL47" s="157"/>
      <c r="AM47" s="158"/>
      <c r="AN47" s="158"/>
      <c r="AO47" s="158"/>
      <c r="AP47" s="157"/>
      <c r="AQ47" s="158"/>
      <c r="AR47" s="158"/>
      <c r="AS47" s="158"/>
      <c r="AT47" s="157"/>
      <c r="AU47" s="158"/>
      <c r="AV47" s="158"/>
      <c r="AW47" s="158"/>
      <c r="AX47" s="157"/>
      <c r="AY47" s="158"/>
      <c r="AZ47" s="158"/>
      <c r="BA47" s="158"/>
      <c r="BB47" s="157"/>
      <c r="BC47" s="158"/>
      <c r="BD47" s="158"/>
      <c r="BE47" s="158"/>
      <c r="BF47" s="157"/>
      <c r="BG47" s="158"/>
      <c r="BH47" s="158"/>
      <c r="BI47" s="158"/>
      <c r="BJ47" s="157"/>
      <c r="BK47" s="158"/>
      <c r="BL47" s="158"/>
      <c r="BM47" s="158"/>
      <c r="BN47" s="157"/>
      <c r="BO47" s="158"/>
      <c r="BP47" s="158"/>
      <c r="BQ47" s="158"/>
      <c r="BR47" s="157"/>
      <c r="BS47" s="158"/>
      <c r="BT47" s="158"/>
      <c r="BU47" s="158"/>
      <c r="BV47" s="157"/>
      <c r="BW47" s="158"/>
      <c r="BX47" s="158"/>
      <c r="BY47" s="158"/>
      <c r="BZ47" s="157"/>
      <c r="CA47" s="158"/>
      <c r="CB47" s="158"/>
      <c r="CC47" s="158"/>
      <c r="CD47" s="157"/>
      <c r="CE47" s="158"/>
      <c r="CF47" s="158"/>
      <c r="CG47" s="158"/>
      <c r="CH47" s="157"/>
      <c r="CI47" s="158"/>
      <c r="CJ47" s="158"/>
      <c r="CK47" s="158"/>
      <c r="CL47" s="157"/>
      <c r="CM47" s="158"/>
      <c r="CN47" s="158"/>
      <c r="CO47" s="158"/>
      <c r="CP47" s="157"/>
      <c r="CQ47" s="158"/>
      <c r="CR47" s="158"/>
      <c r="CS47" s="158"/>
      <c r="CT47" s="157"/>
      <c r="CU47" s="158"/>
      <c r="CV47" s="158"/>
      <c r="CW47" s="158"/>
      <c r="CX47" s="157"/>
      <c r="CY47" s="158"/>
      <c r="CZ47" s="158"/>
      <c r="DA47" s="158"/>
      <c r="DB47" s="157"/>
      <c r="DC47" s="158"/>
      <c r="DD47" s="158"/>
      <c r="DE47" s="158"/>
      <c r="DF47" s="157"/>
      <c r="DG47" s="158"/>
      <c r="DH47" s="158"/>
      <c r="DI47" s="158"/>
      <c r="DJ47" s="157"/>
      <c r="DK47" s="158"/>
      <c r="DL47" s="158"/>
      <c r="DM47" s="158"/>
      <c r="DN47" s="157"/>
      <c r="DO47" s="158"/>
      <c r="DP47" s="158"/>
      <c r="DQ47" s="158"/>
      <c r="DR47" s="157"/>
      <c r="DS47" s="158"/>
      <c r="DT47" s="158"/>
      <c r="DU47" s="158"/>
      <c r="DV47" s="157"/>
      <c r="DW47" s="158"/>
      <c r="DX47" s="158"/>
      <c r="DY47" s="158"/>
      <c r="DZ47" s="157"/>
      <c r="EA47" s="158"/>
      <c r="EB47" s="158"/>
      <c r="EC47" s="158"/>
      <c r="ED47" s="157"/>
      <c r="EE47" s="158"/>
      <c r="EF47" s="158"/>
      <c r="EG47" s="158"/>
      <c r="EH47" s="157"/>
      <c r="EI47" s="158"/>
      <c r="EJ47" s="158"/>
      <c r="EK47" s="158"/>
      <c r="EL47" s="157"/>
      <c r="EM47" s="158"/>
      <c r="EN47" s="158"/>
      <c r="EO47" s="158"/>
      <c r="EP47" s="157"/>
      <c r="EQ47" s="158"/>
      <c r="ER47" s="158"/>
      <c r="ES47" s="158"/>
      <c r="ET47" s="157"/>
      <c r="EU47" s="158"/>
      <c r="EV47" s="158"/>
      <c r="EW47" s="158"/>
      <c r="EX47" s="157"/>
      <c r="EY47" s="158"/>
      <c r="EZ47" s="158"/>
      <c r="FA47" s="158"/>
      <c r="FB47" s="157"/>
      <c r="FC47" s="158"/>
      <c r="FD47" s="158"/>
      <c r="FE47" s="158"/>
      <c r="FF47" s="157"/>
      <c r="FG47" s="158"/>
      <c r="FH47" s="158"/>
      <c r="FI47" s="158"/>
      <c r="FJ47" s="157"/>
      <c r="FK47" s="158"/>
      <c r="FL47" s="158"/>
      <c r="FM47" s="158"/>
      <c r="FN47" s="157"/>
      <c r="FO47" s="158"/>
      <c r="FP47" s="158"/>
      <c r="FQ47" s="158"/>
      <c r="FR47" s="157"/>
      <c r="FS47" s="158"/>
      <c r="FT47" s="158"/>
      <c r="FU47" s="158"/>
      <c r="FV47" s="157"/>
      <c r="FW47" s="158"/>
      <c r="FX47" s="158"/>
      <c r="FY47" s="158"/>
      <c r="FZ47" s="157"/>
      <c r="GA47" s="158"/>
      <c r="GB47" s="158"/>
      <c r="GC47" s="158"/>
      <c r="GD47" s="157"/>
      <c r="GE47" s="158"/>
      <c r="GF47" s="158"/>
      <c r="GG47" s="158"/>
      <c r="GH47" s="157"/>
      <c r="GI47" s="158"/>
      <c r="GJ47" s="158"/>
      <c r="GK47" s="158"/>
      <c r="GL47" s="157"/>
      <c r="GM47" s="158"/>
      <c r="GN47" s="158"/>
      <c r="GO47" s="158"/>
      <c r="GP47" s="157"/>
      <c r="GQ47" s="158"/>
      <c r="GR47" s="158"/>
      <c r="GS47" s="158"/>
      <c r="GT47" s="157"/>
      <c r="GU47" s="158"/>
      <c r="GV47" s="158"/>
      <c r="GW47" s="158"/>
      <c r="GX47" s="157"/>
      <c r="GY47" s="158"/>
      <c r="GZ47" s="158"/>
      <c r="HA47" s="158"/>
      <c r="HB47" s="157"/>
      <c r="HC47" s="158"/>
      <c r="HD47" s="158"/>
      <c r="HE47" s="158"/>
      <c r="HF47" s="157"/>
      <c r="HG47" s="158"/>
      <c r="HH47" s="158"/>
      <c r="HI47" s="158"/>
      <c r="HJ47" s="157"/>
      <c r="HK47" s="158"/>
      <c r="HL47" s="158"/>
      <c r="HM47" s="158"/>
      <c r="HN47" s="157"/>
      <c r="HO47" s="158"/>
      <c r="HP47" s="158"/>
      <c r="HQ47" s="158"/>
      <c r="HR47" s="157"/>
      <c r="HS47" s="158"/>
      <c r="HT47" s="158"/>
      <c r="HU47" s="158"/>
      <c r="HV47" s="157"/>
      <c r="HW47" s="158"/>
      <c r="HX47" s="158"/>
      <c r="HY47" s="158"/>
      <c r="HZ47" s="157"/>
      <c r="IA47" s="158"/>
      <c r="IB47" s="158"/>
      <c r="IC47" s="158"/>
    </row>
    <row r="48" spans="1:239" s="156" customFormat="1" ht="13.5" thickBot="1">
      <c r="A48" s="162" t="s">
        <v>53</v>
      </c>
      <c r="B48" s="32">
        <v>17620.531726044534</v>
      </c>
      <c r="C48" s="32">
        <v>0.31</v>
      </c>
      <c r="D48" s="238">
        <v>1</v>
      </c>
    </row>
    <row r="49" spans="1:239" s="155" customFormat="1" ht="13.5" thickBot="1">
      <c r="A49" s="166"/>
      <c r="B49" s="34"/>
      <c r="C49" s="34"/>
      <c r="D49" s="239"/>
    </row>
    <row r="50" spans="1:239" s="155" customFormat="1" ht="13.5" thickBot="1">
      <c r="A50" s="167" t="s">
        <v>54</v>
      </c>
      <c r="B50" s="37">
        <v>8464.02</v>
      </c>
      <c r="C50" s="37">
        <v>0.13</v>
      </c>
      <c r="D50" s="240">
        <v>1</v>
      </c>
    </row>
    <row r="51" spans="1:239" s="155" customFormat="1">
      <c r="A51" s="168" t="s">
        <v>55</v>
      </c>
      <c r="B51" s="40">
        <v>114.68</v>
      </c>
      <c r="C51" s="40">
        <v>0</v>
      </c>
      <c r="D51" s="241">
        <v>1.3549117322501601E-2</v>
      </c>
    </row>
    <row r="52" spans="1:239" s="155" customFormat="1">
      <c r="A52" s="152" t="s">
        <v>56</v>
      </c>
      <c r="B52" s="24">
        <v>469.34</v>
      </c>
      <c r="C52" s="24">
        <v>0.01</v>
      </c>
      <c r="D52" s="236">
        <v>5.5451192223080752E-2</v>
      </c>
      <c r="E52" s="158"/>
      <c r="F52" s="158"/>
      <c r="G52" s="27"/>
      <c r="H52" s="157"/>
      <c r="I52" s="158"/>
      <c r="J52" s="158"/>
      <c r="K52" s="27"/>
      <c r="L52" s="157"/>
      <c r="M52" s="158"/>
      <c r="N52" s="158"/>
      <c r="O52" s="27"/>
      <c r="P52" s="157"/>
      <c r="Q52" s="158"/>
      <c r="R52" s="158"/>
      <c r="S52" s="27"/>
      <c r="T52" s="157"/>
      <c r="U52" s="158"/>
      <c r="V52" s="158"/>
      <c r="W52" s="27"/>
      <c r="X52" s="157"/>
      <c r="Y52" s="158"/>
      <c r="Z52" s="158"/>
      <c r="AA52" s="27"/>
      <c r="AB52" s="157"/>
      <c r="AC52" s="158"/>
      <c r="AD52" s="158"/>
      <c r="AE52" s="27"/>
      <c r="AF52" s="157"/>
      <c r="AG52" s="158"/>
      <c r="AH52" s="158"/>
      <c r="AI52" s="27"/>
      <c r="AJ52" s="157"/>
      <c r="AK52" s="158"/>
      <c r="AL52" s="158"/>
      <c r="AM52" s="27"/>
      <c r="AN52" s="157"/>
      <c r="AO52" s="158"/>
      <c r="AP52" s="158"/>
      <c r="AQ52" s="27"/>
      <c r="AR52" s="157"/>
      <c r="AS52" s="158"/>
      <c r="AT52" s="158"/>
      <c r="AU52" s="27"/>
      <c r="AV52" s="157"/>
      <c r="AW52" s="158"/>
      <c r="AX52" s="158"/>
      <c r="AY52" s="27"/>
      <c r="AZ52" s="157"/>
      <c r="BA52" s="158"/>
      <c r="BB52" s="158"/>
      <c r="BC52" s="27"/>
      <c r="BD52" s="157"/>
      <c r="BE52" s="158"/>
      <c r="BF52" s="158"/>
      <c r="BG52" s="27"/>
      <c r="BH52" s="157"/>
      <c r="BI52" s="158"/>
      <c r="BJ52" s="158"/>
      <c r="BK52" s="27"/>
      <c r="BL52" s="157"/>
      <c r="BM52" s="158"/>
      <c r="BN52" s="158"/>
      <c r="BO52" s="27"/>
      <c r="BP52" s="157"/>
      <c r="BQ52" s="158"/>
      <c r="BR52" s="158"/>
      <c r="BS52" s="27"/>
      <c r="BT52" s="157"/>
      <c r="BU52" s="158"/>
      <c r="BV52" s="158"/>
      <c r="BW52" s="27"/>
      <c r="BX52" s="157"/>
      <c r="BY52" s="158"/>
      <c r="BZ52" s="158"/>
      <c r="CA52" s="27"/>
      <c r="CB52" s="157"/>
      <c r="CC52" s="158"/>
      <c r="CD52" s="158"/>
      <c r="CE52" s="27"/>
      <c r="CF52" s="157"/>
      <c r="CG52" s="158"/>
      <c r="CH52" s="158"/>
      <c r="CI52" s="27"/>
      <c r="CJ52" s="157"/>
      <c r="CK52" s="158"/>
      <c r="CL52" s="158"/>
      <c r="CM52" s="27"/>
      <c r="CN52" s="157"/>
      <c r="CO52" s="158"/>
      <c r="CP52" s="158"/>
      <c r="CQ52" s="27"/>
      <c r="CR52" s="157"/>
      <c r="CS52" s="158"/>
      <c r="CT52" s="158"/>
      <c r="CU52" s="27"/>
      <c r="CV52" s="157"/>
      <c r="CW52" s="158"/>
      <c r="CX52" s="158"/>
      <c r="CY52" s="27"/>
      <c r="CZ52" s="157"/>
      <c r="DA52" s="158"/>
      <c r="DB52" s="158"/>
      <c r="DC52" s="27"/>
      <c r="DD52" s="157"/>
      <c r="DE52" s="158"/>
      <c r="DF52" s="158"/>
      <c r="DG52" s="27"/>
      <c r="DH52" s="157"/>
      <c r="DI52" s="158"/>
      <c r="DJ52" s="158"/>
      <c r="DK52" s="27"/>
      <c r="DL52" s="157"/>
      <c r="DM52" s="158"/>
      <c r="DN52" s="158"/>
      <c r="DO52" s="27"/>
      <c r="DP52" s="157"/>
      <c r="DQ52" s="158"/>
      <c r="DR52" s="158"/>
      <c r="DS52" s="27"/>
      <c r="DT52" s="157"/>
      <c r="DU52" s="158"/>
      <c r="DV52" s="158"/>
      <c r="DW52" s="27"/>
      <c r="DX52" s="157"/>
      <c r="DY52" s="158"/>
      <c r="DZ52" s="158"/>
      <c r="EA52" s="27"/>
      <c r="EB52" s="157"/>
      <c r="EC52" s="158"/>
      <c r="ED52" s="158"/>
      <c r="EE52" s="27"/>
      <c r="EF52" s="157"/>
      <c r="EG52" s="158"/>
      <c r="EH52" s="158"/>
      <c r="EI52" s="27"/>
      <c r="EJ52" s="157"/>
      <c r="EK52" s="158"/>
      <c r="EL52" s="158"/>
      <c r="EM52" s="27"/>
      <c r="EN52" s="157"/>
      <c r="EO52" s="158"/>
      <c r="EP52" s="158"/>
      <c r="EQ52" s="27"/>
      <c r="ER52" s="157"/>
      <c r="ES52" s="158"/>
      <c r="ET52" s="158"/>
      <c r="EU52" s="27"/>
      <c r="EV52" s="157"/>
      <c r="EW52" s="158"/>
      <c r="EX52" s="158"/>
      <c r="EY52" s="27"/>
      <c r="EZ52" s="157"/>
      <c r="FA52" s="158"/>
      <c r="FB52" s="158"/>
      <c r="FC52" s="27"/>
      <c r="FD52" s="157"/>
      <c r="FE52" s="158"/>
      <c r="FF52" s="158"/>
      <c r="FG52" s="27"/>
      <c r="FH52" s="157"/>
      <c r="FI52" s="158"/>
      <c r="FJ52" s="158"/>
      <c r="FK52" s="27"/>
      <c r="FL52" s="157"/>
      <c r="FM52" s="158"/>
      <c r="FN52" s="158"/>
      <c r="FO52" s="27"/>
      <c r="FP52" s="157"/>
      <c r="FQ52" s="158"/>
      <c r="FR52" s="158"/>
      <c r="FS52" s="27"/>
      <c r="FT52" s="157"/>
      <c r="FU52" s="158"/>
      <c r="FV52" s="158"/>
      <c r="FW52" s="27"/>
      <c r="FX52" s="157"/>
      <c r="FY52" s="158"/>
      <c r="FZ52" s="158"/>
      <c r="GA52" s="27"/>
      <c r="GB52" s="157"/>
      <c r="GC52" s="158"/>
      <c r="GD52" s="158"/>
      <c r="GE52" s="27"/>
      <c r="GF52" s="157"/>
      <c r="GG52" s="158"/>
      <c r="GH52" s="158"/>
      <c r="GI52" s="27"/>
      <c r="GJ52" s="157"/>
      <c r="GK52" s="158"/>
      <c r="GL52" s="158"/>
      <c r="GM52" s="27"/>
      <c r="GN52" s="157"/>
      <c r="GO52" s="158"/>
      <c r="GP52" s="158"/>
      <c r="GQ52" s="27"/>
      <c r="GR52" s="157"/>
      <c r="GS52" s="158"/>
      <c r="GT52" s="158"/>
      <c r="GU52" s="27"/>
      <c r="GV52" s="157"/>
      <c r="GW52" s="158"/>
      <c r="GX52" s="158"/>
      <c r="GY52" s="27"/>
      <c r="GZ52" s="157"/>
      <c r="HA52" s="158"/>
      <c r="HB52" s="158"/>
      <c r="HC52" s="27"/>
      <c r="HD52" s="157"/>
      <c r="HE52" s="158"/>
      <c r="HF52" s="158"/>
      <c r="HG52" s="27"/>
      <c r="HH52" s="157"/>
      <c r="HI52" s="158"/>
      <c r="HJ52" s="158"/>
      <c r="HK52" s="27"/>
      <c r="HL52" s="157"/>
      <c r="HM52" s="158"/>
      <c r="HN52" s="158"/>
      <c r="HO52" s="27"/>
      <c r="HP52" s="157"/>
      <c r="HQ52" s="158"/>
      <c r="HR52" s="158"/>
      <c r="HS52" s="27"/>
      <c r="HT52" s="157"/>
      <c r="HU52" s="158"/>
      <c r="HV52" s="158"/>
      <c r="HW52" s="27"/>
      <c r="HX52" s="157"/>
      <c r="HY52" s="158"/>
      <c r="HZ52" s="158"/>
      <c r="IA52" s="27"/>
      <c r="IB52" s="157"/>
      <c r="IC52" s="158"/>
      <c r="ID52" s="158"/>
      <c r="IE52" s="27"/>
    </row>
    <row r="53" spans="1:239" s="26" customFormat="1">
      <c r="A53" s="152" t="s">
        <v>57</v>
      </c>
      <c r="B53" s="24">
        <v>7880</v>
      </c>
      <c r="C53" s="24">
        <v>0.12</v>
      </c>
      <c r="D53" s="236">
        <v>0.93099969045441755</v>
      </c>
    </row>
    <row r="54" spans="1:239" ht="13.5" thickBot="1">
      <c r="A54" s="169" t="s">
        <v>18</v>
      </c>
      <c r="B54" s="43">
        <v>0</v>
      </c>
      <c r="C54" s="43">
        <v>0</v>
      </c>
      <c r="D54" s="242">
        <v>0</v>
      </c>
    </row>
    <row r="55" spans="1:239">
      <c r="A55" s="165" t="s">
        <v>58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56"/>
  <sheetViews>
    <sheetView showGridLines="0" zoomScaleNormal="100" workbookViewId="0"/>
  </sheetViews>
  <sheetFormatPr defaultColWidth="13.140625" defaultRowHeight="12.75"/>
  <cols>
    <col min="1" max="1" width="52.140625" style="172" customWidth="1"/>
    <col min="2" max="3" width="14.42578125" style="172" customWidth="1"/>
    <col min="4" max="4" width="9.85546875" style="172" customWidth="1"/>
    <col min="5" max="256" width="13.140625" style="172"/>
    <col min="257" max="257" width="52.140625" style="172" customWidth="1"/>
    <col min="258" max="259" width="14.42578125" style="172" customWidth="1"/>
    <col min="260" max="260" width="9.85546875" style="172" customWidth="1"/>
    <col min="261" max="512" width="13.140625" style="172"/>
    <col min="513" max="513" width="52.140625" style="172" customWidth="1"/>
    <col min="514" max="515" width="14.42578125" style="172" customWidth="1"/>
    <col min="516" max="516" width="9.85546875" style="172" customWidth="1"/>
    <col min="517" max="768" width="13.140625" style="172"/>
    <col min="769" max="769" width="52.140625" style="172" customWidth="1"/>
    <col min="770" max="771" width="14.42578125" style="172" customWidth="1"/>
    <col min="772" max="772" width="9.85546875" style="172" customWidth="1"/>
    <col min="773" max="1024" width="13.140625" style="172"/>
    <col min="1025" max="1025" width="52.140625" style="172" customWidth="1"/>
    <col min="1026" max="1027" width="14.42578125" style="172" customWidth="1"/>
    <col min="1028" max="1028" width="9.85546875" style="172" customWidth="1"/>
    <col min="1029" max="1280" width="13.140625" style="172"/>
    <col min="1281" max="1281" width="52.140625" style="172" customWidth="1"/>
    <col min="1282" max="1283" width="14.42578125" style="172" customWidth="1"/>
    <col min="1284" max="1284" width="9.85546875" style="172" customWidth="1"/>
    <col min="1285" max="1536" width="13.140625" style="172"/>
    <col min="1537" max="1537" width="52.140625" style="172" customWidth="1"/>
    <col min="1538" max="1539" width="14.42578125" style="172" customWidth="1"/>
    <col min="1540" max="1540" width="9.85546875" style="172" customWidth="1"/>
    <col min="1541" max="1792" width="13.140625" style="172"/>
    <col min="1793" max="1793" width="52.140625" style="172" customWidth="1"/>
    <col min="1794" max="1795" width="14.42578125" style="172" customWidth="1"/>
    <col min="1796" max="1796" width="9.85546875" style="172" customWidth="1"/>
    <col min="1797" max="2048" width="13.140625" style="172"/>
    <col min="2049" max="2049" width="52.140625" style="172" customWidth="1"/>
    <col min="2050" max="2051" width="14.42578125" style="172" customWidth="1"/>
    <col min="2052" max="2052" width="9.85546875" style="172" customWidth="1"/>
    <col min="2053" max="2304" width="13.140625" style="172"/>
    <col min="2305" max="2305" width="52.140625" style="172" customWidth="1"/>
    <col min="2306" max="2307" width="14.42578125" style="172" customWidth="1"/>
    <col min="2308" max="2308" width="9.85546875" style="172" customWidth="1"/>
    <col min="2309" max="2560" width="13.140625" style="172"/>
    <col min="2561" max="2561" width="52.140625" style="172" customWidth="1"/>
    <col min="2562" max="2563" width="14.42578125" style="172" customWidth="1"/>
    <col min="2564" max="2564" width="9.85546875" style="172" customWidth="1"/>
    <col min="2565" max="2816" width="13.140625" style="172"/>
    <col min="2817" max="2817" width="52.140625" style="172" customWidth="1"/>
    <col min="2818" max="2819" width="14.42578125" style="172" customWidth="1"/>
    <col min="2820" max="2820" width="9.85546875" style="172" customWidth="1"/>
    <col min="2821" max="3072" width="13.140625" style="172"/>
    <col min="3073" max="3073" width="52.140625" style="172" customWidth="1"/>
    <col min="3074" max="3075" width="14.42578125" style="172" customWidth="1"/>
    <col min="3076" max="3076" width="9.85546875" style="172" customWidth="1"/>
    <col min="3077" max="3328" width="13.140625" style="172"/>
    <col min="3329" max="3329" width="52.140625" style="172" customWidth="1"/>
    <col min="3330" max="3331" width="14.42578125" style="172" customWidth="1"/>
    <col min="3332" max="3332" width="9.85546875" style="172" customWidth="1"/>
    <col min="3333" max="3584" width="13.140625" style="172"/>
    <col min="3585" max="3585" width="52.140625" style="172" customWidth="1"/>
    <col min="3586" max="3587" width="14.42578125" style="172" customWidth="1"/>
    <col min="3588" max="3588" width="9.85546875" style="172" customWidth="1"/>
    <col min="3589" max="3840" width="13.140625" style="172"/>
    <col min="3841" max="3841" width="52.140625" style="172" customWidth="1"/>
    <col min="3842" max="3843" width="14.42578125" style="172" customWidth="1"/>
    <col min="3844" max="3844" width="9.85546875" style="172" customWidth="1"/>
    <col min="3845" max="4096" width="13.140625" style="172"/>
    <col min="4097" max="4097" width="52.140625" style="172" customWidth="1"/>
    <col min="4098" max="4099" width="14.42578125" style="172" customWidth="1"/>
    <col min="4100" max="4100" width="9.85546875" style="172" customWidth="1"/>
    <col min="4101" max="4352" width="13.140625" style="172"/>
    <col min="4353" max="4353" width="52.140625" style="172" customWidth="1"/>
    <col min="4354" max="4355" width="14.42578125" style="172" customWidth="1"/>
    <col min="4356" max="4356" width="9.85546875" style="172" customWidth="1"/>
    <col min="4357" max="4608" width="13.140625" style="172"/>
    <col min="4609" max="4609" width="52.140625" style="172" customWidth="1"/>
    <col min="4610" max="4611" width="14.42578125" style="172" customWidth="1"/>
    <col min="4612" max="4612" width="9.85546875" style="172" customWidth="1"/>
    <col min="4613" max="4864" width="13.140625" style="172"/>
    <col min="4865" max="4865" width="52.140625" style="172" customWidth="1"/>
    <col min="4866" max="4867" width="14.42578125" style="172" customWidth="1"/>
    <col min="4868" max="4868" width="9.85546875" style="172" customWidth="1"/>
    <col min="4869" max="5120" width="13.140625" style="172"/>
    <col min="5121" max="5121" width="52.140625" style="172" customWidth="1"/>
    <col min="5122" max="5123" width="14.42578125" style="172" customWidth="1"/>
    <col min="5124" max="5124" width="9.85546875" style="172" customWidth="1"/>
    <col min="5125" max="5376" width="13.140625" style="172"/>
    <col min="5377" max="5377" width="52.140625" style="172" customWidth="1"/>
    <col min="5378" max="5379" width="14.42578125" style="172" customWidth="1"/>
    <col min="5380" max="5380" width="9.85546875" style="172" customWidth="1"/>
    <col min="5381" max="5632" width="13.140625" style="172"/>
    <col min="5633" max="5633" width="52.140625" style="172" customWidth="1"/>
    <col min="5634" max="5635" width="14.42578125" style="172" customWidth="1"/>
    <col min="5636" max="5636" width="9.85546875" style="172" customWidth="1"/>
    <col min="5637" max="5888" width="13.140625" style="172"/>
    <col min="5889" max="5889" width="52.140625" style="172" customWidth="1"/>
    <col min="5890" max="5891" width="14.42578125" style="172" customWidth="1"/>
    <col min="5892" max="5892" width="9.85546875" style="172" customWidth="1"/>
    <col min="5893" max="6144" width="13.140625" style="172"/>
    <col min="6145" max="6145" width="52.140625" style="172" customWidth="1"/>
    <col min="6146" max="6147" width="14.42578125" style="172" customWidth="1"/>
    <col min="6148" max="6148" width="9.85546875" style="172" customWidth="1"/>
    <col min="6149" max="6400" width="13.140625" style="172"/>
    <col min="6401" max="6401" width="52.140625" style="172" customWidth="1"/>
    <col min="6402" max="6403" width="14.42578125" style="172" customWidth="1"/>
    <col min="6404" max="6404" width="9.85546875" style="172" customWidth="1"/>
    <col min="6405" max="6656" width="13.140625" style="172"/>
    <col min="6657" max="6657" width="52.140625" style="172" customWidth="1"/>
    <col min="6658" max="6659" width="14.42578125" style="172" customWidth="1"/>
    <col min="6660" max="6660" width="9.85546875" style="172" customWidth="1"/>
    <col min="6661" max="6912" width="13.140625" style="172"/>
    <col min="6913" max="6913" width="52.140625" style="172" customWidth="1"/>
    <col min="6914" max="6915" width="14.42578125" style="172" customWidth="1"/>
    <col min="6916" max="6916" width="9.85546875" style="172" customWidth="1"/>
    <col min="6917" max="7168" width="13.140625" style="172"/>
    <col min="7169" max="7169" width="52.140625" style="172" customWidth="1"/>
    <col min="7170" max="7171" width="14.42578125" style="172" customWidth="1"/>
    <col min="7172" max="7172" width="9.85546875" style="172" customWidth="1"/>
    <col min="7173" max="7424" width="13.140625" style="172"/>
    <col min="7425" max="7425" width="52.140625" style="172" customWidth="1"/>
    <col min="7426" max="7427" width="14.42578125" style="172" customWidth="1"/>
    <col min="7428" max="7428" width="9.85546875" style="172" customWidth="1"/>
    <col min="7429" max="7680" width="13.140625" style="172"/>
    <col min="7681" max="7681" width="52.140625" style="172" customWidth="1"/>
    <col min="7682" max="7683" width="14.42578125" style="172" customWidth="1"/>
    <col min="7684" max="7684" width="9.85546875" style="172" customWidth="1"/>
    <col min="7685" max="7936" width="13.140625" style="172"/>
    <col min="7937" max="7937" width="52.140625" style="172" customWidth="1"/>
    <col min="7938" max="7939" width="14.42578125" style="172" customWidth="1"/>
    <col min="7940" max="7940" width="9.85546875" style="172" customWidth="1"/>
    <col min="7941" max="8192" width="13.140625" style="172"/>
    <col min="8193" max="8193" width="52.140625" style="172" customWidth="1"/>
    <col min="8194" max="8195" width="14.42578125" style="172" customWidth="1"/>
    <col min="8196" max="8196" width="9.85546875" style="172" customWidth="1"/>
    <col min="8197" max="8448" width="13.140625" style="172"/>
    <col min="8449" max="8449" width="52.140625" style="172" customWidth="1"/>
    <col min="8450" max="8451" width="14.42578125" style="172" customWidth="1"/>
    <col min="8452" max="8452" width="9.85546875" style="172" customWidth="1"/>
    <col min="8453" max="8704" width="13.140625" style="172"/>
    <col min="8705" max="8705" width="52.140625" style="172" customWidth="1"/>
    <col min="8706" max="8707" width="14.42578125" style="172" customWidth="1"/>
    <col min="8708" max="8708" width="9.85546875" style="172" customWidth="1"/>
    <col min="8709" max="8960" width="13.140625" style="172"/>
    <col min="8961" max="8961" width="52.140625" style="172" customWidth="1"/>
    <col min="8962" max="8963" width="14.42578125" style="172" customWidth="1"/>
    <col min="8964" max="8964" width="9.85546875" style="172" customWidth="1"/>
    <col min="8965" max="9216" width="13.140625" style="172"/>
    <col min="9217" max="9217" width="52.140625" style="172" customWidth="1"/>
    <col min="9218" max="9219" width="14.42578125" style="172" customWidth="1"/>
    <col min="9220" max="9220" width="9.85546875" style="172" customWidth="1"/>
    <col min="9221" max="9472" width="13.140625" style="172"/>
    <col min="9473" max="9473" width="52.140625" style="172" customWidth="1"/>
    <col min="9474" max="9475" width="14.42578125" style="172" customWidth="1"/>
    <col min="9476" max="9476" width="9.85546875" style="172" customWidth="1"/>
    <col min="9477" max="9728" width="13.140625" style="172"/>
    <col min="9729" max="9729" width="52.140625" style="172" customWidth="1"/>
    <col min="9730" max="9731" width="14.42578125" style="172" customWidth="1"/>
    <col min="9732" max="9732" width="9.85546875" style="172" customWidth="1"/>
    <col min="9733" max="9984" width="13.140625" style="172"/>
    <col min="9985" max="9985" width="52.140625" style="172" customWidth="1"/>
    <col min="9986" max="9987" width="14.42578125" style="172" customWidth="1"/>
    <col min="9988" max="9988" width="9.85546875" style="172" customWidth="1"/>
    <col min="9989" max="10240" width="13.140625" style="172"/>
    <col min="10241" max="10241" width="52.140625" style="172" customWidth="1"/>
    <col min="10242" max="10243" width="14.42578125" style="172" customWidth="1"/>
    <col min="10244" max="10244" width="9.85546875" style="172" customWidth="1"/>
    <col min="10245" max="10496" width="13.140625" style="172"/>
    <col min="10497" max="10497" width="52.140625" style="172" customWidth="1"/>
    <col min="10498" max="10499" width="14.42578125" style="172" customWidth="1"/>
    <col min="10500" max="10500" width="9.85546875" style="172" customWidth="1"/>
    <col min="10501" max="10752" width="13.140625" style="172"/>
    <col min="10753" max="10753" width="52.140625" style="172" customWidth="1"/>
    <col min="10754" max="10755" width="14.42578125" style="172" customWidth="1"/>
    <col min="10756" max="10756" width="9.85546875" style="172" customWidth="1"/>
    <col min="10757" max="11008" width="13.140625" style="172"/>
    <col min="11009" max="11009" width="52.140625" style="172" customWidth="1"/>
    <col min="11010" max="11011" width="14.42578125" style="172" customWidth="1"/>
    <col min="11012" max="11012" width="9.85546875" style="172" customWidth="1"/>
    <col min="11013" max="11264" width="13.140625" style="172"/>
    <col min="11265" max="11265" width="52.140625" style="172" customWidth="1"/>
    <col min="11266" max="11267" width="14.42578125" style="172" customWidth="1"/>
    <col min="11268" max="11268" width="9.85546875" style="172" customWidth="1"/>
    <col min="11269" max="11520" width="13.140625" style="172"/>
    <col min="11521" max="11521" width="52.140625" style="172" customWidth="1"/>
    <col min="11522" max="11523" width="14.42578125" style="172" customWidth="1"/>
    <col min="11524" max="11524" width="9.85546875" style="172" customWidth="1"/>
    <col min="11525" max="11776" width="13.140625" style="172"/>
    <col min="11777" max="11777" width="52.140625" style="172" customWidth="1"/>
    <col min="11778" max="11779" width="14.42578125" style="172" customWidth="1"/>
    <col min="11780" max="11780" width="9.85546875" style="172" customWidth="1"/>
    <col min="11781" max="12032" width="13.140625" style="172"/>
    <col min="12033" max="12033" width="52.140625" style="172" customWidth="1"/>
    <col min="12034" max="12035" width="14.42578125" style="172" customWidth="1"/>
    <col min="12036" max="12036" width="9.85546875" style="172" customWidth="1"/>
    <col min="12037" max="12288" width="13.140625" style="172"/>
    <col min="12289" max="12289" width="52.140625" style="172" customWidth="1"/>
    <col min="12290" max="12291" width="14.42578125" style="172" customWidth="1"/>
    <col min="12292" max="12292" width="9.85546875" style="172" customWidth="1"/>
    <col min="12293" max="12544" width="13.140625" style="172"/>
    <col min="12545" max="12545" width="52.140625" style="172" customWidth="1"/>
    <col min="12546" max="12547" width="14.42578125" style="172" customWidth="1"/>
    <col min="12548" max="12548" width="9.85546875" style="172" customWidth="1"/>
    <col min="12549" max="12800" width="13.140625" style="172"/>
    <col min="12801" max="12801" width="52.140625" style="172" customWidth="1"/>
    <col min="12802" max="12803" width="14.42578125" style="172" customWidth="1"/>
    <col min="12804" max="12804" width="9.85546875" style="172" customWidth="1"/>
    <col min="12805" max="13056" width="13.140625" style="172"/>
    <col min="13057" max="13057" width="52.140625" style="172" customWidth="1"/>
    <col min="13058" max="13059" width="14.42578125" style="172" customWidth="1"/>
    <col min="13060" max="13060" width="9.85546875" style="172" customWidth="1"/>
    <col min="13061" max="13312" width="13.140625" style="172"/>
    <col min="13313" max="13313" width="52.140625" style="172" customWidth="1"/>
    <col min="13314" max="13315" width="14.42578125" style="172" customWidth="1"/>
    <col min="13316" max="13316" width="9.85546875" style="172" customWidth="1"/>
    <col min="13317" max="13568" width="13.140625" style="172"/>
    <col min="13569" max="13569" width="52.140625" style="172" customWidth="1"/>
    <col min="13570" max="13571" width="14.42578125" style="172" customWidth="1"/>
    <col min="13572" max="13572" width="9.85546875" style="172" customWidth="1"/>
    <col min="13573" max="13824" width="13.140625" style="172"/>
    <col min="13825" max="13825" width="52.140625" style="172" customWidth="1"/>
    <col min="13826" max="13827" width="14.42578125" style="172" customWidth="1"/>
    <col min="13828" max="13828" width="9.85546875" style="172" customWidth="1"/>
    <col min="13829" max="14080" width="13.140625" style="172"/>
    <col min="14081" max="14081" width="52.140625" style="172" customWidth="1"/>
    <col min="14082" max="14083" width="14.42578125" style="172" customWidth="1"/>
    <col min="14084" max="14084" width="9.85546875" style="172" customWidth="1"/>
    <col min="14085" max="14336" width="13.140625" style="172"/>
    <col min="14337" max="14337" width="52.140625" style="172" customWidth="1"/>
    <col min="14338" max="14339" width="14.42578125" style="172" customWidth="1"/>
    <col min="14340" max="14340" width="9.85546875" style="172" customWidth="1"/>
    <col min="14341" max="14592" width="13.140625" style="172"/>
    <col min="14593" max="14593" width="52.140625" style="172" customWidth="1"/>
    <col min="14594" max="14595" width="14.42578125" style="172" customWidth="1"/>
    <col min="14596" max="14596" width="9.85546875" style="172" customWidth="1"/>
    <col min="14597" max="14848" width="13.140625" style="172"/>
    <col min="14849" max="14849" width="52.140625" style="172" customWidth="1"/>
    <col min="14850" max="14851" width="14.42578125" style="172" customWidth="1"/>
    <col min="14852" max="14852" width="9.85546875" style="172" customWidth="1"/>
    <col min="14853" max="15104" width="13.140625" style="172"/>
    <col min="15105" max="15105" width="52.140625" style="172" customWidth="1"/>
    <col min="15106" max="15107" width="14.42578125" style="172" customWidth="1"/>
    <col min="15108" max="15108" width="9.85546875" style="172" customWidth="1"/>
    <col min="15109" max="15360" width="13.140625" style="172"/>
    <col min="15361" max="15361" width="52.140625" style="172" customWidth="1"/>
    <col min="15362" max="15363" width="14.42578125" style="172" customWidth="1"/>
    <col min="15364" max="15364" width="9.85546875" style="172" customWidth="1"/>
    <col min="15365" max="15616" width="13.140625" style="172"/>
    <col min="15617" max="15617" width="52.140625" style="172" customWidth="1"/>
    <col min="15618" max="15619" width="14.42578125" style="172" customWidth="1"/>
    <col min="15620" max="15620" width="9.85546875" style="172" customWidth="1"/>
    <col min="15621" max="15872" width="13.140625" style="172"/>
    <col min="15873" max="15873" width="52.140625" style="172" customWidth="1"/>
    <col min="15874" max="15875" width="14.42578125" style="172" customWidth="1"/>
    <col min="15876" max="15876" width="9.85546875" style="172" customWidth="1"/>
    <col min="15877" max="16128" width="13.140625" style="172"/>
    <col min="16129" max="16129" width="52.140625" style="172" customWidth="1"/>
    <col min="16130" max="16131" width="14.42578125" style="172" customWidth="1"/>
    <col min="16132" max="16132" width="9.85546875" style="172" customWidth="1"/>
    <col min="16133" max="16384" width="13.140625" style="172"/>
  </cols>
  <sheetData>
    <row r="1" spans="1:4">
      <c r="A1" s="170" t="s">
        <v>0</v>
      </c>
      <c r="B1" s="171"/>
      <c r="C1" s="171"/>
      <c r="D1" s="171"/>
    </row>
    <row r="2" spans="1:4">
      <c r="A2" s="170" t="s">
        <v>65</v>
      </c>
      <c r="B2" s="171"/>
      <c r="C2" s="171"/>
      <c r="D2" s="171"/>
    </row>
    <row r="3" spans="1:4">
      <c r="A3" s="170" t="s">
        <v>314</v>
      </c>
      <c r="B3" s="171"/>
      <c r="C3" s="171"/>
      <c r="D3" s="171"/>
    </row>
    <row r="4" spans="1:4">
      <c r="A4" s="170" t="s">
        <v>67</v>
      </c>
      <c r="B4" s="171"/>
      <c r="C4" s="171"/>
      <c r="D4" s="171"/>
    </row>
    <row r="5" spans="1:4" ht="13.5" thickBot="1">
      <c r="A5" s="173" t="s">
        <v>4</v>
      </c>
      <c r="B5" s="174">
        <v>36000</v>
      </c>
      <c r="C5" s="175" t="s">
        <v>5</v>
      </c>
    </row>
    <row r="6" spans="1:4">
      <c r="A6" s="176"/>
      <c r="B6" s="177" t="s">
        <v>6</v>
      </c>
      <c r="C6" s="243">
        <v>42095</v>
      </c>
      <c r="D6" s="179" t="s">
        <v>7</v>
      </c>
    </row>
    <row r="7" spans="1:4">
      <c r="A7" s="180" t="s">
        <v>8</v>
      </c>
      <c r="D7" s="181" t="s">
        <v>9</v>
      </c>
    </row>
    <row r="8" spans="1:4" ht="13.5" thickBot="1">
      <c r="A8" s="182"/>
      <c r="B8" s="183" t="s">
        <v>10</v>
      </c>
      <c r="C8" s="183" t="s">
        <v>315</v>
      </c>
      <c r="D8" s="184" t="s">
        <v>13</v>
      </c>
    </row>
    <row r="9" spans="1:4">
      <c r="A9" s="180" t="s">
        <v>14</v>
      </c>
      <c r="B9" s="185"/>
    </row>
    <row r="10" spans="1:4">
      <c r="A10" s="187" t="s">
        <v>15</v>
      </c>
      <c r="B10" s="185">
        <v>0</v>
      </c>
      <c r="C10" s="185">
        <v>0</v>
      </c>
      <c r="D10" s="199">
        <v>0</v>
      </c>
    </row>
    <row r="11" spans="1:4">
      <c r="A11" s="187" t="s">
        <v>16</v>
      </c>
      <c r="B11" s="172">
        <v>0</v>
      </c>
      <c r="C11" s="172">
        <v>0</v>
      </c>
      <c r="D11" s="199">
        <v>0</v>
      </c>
    </row>
    <row r="12" spans="1:4">
      <c r="A12" s="187" t="s">
        <v>17</v>
      </c>
      <c r="B12" s="185">
        <v>0</v>
      </c>
      <c r="C12" s="185">
        <v>0</v>
      </c>
      <c r="D12" s="199">
        <v>0</v>
      </c>
    </row>
    <row r="13" spans="1:4">
      <c r="A13" s="187" t="s">
        <v>18</v>
      </c>
      <c r="B13" s="185">
        <v>0</v>
      </c>
      <c r="C13" s="185">
        <v>0</v>
      </c>
      <c r="D13" s="199">
        <v>0</v>
      </c>
    </row>
    <row r="14" spans="1:4">
      <c r="A14" s="187" t="s">
        <v>19</v>
      </c>
      <c r="B14" s="185">
        <v>0</v>
      </c>
      <c r="C14" s="185">
        <v>0</v>
      </c>
      <c r="D14" s="199">
        <v>0</v>
      </c>
    </row>
    <row r="15" spans="1:4">
      <c r="A15" s="175" t="s">
        <v>20</v>
      </c>
      <c r="B15" s="185">
        <v>13287.5</v>
      </c>
      <c r="C15" s="185">
        <v>0.38</v>
      </c>
      <c r="D15" s="199">
        <v>0.52671312652621061</v>
      </c>
    </row>
    <row r="16" spans="1:4">
      <c r="A16" s="175" t="s">
        <v>69</v>
      </c>
      <c r="B16" s="185">
        <v>63.04</v>
      </c>
      <c r="C16" s="185">
        <v>0</v>
      </c>
      <c r="D16" s="199">
        <v>2.4988895951994217E-3</v>
      </c>
    </row>
    <row r="17" spans="1:4">
      <c r="A17" s="175" t="s">
        <v>22</v>
      </c>
      <c r="B17" s="185">
        <v>3000</v>
      </c>
      <c r="C17" s="185">
        <v>0.08</v>
      </c>
      <c r="D17" s="199">
        <v>0.11891923835022628</v>
      </c>
    </row>
    <row r="18" spans="1:4">
      <c r="A18" s="175" t="s">
        <v>23</v>
      </c>
      <c r="B18" s="185">
        <v>3729.2</v>
      </c>
      <c r="C18" s="185">
        <v>0.12</v>
      </c>
      <c r="D18" s="199">
        <v>0.14782454121855459</v>
      </c>
    </row>
    <row r="19" spans="1:4">
      <c r="A19" s="175" t="s">
        <v>24</v>
      </c>
      <c r="B19" s="185">
        <v>1195.5</v>
      </c>
      <c r="C19" s="185">
        <v>0.03</v>
      </c>
      <c r="D19" s="199">
        <v>4.7389316482565176E-2</v>
      </c>
    </row>
    <row r="20" spans="1:4">
      <c r="A20" s="175" t="s">
        <v>70</v>
      </c>
      <c r="B20" s="185">
        <v>0</v>
      </c>
      <c r="C20" s="185">
        <v>0</v>
      </c>
      <c r="D20" s="199">
        <v>0</v>
      </c>
    </row>
    <row r="21" spans="1:4">
      <c r="A21" s="191" t="s">
        <v>27</v>
      </c>
      <c r="B21" s="244">
        <v>21275.24</v>
      </c>
      <c r="C21" s="244">
        <v>0.6100000000000001</v>
      </c>
      <c r="D21" s="245">
        <v>0.84334511217275598</v>
      </c>
    </row>
    <row r="22" spans="1:4">
      <c r="A22" s="194" t="s">
        <v>28</v>
      </c>
    </row>
    <row r="23" spans="1:4">
      <c r="A23" s="187" t="s">
        <v>29</v>
      </c>
      <c r="B23" s="185">
        <v>0</v>
      </c>
      <c r="C23" s="185">
        <v>0</v>
      </c>
      <c r="D23" s="199">
        <v>0</v>
      </c>
    </row>
    <row r="24" spans="1:4">
      <c r="A24" s="187" t="s">
        <v>30</v>
      </c>
      <c r="B24" s="185">
        <v>0</v>
      </c>
      <c r="C24" s="185">
        <v>0</v>
      </c>
      <c r="D24" s="199">
        <v>0</v>
      </c>
    </row>
    <row r="25" spans="1:4">
      <c r="A25" s="175" t="s">
        <v>71</v>
      </c>
      <c r="B25" s="185">
        <v>638.26</v>
      </c>
      <c r="C25" s="185">
        <v>0.02</v>
      </c>
      <c r="D25" s="199">
        <v>2.5300464356471809E-2</v>
      </c>
    </row>
    <row r="26" spans="1:4">
      <c r="A26" s="187" t="s">
        <v>72</v>
      </c>
      <c r="B26" s="185">
        <v>0</v>
      </c>
      <c r="C26" s="185">
        <v>0</v>
      </c>
      <c r="D26" s="199">
        <v>0</v>
      </c>
    </row>
    <row r="27" spans="1:4">
      <c r="A27" s="187" t="s">
        <v>73</v>
      </c>
      <c r="B27" s="185">
        <v>0</v>
      </c>
      <c r="C27" s="185">
        <v>0</v>
      </c>
      <c r="D27" s="199">
        <v>0</v>
      </c>
    </row>
    <row r="28" spans="1:4">
      <c r="A28" s="187" t="s">
        <v>74</v>
      </c>
      <c r="B28" s="185">
        <v>1656</v>
      </c>
      <c r="C28" s="185">
        <v>0.05</v>
      </c>
      <c r="D28" s="199">
        <v>6.5643419569324901E-2</v>
      </c>
    </row>
    <row r="29" spans="1:4">
      <c r="A29" s="187" t="s">
        <v>75</v>
      </c>
      <c r="B29" s="185">
        <v>0</v>
      </c>
      <c r="C29" s="185">
        <v>0</v>
      </c>
      <c r="D29" s="199">
        <v>0</v>
      </c>
    </row>
    <row r="30" spans="1:4">
      <c r="A30" s="187" t="s">
        <v>76</v>
      </c>
      <c r="B30" s="185">
        <v>0</v>
      </c>
      <c r="C30" s="185">
        <v>0</v>
      </c>
      <c r="D30" s="199">
        <v>0</v>
      </c>
    </row>
    <row r="31" spans="1:4">
      <c r="A31" s="187" t="s">
        <v>77</v>
      </c>
      <c r="B31" s="185">
        <v>0</v>
      </c>
      <c r="C31" s="185">
        <v>0</v>
      </c>
      <c r="D31" s="199">
        <v>0</v>
      </c>
    </row>
    <row r="32" spans="1:4">
      <c r="A32" s="195" t="s">
        <v>37</v>
      </c>
      <c r="B32" s="246">
        <v>2294.2600000000002</v>
      </c>
      <c r="C32" s="246">
        <v>7.0000000000000007E-2</v>
      </c>
      <c r="D32" s="247">
        <v>9.0943883925796706E-2</v>
      </c>
    </row>
    <row r="33" spans="1:242">
      <c r="A33" s="180" t="s">
        <v>38</v>
      </c>
    </row>
    <row r="34" spans="1:242">
      <c r="A34" s="187" t="s">
        <v>39</v>
      </c>
      <c r="B34" s="185">
        <v>1020.2049637987924</v>
      </c>
      <c r="C34" s="185">
        <v>0.03</v>
      </c>
      <c r="D34" s="199">
        <v>4.0440665752024187E-2</v>
      </c>
    </row>
    <row r="35" spans="1:242">
      <c r="A35" s="175" t="s">
        <v>40</v>
      </c>
      <c r="B35" s="185">
        <v>1020.2049637987924</v>
      </c>
      <c r="C35" s="185">
        <v>0.03</v>
      </c>
      <c r="D35" s="199">
        <v>4.0440665752024187E-2</v>
      </c>
    </row>
    <row r="36" spans="1:242" s="198" customFormat="1">
      <c r="A36" s="191" t="s">
        <v>41</v>
      </c>
      <c r="B36" s="244">
        <v>24589.704963798791</v>
      </c>
      <c r="C36" s="244">
        <v>0.71000000000000019</v>
      </c>
      <c r="D36" s="245">
        <v>0.97472966185057686</v>
      </c>
    </row>
    <row r="37" spans="1:242">
      <c r="A37" s="180" t="s">
        <v>42</v>
      </c>
    </row>
    <row r="38" spans="1:242">
      <c r="A38" s="175" t="s">
        <v>43</v>
      </c>
      <c r="B38" s="185">
        <v>637.5</v>
      </c>
      <c r="C38" s="185">
        <v>0.02</v>
      </c>
      <c r="D38" s="199">
        <v>2.5270338149423085E-2</v>
      </c>
    </row>
    <row r="39" spans="1:242">
      <c r="A39" s="175" t="s">
        <v>44</v>
      </c>
      <c r="B39" s="185">
        <v>0</v>
      </c>
      <c r="C39" s="185">
        <v>0</v>
      </c>
      <c r="D39" s="199">
        <v>0</v>
      </c>
    </row>
    <row r="40" spans="1:242">
      <c r="A40" s="187" t="s">
        <v>45</v>
      </c>
      <c r="B40" s="185">
        <v>0</v>
      </c>
      <c r="C40" s="185">
        <v>0</v>
      </c>
      <c r="D40" s="199">
        <v>0</v>
      </c>
    </row>
    <row r="41" spans="1:242">
      <c r="A41" s="187" t="s">
        <v>78</v>
      </c>
      <c r="B41" s="185">
        <v>0</v>
      </c>
      <c r="C41" s="185">
        <v>0</v>
      </c>
      <c r="D41" s="199">
        <v>0</v>
      </c>
    </row>
    <row r="42" spans="1:242">
      <c r="A42" s="195" t="s">
        <v>46</v>
      </c>
      <c r="B42" s="246">
        <v>637.5</v>
      </c>
      <c r="C42" s="246">
        <v>0.02</v>
      </c>
      <c r="D42" s="247">
        <v>2.5270338149423085E-2</v>
      </c>
      <c r="E42" s="185"/>
      <c r="F42" s="199"/>
      <c r="G42" s="175"/>
      <c r="H42" s="185"/>
      <c r="I42" s="185"/>
      <c r="J42" s="199"/>
      <c r="K42" s="175"/>
      <c r="L42" s="185"/>
      <c r="M42" s="185"/>
      <c r="N42" s="199"/>
      <c r="O42" s="175"/>
      <c r="P42" s="185"/>
      <c r="Q42" s="185"/>
      <c r="R42" s="199"/>
      <c r="S42" s="175"/>
      <c r="T42" s="185"/>
      <c r="U42" s="185"/>
      <c r="V42" s="199"/>
      <c r="W42" s="175"/>
      <c r="X42" s="185"/>
      <c r="Y42" s="185"/>
      <c r="Z42" s="199"/>
      <c r="AA42" s="175"/>
      <c r="AB42" s="185"/>
      <c r="AC42" s="185"/>
      <c r="AD42" s="199"/>
      <c r="AE42" s="175"/>
      <c r="AF42" s="185"/>
      <c r="AG42" s="185"/>
      <c r="AH42" s="199"/>
      <c r="AI42" s="175"/>
      <c r="AJ42" s="185"/>
      <c r="AK42" s="185"/>
      <c r="AL42" s="199"/>
      <c r="AM42" s="175"/>
      <c r="AN42" s="185"/>
      <c r="AO42" s="185"/>
      <c r="AP42" s="199"/>
      <c r="AQ42" s="175"/>
      <c r="AR42" s="185"/>
      <c r="AS42" s="185"/>
      <c r="AT42" s="199"/>
      <c r="AU42" s="175"/>
      <c r="AV42" s="185"/>
      <c r="AW42" s="185"/>
      <c r="AX42" s="199"/>
      <c r="AY42" s="175"/>
      <c r="AZ42" s="185"/>
      <c r="BA42" s="185"/>
      <c r="BB42" s="199"/>
      <c r="BC42" s="175"/>
      <c r="BD42" s="185"/>
      <c r="BE42" s="185"/>
      <c r="BF42" s="199"/>
      <c r="BG42" s="175"/>
      <c r="BH42" s="185"/>
      <c r="BI42" s="185"/>
      <c r="BJ42" s="199"/>
      <c r="BK42" s="175"/>
      <c r="BL42" s="185"/>
      <c r="BM42" s="185"/>
      <c r="BN42" s="199"/>
      <c r="BO42" s="175"/>
      <c r="BP42" s="185"/>
      <c r="BQ42" s="185"/>
      <c r="BR42" s="199"/>
      <c r="BS42" s="175"/>
      <c r="BT42" s="185"/>
      <c r="BU42" s="185"/>
      <c r="BV42" s="199"/>
      <c r="BW42" s="175"/>
      <c r="BX42" s="185"/>
      <c r="BY42" s="185"/>
      <c r="BZ42" s="199"/>
      <c r="CA42" s="175"/>
      <c r="CB42" s="185"/>
      <c r="CC42" s="185"/>
      <c r="CD42" s="199"/>
      <c r="CE42" s="175"/>
      <c r="CF42" s="185"/>
      <c r="CG42" s="185"/>
      <c r="CH42" s="199"/>
      <c r="CI42" s="175"/>
      <c r="CJ42" s="185"/>
      <c r="CK42" s="185"/>
      <c r="CL42" s="199"/>
      <c r="CM42" s="175"/>
      <c r="CN42" s="185"/>
      <c r="CO42" s="185"/>
      <c r="CP42" s="199"/>
      <c r="CQ42" s="175"/>
      <c r="CR42" s="185"/>
      <c r="CS42" s="185"/>
      <c r="CT42" s="199"/>
      <c r="CU42" s="175"/>
      <c r="CV42" s="185"/>
      <c r="CW42" s="185"/>
      <c r="CX42" s="199"/>
      <c r="CY42" s="175"/>
      <c r="CZ42" s="185"/>
      <c r="DA42" s="185"/>
      <c r="DB42" s="199"/>
      <c r="DC42" s="175"/>
      <c r="DD42" s="185"/>
      <c r="DE42" s="185"/>
      <c r="DF42" s="199"/>
      <c r="DG42" s="175"/>
      <c r="DH42" s="185"/>
      <c r="DI42" s="185"/>
      <c r="DJ42" s="199"/>
      <c r="DK42" s="175"/>
      <c r="DL42" s="185"/>
      <c r="DM42" s="185"/>
      <c r="DN42" s="199"/>
      <c r="DO42" s="175"/>
      <c r="DP42" s="185"/>
      <c r="DQ42" s="185"/>
      <c r="DR42" s="199"/>
      <c r="DS42" s="175"/>
      <c r="DT42" s="185"/>
      <c r="DU42" s="185"/>
      <c r="DV42" s="199"/>
      <c r="DW42" s="175"/>
      <c r="DX42" s="185"/>
      <c r="DY42" s="185"/>
      <c r="DZ42" s="199"/>
      <c r="EA42" s="175"/>
      <c r="EB42" s="185"/>
      <c r="EC42" s="185"/>
      <c r="ED42" s="199"/>
      <c r="EE42" s="175"/>
      <c r="EF42" s="185"/>
      <c r="EG42" s="185"/>
      <c r="EH42" s="199"/>
      <c r="EI42" s="175"/>
      <c r="EJ42" s="185"/>
      <c r="EK42" s="185"/>
      <c r="EL42" s="199"/>
      <c r="EM42" s="175"/>
      <c r="EN42" s="185"/>
      <c r="EO42" s="185"/>
      <c r="EP42" s="199"/>
      <c r="EQ42" s="175"/>
      <c r="ER42" s="185"/>
      <c r="ES42" s="185"/>
      <c r="ET42" s="199"/>
      <c r="EU42" s="175"/>
      <c r="EV42" s="185"/>
      <c r="EW42" s="185"/>
      <c r="EX42" s="199"/>
      <c r="EY42" s="175"/>
      <c r="EZ42" s="185"/>
      <c r="FA42" s="185"/>
      <c r="FB42" s="199"/>
      <c r="FC42" s="175"/>
      <c r="FD42" s="185"/>
      <c r="FE42" s="185"/>
      <c r="FF42" s="199"/>
      <c r="FG42" s="175"/>
      <c r="FH42" s="185"/>
      <c r="FI42" s="185"/>
      <c r="FJ42" s="199"/>
      <c r="FK42" s="175"/>
      <c r="FL42" s="185"/>
      <c r="FM42" s="185"/>
      <c r="FN42" s="199"/>
      <c r="FO42" s="175"/>
      <c r="FP42" s="185"/>
      <c r="FQ42" s="185"/>
      <c r="FR42" s="199"/>
      <c r="FS42" s="175"/>
      <c r="FT42" s="185"/>
      <c r="FU42" s="185"/>
      <c r="FV42" s="199"/>
      <c r="FW42" s="175"/>
      <c r="FX42" s="185"/>
      <c r="FY42" s="185"/>
      <c r="FZ42" s="199"/>
      <c r="GA42" s="175"/>
      <c r="GB42" s="185"/>
      <c r="GC42" s="185"/>
      <c r="GD42" s="199"/>
      <c r="GE42" s="175"/>
      <c r="GF42" s="185"/>
      <c r="GG42" s="185"/>
      <c r="GH42" s="199"/>
      <c r="GI42" s="175"/>
      <c r="GJ42" s="185"/>
      <c r="GK42" s="185"/>
      <c r="GL42" s="199"/>
      <c r="GM42" s="175"/>
      <c r="GN42" s="185"/>
      <c r="GO42" s="185"/>
      <c r="GP42" s="199"/>
      <c r="GQ42" s="175"/>
      <c r="GR42" s="185"/>
      <c r="GS42" s="185"/>
      <c r="GT42" s="199"/>
      <c r="GU42" s="175"/>
      <c r="GV42" s="185"/>
      <c r="GW42" s="185"/>
      <c r="GX42" s="199"/>
      <c r="GY42" s="175"/>
      <c r="GZ42" s="185"/>
      <c r="HA42" s="185"/>
      <c r="HB42" s="199"/>
      <c r="HC42" s="175"/>
      <c r="HD42" s="185"/>
      <c r="HE42" s="185"/>
      <c r="HF42" s="199"/>
      <c r="HG42" s="175"/>
      <c r="HH42" s="185"/>
      <c r="HI42" s="185"/>
      <c r="HJ42" s="199"/>
      <c r="HK42" s="175"/>
      <c r="HL42" s="185"/>
      <c r="HM42" s="185"/>
      <c r="HN42" s="199"/>
      <c r="HO42" s="175"/>
      <c r="HP42" s="185"/>
      <c r="HQ42" s="185"/>
      <c r="HR42" s="199"/>
      <c r="HS42" s="175"/>
      <c r="HT42" s="185"/>
      <c r="HU42" s="185"/>
      <c r="HV42" s="199"/>
      <c r="HW42" s="175"/>
      <c r="HX42" s="185"/>
      <c r="HY42" s="185"/>
      <c r="HZ42" s="199"/>
      <c r="IA42" s="175"/>
      <c r="IB42" s="185"/>
      <c r="IC42" s="185"/>
      <c r="ID42" s="199"/>
      <c r="IE42" s="175"/>
      <c r="IF42" s="185"/>
      <c r="IG42" s="185"/>
      <c r="IH42" s="199"/>
    </row>
    <row r="43" spans="1:242">
      <c r="A43" s="180" t="s">
        <v>47</v>
      </c>
    </row>
    <row r="44" spans="1:242">
      <c r="A44" s="187" t="s">
        <v>79</v>
      </c>
      <c r="B44" s="185">
        <v>0</v>
      </c>
      <c r="C44" s="185">
        <v>0</v>
      </c>
      <c r="D44" s="199">
        <v>0</v>
      </c>
    </row>
    <row r="45" spans="1:242">
      <c r="A45" s="187" t="s">
        <v>49</v>
      </c>
      <c r="B45" s="185">
        <v>0</v>
      </c>
      <c r="C45" s="185">
        <v>0</v>
      </c>
      <c r="D45" s="199">
        <v>0</v>
      </c>
    </row>
    <row r="46" spans="1:242">
      <c r="A46" s="187" t="s">
        <v>50</v>
      </c>
      <c r="B46" s="185">
        <v>0</v>
      </c>
      <c r="C46" s="185">
        <v>0</v>
      </c>
      <c r="D46" s="199">
        <v>0</v>
      </c>
    </row>
    <row r="47" spans="1:242">
      <c r="A47" s="195" t="s">
        <v>51</v>
      </c>
      <c r="B47" s="246">
        <v>0</v>
      </c>
      <c r="C47" s="246">
        <v>0</v>
      </c>
      <c r="D47" s="247">
        <v>0</v>
      </c>
      <c r="E47" s="185"/>
      <c r="F47" s="199"/>
      <c r="G47" s="175"/>
      <c r="H47" s="185"/>
      <c r="I47" s="185"/>
      <c r="J47" s="199"/>
      <c r="K47" s="175"/>
      <c r="L47" s="185"/>
      <c r="M47" s="185"/>
      <c r="N47" s="199"/>
      <c r="O47" s="175"/>
      <c r="P47" s="185"/>
      <c r="Q47" s="185"/>
      <c r="R47" s="199"/>
      <c r="S47" s="175"/>
      <c r="T47" s="185"/>
      <c r="U47" s="185"/>
      <c r="V47" s="199"/>
      <c r="W47" s="175"/>
      <c r="X47" s="185"/>
      <c r="Y47" s="185"/>
      <c r="Z47" s="199"/>
      <c r="AA47" s="175"/>
      <c r="AB47" s="185"/>
      <c r="AC47" s="185"/>
      <c r="AD47" s="199"/>
      <c r="AE47" s="175"/>
      <c r="AF47" s="185"/>
      <c r="AG47" s="185"/>
      <c r="AH47" s="199"/>
      <c r="AI47" s="175"/>
      <c r="AJ47" s="185"/>
      <c r="AK47" s="185"/>
      <c r="AL47" s="199"/>
      <c r="AM47" s="175"/>
      <c r="AN47" s="185"/>
      <c r="AO47" s="185"/>
      <c r="AP47" s="199"/>
      <c r="AQ47" s="175"/>
      <c r="AR47" s="185"/>
      <c r="AS47" s="185"/>
      <c r="AT47" s="199"/>
      <c r="AU47" s="175"/>
      <c r="AV47" s="185"/>
      <c r="AW47" s="185"/>
      <c r="AX47" s="199"/>
      <c r="AY47" s="175"/>
      <c r="AZ47" s="185"/>
      <c r="BA47" s="185"/>
      <c r="BB47" s="199"/>
      <c r="BC47" s="175"/>
      <c r="BD47" s="185"/>
      <c r="BE47" s="185"/>
      <c r="BF47" s="199"/>
      <c r="BG47" s="175"/>
      <c r="BH47" s="185"/>
      <c r="BI47" s="185"/>
      <c r="BJ47" s="199"/>
      <c r="BK47" s="175"/>
      <c r="BL47" s="185"/>
      <c r="BM47" s="185"/>
      <c r="BN47" s="199"/>
      <c r="BO47" s="175"/>
      <c r="BP47" s="185"/>
      <c r="BQ47" s="185"/>
      <c r="BR47" s="199"/>
      <c r="BS47" s="175"/>
      <c r="BT47" s="185"/>
      <c r="BU47" s="185"/>
      <c r="BV47" s="199"/>
      <c r="BW47" s="175"/>
      <c r="BX47" s="185"/>
      <c r="BY47" s="185"/>
      <c r="BZ47" s="199"/>
      <c r="CA47" s="175"/>
      <c r="CB47" s="185"/>
      <c r="CC47" s="185"/>
      <c r="CD47" s="199"/>
      <c r="CE47" s="175"/>
      <c r="CF47" s="185"/>
      <c r="CG47" s="185"/>
      <c r="CH47" s="199"/>
      <c r="CI47" s="175"/>
      <c r="CJ47" s="185"/>
      <c r="CK47" s="185"/>
      <c r="CL47" s="199"/>
      <c r="CM47" s="175"/>
      <c r="CN47" s="185"/>
      <c r="CO47" s="185"/>
      <c r="CP47" s="199"/>
      <c r="CQ47" s="175"/>
      <c r="CR47" s="185"/>
      <c r="CS47" s="185"/>
      <c r="CT47" s="199"/>
      <c r="CU47" s="175"/>
      <c r="CV47" s="185"/>
      <c r="CW47" s="185"/>
      <c r="CX47" s="199"/>
      <c r="CY47" s="175"/>
      <c r="CZ47" s="185"/>
      <c r="DA47" s="185"/>
      <c r="DB47" s="199"/>
      <c r="DC47" s="175"/>
      <c r="DD47" s="185"/>
      <c r="DE47" s="185"/>
      <c r="DF47" s="199"/>
      <c r="DG47" s="175"/>
      <c r="DH47" s="185"/>
      <c r="DI47" s="185"/>
      <c r="DJ47" s="199"/>
      <c r="DK47" s="175"/>
      <c r="DL47" s="185"/>
      <c r="DM47" s="185"/>
      <c r="DN47" s="199"/>
      <c r="DO47" s="175"/>
      <c r="DP47" s="185"/>
      <c r="DQ47" s="185"/>
      <c r="DR47" s="199"/>
      <c r="DS47" s="175"/>
      <c r="DT47" s="185"/>
      <c r="DU47" s="185"/>
      <c r="DV47" s="199"/>
      <c r="DW47" s="175"/>
      <c r="DX47" s="185"/>
      <c r="DY47" s="185"/>
      <c r="DZ47" s="199"/>
      <c r="EA47" s="175"/>
      <c r="EB47" s="185"/>
      <c r="EC47" s="185"/>
      <c r="ED47" s="199"/>
      <c r="EE47" s="175"/>
      <c r="EF47" s="185"/>
      <c r="EG47" s="185"/>
      <c r="EH47" s="199"/>
      <c r="EI47" s="175"/>
      <c r="EJ47" s="185"/>
      <c r="EK47" s="185"/>
      <c r="EL47" s="199"/>
      <c r="EM47" s="175"/>
      <c r="EN47" s="185"/>
      <c r="EO47" s="185"/>
      <c r="EP47" s="199"/>
      <c r="EQ47" s="175"/>
      <c r="ER47" s="185"/>
      <c r="ES47" s="185"/>
      <c r="ET47" s="199"/>
      <c r="EU47" s="175"/>
      <c r="EV47" s="185"/>
      <c r="EW47" s="185"/>
      <c r="EX47" s="199"/>
      <c r="EY47" s="175"/>
      <c r="EZ47" s="185"/>
      <c r="FA47" s="185"/>
      <c r="FB47" s="199"/>
      <c r="FC47" s="175"/>
      <c r="FD47" s="185"/>
      <c r="FE47" s="185"/>
      <c r="FF47" s="199"/>
      <c r="FG47" s="175"/>
      <c r="FH47" s="185"/>
      <c r="FI47" s="185"/>
      <c r="FJ47" s="199"/>
      <c r="FK47" s="175"/>
      <c r="FL47" s="185"/>
      <c r="FM47" s="185"/>
      <c r="FN47" s="199"/>
      <c r="FO47" s="175"/>
      <c r="FP47" s="185"/>
      <c r="FQ47" s="185"/>
      <c r="FR47" s="199"/>
      <c r="FS47" s="175"/>
      <c r="FT47" s="185"/>
      <c r="FU47" s="185"/>
      <c r="FV47" s="199"/>
      <c r="FW47" s="175"/>
      <c r="FX47" s="185"/>
      <c r="FY47" s="185"/>
      <c r="FZ47" s="199"/>
      <c r="GA47" s="175"/>
      <c r="GB47" s="185"/>
      <c r="GC47" s="185"/>
      <c r="GD47" s="199"/>
      <c r="GE47" s="175"/>
      <c r="GF47" s="185"/>
      <c r="GG47" s="185"/>
      <c r="GH47" s="199"/>
      <c r="GI47" s="175"/>
      <c r="GJ47" s="185"/>
      <c r="GK47" s="185"/>
      <c r="GL47" s="199"/>
      <c r="GM47" s="175"/>
      <c r="GN47" s="185"/>
      <c r="GO47" s="185"/>
      <c r="GP47" s="199"/>
      <c r="GQ47" s="175"/>
      <c r="GR47" s="185"/>
      <c r="GS47" s="185"/>
      <c r="GT47" s="199"/>
      <c r="GU47" s="175"/>
      <c r="GV47" s="185"/>
      <c r="GW47" s="185"/>
      <c r="GX47" s="199"/>
      <c r="GY47" s="175"/>
      <c r="GZ47" s="185"/>
      <c r="HA47" s="185"/>
      <c r="HB47" s="199"/>
      <c r="HC47" s="175"/>
      <c r="HD47" s="185"/>
      <c r="HE47" s="185"/>
      <c r="HF47" s="199"/>
      <c r="HG47" s="175"/>
      <c r="HH47" s="185"/>
      <c r="HI47" s="185"/>
      <c r="HJ47" s="199"/>
      <c r="HK47" s="175"/>
      <c r="HL47" s="185"/>
      <c r="HM47" s="185"/>
      <c r="HN47" s="199"/>
      <c r="HO47" s="175"/>
      <c r="HP47" s="185"/>
      <c r="HQ47" s="185"/>
      <c r="HR47" s="199"/>
      <c r="HS47" s="175"/>
      <c r="HT47" s="185"/>
      <c r="HU47" s="185"/>
      <c r="HV47" s="199"/>
      <c r="HW47" s="175"/>
      <c r="HX47" s="185"/>
      <c r="HY47" s="185"/>
      <c r="HZ47" s="199"/>
      <c r="IA47" s="175"/>
      <c r="IB47" s="185"/>
      <c r="IC47" s="185"/>
      <c r="ID47" s="199"/>
      <c r="IE47" s="175"/>
      <c r="IF47" s="185"/>
      <c r="IG47" s="185"/>
      <c r="IH47" s="199"/>
    </row>
    <row r="48" spans="1:242">
      <c r="A48" s="200" t="s">
        <v>52</v>
      </c>
      <c r="B48" s="248">
        <v>637.5</v>
      </c>
      <c r="C48" s="248">
        <v>0.02</v>
      </c>
      <c r="D48" s="249">
        <v>2.5270338149423085E-2</v>
      </c>
      <c r="E48" s="175"/>
      <c r="F48" s="185"/>
      <c r="G48" s="185"/>
      <c r="H48" s="185"/>
      <c r="I48" s="175"/>
      <c r="J48" s="185"/>
      <c r="K48" s="185"/>
      <c r="L48" s="185"/>
      <c r="M48" s="175"/>
      <c r="N48" s="185"/>
      <c r="O48" s="185"/>
      <c r="P48" s="185"/>
      <c r="Q48" s="175"/>
      <c r="R48" s="185"/>
      <c r="S48" s="185"/>
      <c r="T48" s="185"/>
      <c r="U48" s="175"/>
      <c r="V48" s="185"/>
      <c r="W48" s="185"/>
      <c r="X48" s="185"/>
      <c r="Y48" s="175"/>
      <c r="Z48" s="185"/>
      <c r="AA48" s="185"/>
      <c r="AB48" s="185"/>
      <c r="AC48" s="175"/>
      <c r="AD48" s="185"/>
      <c r="AE48" s="185"/>
      <c r="AF48" s="185"/>
      <c r="AG48" s="175"/>
      <c r="AH48" s="185"/>
      <c r="AI48" s="185"/>
      <c r="AJ48" s="185"/>
      <c r="AK48" s="175"/>
      <c r="AL48" s="185"/>
      <c r="AM48" s="185"/>
      <c r="AN48" s="185"/>
      <c r="AO48" s="175"/>
      <c r="AP48" s="185"/>
      <c r="AQ48" s="185"/>
      <c r="AR48" s="185"/>
      <c r="AS48" s="175"/>
      <c r="AT48" s="185"/>
      <c r="AU48" s="185"/>
      <c r="AV48" s="185"/>
      <c r="AW48" s="175"/>
      <c r="AX48" s="185"/>
      <c r="AY48" s="185"/>
      <c r="AZ48" s="185"/>
      <c r="BA48" s="175"/>
      <c r="BB48" s="185"/>
      <c r="BC48" s="185"/>
      <c r="BD48" s="185"/>
      <c r="BE48" s="175"/>
      <c r="BF48" s="185"/>
      <c r="BG48" s="185"/>
      <c r="BH48" s="185"/>
      <c r="BI48" s="175"/>
      <c r="BJ48" s="185"/>
      <c r="BK48" s="185"/>
      <c r="BL48" s="185"/>
      <c r="BM48" s="175"/>
      <c r="BN48" s="185"/>
      <c r="BO48" s="185"/>
      <c r="BP48" s="185"/>
      <c r="BQ48" s="175"/>
      <c r="BR48" s="185"/>
      <c r="BS48" s="185"/>
      <c r="BT48" s="185"/>
      <c r="BU48" s="175"/>
      <c r="BV48" s="185"/>
      <c r="BW48" s="185"/>
      <c r="BX48" s="185"/>
      <c r="BY48" s="175"/>
      <c r="BZ48" s="185"/>
      <c r="CA48" s="185"/>
      <c r="CB48" s="185"/>
      <c r="CC48" s="175"/>
      <c r="CD48" s="185"/>
      <c r="CE48" s="185"/>
      <c r="CF48" s="185"/>
      <c r="CG48" s="175"/>
      <c r="CH48" s="185"/>
      <c r="CI48" s="185"/>
      <c r="CJ48" s="185"/>
      <c r="CK48" s="175"/>
      <c r="CL48" s="185"/>
      <c r="CM48" s="185"/>
      <c r="CN48" s="185"/>
      <c r="CO48" s="175"/>
      <c r="CP48" s="185"/>
      <c r="CQ48" s="185"/>
      <c r="CR48" s="185"/>
      <c r="CS48" s="175"/>
      <c r="CT48" s="185"/>
      <c r="CU48" s="185"/>
      <c r="CV48" s="185"/>
      <c r="CW48" s="175"/>
      <c r="CX48" s="185"/>
      <c r="CY48" s="185"/>
      <c r="CZ48" s="185"/>
      <c r="DA48" s="175"/>
      <c r="DB48" s="185"/>
      <c r="DC48" s="185"/>
      <c r="DD48" s="185"/>
      <c r="DE48" s="175"/>
      <c r="DF48" s="185"/>
      <c r="DG48" s="185"/>
      <c r="DH48" s="185"/>
      <c r="DI48" s="175"/>
      <c r="DJ48" s="185"/>
      <c r="DK48" s="185"/>
      <c r="DL48" s="185"/>
      <c r="DM48" s="175"/>
      <c r="DN48" s="185"/>
      <c r="DO48" s="185"/>
      <c r="DP48" s="185"/>
      <c r="DQ48" s="175"/>
      <c r="DR48" s="185"/>
      <c r="DS48" s="185"/>
      <c r="DT48" s="185"/>
      <c r="DU48" s="175"/>
      <c r="DV48" s="185"/>
      <c r="DW48" s="185"/>
      <c r="DX48" s="185"/>
      <c r="DY48" s="175"/>
      <c r="DZ48" s="185"/>
      <c r="EA48" s="185"/>
      <c r="EB48" s="185"/>
      <c r="EC48" s="175"/>
      <c r="ED48" s="185"/>
      <c r="EE48" s="185"/>
      <c r="EF48" s="185"/>
      <c r="EG48" s="175"/>
      <c r="EH48" s="185"/>
      <c r="EI48" s="185"/>
      <c r="EJ48" s="185"/>
      <c r="EK48" s="175"/>
      <c r="EL48" s="185"/>
      <c r="EM48" s="185"/>
      <c r="EN48" s="185"/>
      <c r="EO48" s="175"/>
      <c r="EP48" s="185"/>
      <c r="EQ48" s="185"/>
      <c r="ER48" s="185"/>
      <c r="ES48" s="175"/>
      <c r="ET48" s="185"/>
      <c r="EU48" s="185"/>
      <c r="EV48" s="185"/>
      <c r="EW48" s="175"/>
      <c r="EX48" s="185"/>
      <c r="EY48" s="185"/>
      <c r="EZ48" s="185"/>
      <c r="FA48" s="175"/>
      <c r="FB48" s="185"/>
      <c r="FC48" s="185"/>
      <c r="FD48" s="185"/>
      <c r="FE48" s="175"/>
      <c r="FF48" s="185"/>
      <c r="FG48" s="185"/>
      <c r="FH48" s="185"/>
      <c r="FI48" s="175"/>
      <c r="FJ48" s="185"/>
      <c r="FK48" s="185"/>
      <c r="FL48" s="185"/>
      <c r="FM48" s="175"/>
      <c r="FN48" s="185"/>
      <c r="FO48" s="185"/>
      <c r="FP48" s="185"/>
      <c r="FQ48" s="175"/>
      <c r="FR48" s="185"/>
      <c r="FS48" s="185"/>
      <c r="FT48" s="185"/>
      <c r="FU48" s="175"/>
      <c r="FV48" s="185"/>
      <c r="FW48" s="185"/>
      <c r="FX48" s="185"/>
      <c r="FY48" s="175"/>
      <c r="FZ48" s="185"/>
      <c r="GA48" s="185"/>
      <c r="GB48" s="185"/>
      <c r="GC48" s="175"/>
      <c r="GD48" s="185"/>
      <c r="GE48" s="185"/>
      <c r="GF48" s="185"/>
      <c r="GG48" s="175"/>
      <c r="GH48" s="185"/>
      <c r="GI48" s="185"/>
      <c r="GJ48" s="185"/>
      <c r="GK48" s="175"/>
      <c r="GL48" s="185"/>
      <c r="GM48" s="185"/>
      <c r="GN48" s="185"/>
      <c r="GO48" s="175"/>
      <c r="GP48" s="185"/>
      <c r="GQ48" s="185"/>
      <c r="GR48" s="185"/>
      <c r="GS48" s="175"/>
      <c r="GT48" s="185"/>
      <c r="GU48" s="185"/>
      <c r="GV48" s="185"/>
      <c r="GW48" s="175"/>
      <c r="GX48" s="185"/>
      <c r="GY48" s="185"/>
      <c r="GZ48" s="185"/>
      <c r="HA48" s="175"/>
      <c r="HB48" s="185"/>
      <c r="HC48" s="185"/>
      <c r="HD48" s="185"/>
      <c r="HE48" s="175"/>
      <c r="HF48" s="185"/>
      <c r="HG48" s="185"/>
      <c r="HH48" s="185"/>
      <c r="HI48" s="175"/>
      <c r="HJ48" s="185"/>
      <c r="HK48" s="185"/>
      <c r="HL48" s="185"/>
      <c r="HM48" s="175"/>
      <c r="HN48" s="185"/>
      <c r="HO48" s="185"/>
      <c r="HP48" s="185"/>
      <c r="HQ48" s="175"/>
      <c r="HR48" s="185"/>
      <c r="HS48" s="185"/>
      <c r="HT48" s="185"/>
      <c r="HU48" s="175"/>
      <c r="HV48" s="185"/>
      <c r="HW48" s="185"/>
      <c r="HX48" s="185"/>
      <c r="HY48" s="175"/>
      <c r="HZ48" s="185"/>
      <c r="IA48" s="185"/>
      <c r="IB48" s="185"/>
      <c r="IC48" s="175"/>
      <c r="ID48" s="185"/>
      <c r="IE48" s="185"/>
      <c r="IF48" s="185"/>
    </row>
    <row r="49" spans="1:237" s="198" customFormat="1">
      <c r="A49" s="191" t="s">
        <v>53</v>
      </c>
      <c r="B49" s="244">
        <v>25227.204963798791</v>
      </c>
      <c r="C49" s="244">
        <v>0.7300000000000002</v>
      </c>
      <c r="D49" s="245">
        <v>0.99999999999999989</v>
      </c>
    </row>
    <row r="50" spans="1:237" s="198" customFormat="1" ht="13.5" thickBot="1">
      <c r="A50" s="180"/>
      <c r="B50" s="250"/>
      <c r="C50" s="250"/>
      <c r="D50" s="251"/>
    </row>
    <row r="51" spans="1:237" ht="13.5" thickBot="1">
      <c r="A51" s="208" t="s">
        <v>54</v>
      </c>
      <c r="B51" s="252">
        <v>13988.8</v>
      </c>
      <c r="C51" s="252">
        <v>0.4</v>
      </c>
      <c r="D51" s="253">
        <v>1</v>
      </c>
    </row>
    <row r="52" spans="1:237">
      <c r="A52" s="211" t="s">
        <v>55</v>
      </c>
      <c r="B52" s="254">
        <v>63.04</v>
      </c>
      <c r="C52" s="254">
        <v>0</v>
      </c>
      <c r="D52" s="255">
        <v>4.506462312707309E-3</v>
      </c>
    </row>
    <row r="53" spans="1:237">
      <c r="A53" s="195" t="s">
        <v>56</v>
      </c>
      <c r="B53" s="246">
        <v>638.26</v>
      </c>
      <c r="C53" s="246">
        <v>0.02</v>
      </c>
      <c r="D53" s="247">
        <v>4.5626501200960769E-2</v>
      </c>
      <c r="E53" s="199"/>
      <c r="F53" s="175"/>
      <c r="G53" s="185"/>
      <c r="H53" s="185"/>
      <c r="I53" s="199"/>
      <c r="J53" s="175"/>
      <c r="K53" s="185"/>
      <c r="L53" s="185"/>
      <c r="M53" s="199"/>
      <c r="N53" s="175"/>
      <c r="O53" s="185"/>
      <c r="P53" s="185"/>
      <c r="Q53" s="199"/>
      <c r="R53" s="175"/>
      <c r="S53" s="185"/>
      <c r="T53" s="185"/>
      <c r="U53" s="199"/>
      <c r="V53" s="175"/>
      <c r="W53" s="185"/>
      <c r="X53" s="185"/>
      <c r="Y53" s="199"/>
      <c r="Z53" s="175"/>
      <c r="AA53" s="185"/>
      <c r="AB53" s="185"/>
      <c r="AC53" s="199"/>
      <c r="AD53" s="175"/>
      <c r="AE53" s="185"/>
      <c r="AF53" s="185"/>
      <c r="AG53" s="199"/>
      <c r="AH53" s="175"/>
      <c r="AI53" s="185"/>
      <c r="AJ53" s="185"/>
      <c r="AK53" s="199"/>
      <c r="AL53" s="175"/>
      <c r="AM53" s="185"/>
      <c r="AN53" s="185"/>
      <c r="AO53" s="199"/>
      <c r="AP53" s="175"/>
      <c r="AQ53" s="185"/>
      <c r="AR53" s="185"/>
      <c r="AS53" s="199"/>
      <c r="AT53" s="175"/>
      <c r="AU53" s="185"/>
      <c r="AV53" s="185"/>
      <c r="AW53" s="199"/>
      <c r="AX53" s="175"/>
      <c r="AY53" s="185"/>
      <c r="AZ53" s="185"/>
      <c r="BA53" s="199"/>
      <c r="BB53" s="175"/>
      <c r="BC53" s="185"/>
      <c r="BD53" s="185"/>
      <c r="BE53" s="199"/>
      <c r="BF53" s="175"/>
      <c r="BG53" s="185"/>
      <c r="BH53" s="185"/>
      <c r="BI53" s="199"/>
      <c r="BJ53" s="175"/>
      <c r="BK53" s="185"/>
      <c r="BL53" s="185"/>
      <c r="BM53" s="199"/>
      <c r="BN53" s="175"/>
      <c r="BO53" s="185"/>
      <c r="BP53" s="185"/>
      <c r="BQ53" s="199"/>
      <c r="BR53" s="175"/>
      <c r="BS53" s="185"/>
      <c r="BT53" s="185"/>
      <c r="BU53" s="199"/>
      <c r="BV53" s="175"/>
      <c r="BW53" s="185"/>
      <c r="BX53" s="185"/>
      <c r="BY53" s="199"/>
      <c r="BZ53" s="175"/>
      <c r="CA53" s="185"/>
      <c r="CB53" s="185"/>
      <c r="CC53" s="199"/>
      <c r="CD53" s="175"/>
      <c r="CE53" s="185"/>
      <c r="CF53" s="185"/>
      <c r="CG53" s="199"/>
      <c r="CH53" s="175"/>
      <c r="CI53" s="185"/>
      <c r="CJ53" s="185"/>
      <c r="CK53" s="199"/>
      <c r="CL53" s="175"/>
      <c r="CM53" s="185"/>
      <c r="CN53" s="185"/>
      <c r="CO53" s="199"/>
      <c r="CP53" s="175"/>
      <c r="CQ53" s="185"/>
      <c r="CR53" s="185"/>
      <c r="CS53" s="199"/>
      <c r="CT53" s="175"/>
      <c r="CU53" s="185"/>
      <c r="CV53" s="185"/>
      <c r="CW53" s="199"/>
      <c r="CX53" s="175"/>
      <c r="CY53" s="185"/>
      <c r="CZ53" s="185"/>
      <c r="DA53" s="199"/>
      <c r="DB53" s="175"/>
      <c r="DC53" s="185"/>
      <c r="DD53" s="185"/>
      <c r="DE53" s="199"/>
      <c r="DF53" s="175"/>
      <c r="DG53" s="185"/>
      <c r="DH53" s="185"/>
      <c r="DI53" s="199"/>
      <c r="DJ53" s="175"/>
      <c r="DK53" s="185"/>
      <c r="DL53" s="185"/>
      <c r="DM53" s="199"/>
      <c r="DN53" s="175"/>
      <c r="DO53" s="185"/>
      <c r="DP53" s="185"/>
      <c r="DQ53" s="199"/>
      <c r="DR53" s="175"/>
      <c r="DS53" s="185"/>
      <c r="DT53" s="185"/>
      <c r="DU53" s="199"/>
      <c r="DV53" s="175"/>
      <c r="DW53" s="185"/>
      <c r="DX53" s="185"/>
      <c r="DY53" s="199"/>
      <c r="DZ53" s="175"/>
      <c r="EA53" s="185"/>
      <c r="EB53" s="185"/>
      <c r="EC53" s="199"/>
      <c r="ED53" s="175"/>
      <c r="EE53" s="185"/>
      <c r="EF53" s="185"/>
      <c r="EG53" s="199"/>
      <c r="EH53" s="175"/>
      <c r="EI53" s="185"/>
      <c r="EJ53" s="185"/>
      <c r="EK53" s="199"/>
      <c r="EL53" s="175"/>
      <c r="EM53" s="185"/>
      <c r="EN53" s="185"/>
      <c r="EO53" s="199"/>
      <c r="EP53" s="175"/>
      <c r="EQ53" s="185"/>
      <c r="ER53" s="185"/>
      <c r="ES53" s="199"/>
      <c r="ET53" s="175"/>
      <c r="EU53" s="185"/>
      <c r="EV53" s="185"/>
      <c r="EW53" s="199"/>
      <c r="EX53" s="175"/>
      <c r="EY53" s="185"/>
      <c r="EZ53" s="185"/>
      <c r="FA53" s="199"/>
      <c r="FB53" s="175"/>
      <c r="FC53" s="185"/>
      <c r="FD53" s="185"/>
      <c r="FE53" s="199"/>
      <c r="FF53" s="175"/>
      <c r="FG53" s="185"/>
      <c r="FH53" s="185"/>
      <c r="FI53" s="199"/>
      <c r="FJ53" s="175"/>
      <c r="FK53" s="185"/>
      <c r="FL53" s="185"/>
      <c r="FM53" s="199"/>
      <c r="FN53" s="175"/>
      <c r="FO53" s="185"/>
      <c r="FP53" s="185"/>
      <c r="FQ53" s="199"/>
      <c r="FR53" s="175"/>
      <c r="FS53" s="185"/>
      <c r="FT53" s="185"/>
      <c r="FU53" s="199"/>
      <c r="FV53" s="175"/>
      <c r="FW53" s="185"/>
      <c r="FX53" s="185"/>
      <c r="FY53" s="199"/>
      <c r="FZ53" s="175"/>
      <c r="GA53" s="185"/>
      <c r="GB53" s="185"/>
      <c r="GC53" s="199"/>
      <c r="GD53" s="175"/>
      <c r="GE53" s="185"/>
      <c r="GF53" s="185"/>
      <c r="GG53" s="199"/>
      <c r="GH53" s="175"/>
      <c r="GI53" s="185"/>
      <c r="GJ53" s="185"/>
      <c r="GK53" s="199"/>
      <c r="GL53" s="175"/>
      <c r="GM53" s="185"/>
      <c r="GN53" s="185"/>
      <c r="GO53" s="199"/>
      <c r="GP53" s="175"/>
      <c r="GQ53" s="185"/>
      <c r="GR53" s="185"/>
      <c r="GS53" s="199"/>
      <c r="GT53" s="175"/>
      <c r="GU53" s="185"/>
      <c r="GV53" s="185"/>
      <c r="GW53" s="199"/>
      <c r="GX53" s="175"/>
      <c r="GY53" s="185"/>
      <c r="GZ53" s="185"/>
      <c r="HA53" s="199"/>
      <c r="HB53" s="175"/>
      <c r="HC53" s="185"/>
      <c r="HD53" s="185"/>
      <c r="HE53" s="199"/>
      <c r="HF53" s="175"/>
      <c r="HG53" s="185"/>
      <c r="HH53" s="185"/>
      <c r="HI53" s="199"/>
      <c r="HJ53" s="175"/>
      <c r="HK53" s="185"/>
      <c r="HL53" s="185"/>
      <c r="HM53" s="199"/>
      <c r="HN53" s="175"/>
      <c r="HO53" s="185"/>
      <c r="HP53" s="185"/>
      <c r="HQ53" s="199"/>
      <c r="HR53" s="175"/>
      <c r="HS53" s="185"/>
      <c r="HT53" s="185"/>
      <c r="HU53" s="199"/>
      <c r="HV53" s="175"/>
      <c r="HW53" s="185"/>
      <c r="HX53" s="185"/>
      <c r="HY53" s="199"/>
      <c r="HZ53" s="175"/>
      <c r="IA53" s="185"/>
      <c r="IB53" s="185"/>
      <c r="IC53" s="199"/>
    </row>
    <row r="54" spans="1:237" s="198" customFormat="1">
      <c r="A54" s="195" t="s">
        <v>57</v>
      </c>
      <c r="B54" s="246">
        <v>13287.5</v>
      </c>
      <c r="C54" s="246">
        <v>0.38</v>
      </c>
      <c r="D54" s="247">
        <v>0.94986703648633197</v>
      </c>
    </row>
    <row r="55" spans="1:237" ht="13.5" thickBot="1">
      <c r="A55" s="214" t="s">
        <v>18</v>
      </c>
      <c r="B55" s="256">
        <v>0</v>
      </c>
      <c r="C55" s="256">
        <v>0</v>
      </c>
      <c r="D55" s="257">
        <v>0</v>
      </c>
    </row>
    <row r="56" spans="1:237">
      <c r="A56" s="217" t="s">
        <v>58</v>
      </c>
      <c r="D56" s="258"/>
    </row>
  </sheetData>
  <pageMargins left="0.511811024" right="0.511811024" top="0.78740157499999996" bottom="0.78740157499999996" header="0.31496062000000002" footer="0.3149606200000000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3"/>
  <dimension ref="A1:IJ55"/>
  <sheetViews>
    <sheetView showGridLines="0" zoomScaleNormal="100" workbookViewId="0"/>
  </sheetViews>
  <sheetFormatPr defaultColWidth="12.42578125" defaultRowHeight="12.75"/>
  <cols>
    <col min="1" max="1" width="49.85546875" style="2" customWidth="1"/>
    <col min="2" max="3" width="13.85546875" style="2" customWidth="1"/>
    <col min="4" max="4" width="9.42578125" style="2" customWidth="1"/>
    <col min="5" max="254" width="12.42578125" style="2"/>
    <col min="255" max="255" width="49.85546875" style="2" customWidth="1"/>
    <col min="256" max="257" width="13.85546875" style="2" customWidth="1"/>
    <col min="258" max="258" width="9.42578125" style="2" customWidth="1"/>
    <col min="259" max="510" width="12.42578125" style="2"/>
    <col min="511" max="511" width="49.85546875" style="2" customWidth="1"/>
    <col min="512" max="513" width="13.85546875" style="2" customWidth="1"/>
    <col min="514" max="514" width="9.42578125" style="2" customWidth="1"/>
    <col min="515" max="766" width="12.42578125" style="2"/>
    <col min="767" max="767" width="49.85546875" style="2" customWidth="1"/>
    <col min="768" max="769" width="13.85546875" style="2" customWidth="1"/>
    <col min="770" max="770" width="9.42578125" style="2" customWidth="1"/>
    <col min="771" max="1022" width="12.42578125" style="2"/>
    <col min="1023" max="1023" width="49.85546875" style="2" customWidth="1"/>
    <col min="1024" max="1025" width="13.85546875" style="2" customWidth="1"/>
    <col min="1026" max="1026" width="9.42578125" style="2" customWidth="1"/>
    <col min="1027" max="1278" width="12.42578125" style="2"/>
    <col min="1279" max="1279" width="49.85546875" style="2" customWidth="1"/>
    <col min="1280" max="1281" width="13.85546875" style="2" customWidth="1"/>
    <col min="1282" max="1282" width="9.42578125" style="2" customWidth="1"/>
    <col min="1283" max="1534" width="12.42578125" style="2"/>
    <col min="1535" max="1535" width="49.85546875" style="2" customWidth="1"/>
    <col min="1536" max="1537" width="13.85546875" style="2" customWidth="1"/>
    <col min="1538" max="1538" width="9.42578125" style="2" customWidth="1"/>
    <col min="1539" max="1790" width="12.42578125" style="2"/>
    <col min="1791" max="1791" width="49.85546875" style="2" customWidth="1"/>
    <col min="1792" max="1793" width="13.85546875" style="2" customWidth="1"/>
    <col min="1794" max="1794" width="9.42578125" style="2" customWidth="1"/>
    <col min="1795" max="2046" width="12.42578125" style="2"/>
    <col min="2047" max="2047" width="49.85546875" style="2" customWidth="1"/>
    <col min="2048" max="2049" width="13.85546875" style="2" customWidth="1"/>
    <col min="2050" max="2050" width="9.42578125" style="2" customWidth="1"/>
    <col min="2051" max="2302" width="12.42578125" style="2"/>
    <col min="2303" max="2303" width="49.85546875" style="2" customWidth="1"/>
    <col min="2304" max="2305" width="13.85546875" style="2" customWidth="1"/>
    <col min="2306" max="2306" width="9.42578125" style="2" customWidth="1"/>
    <col min="2307" max="2558" width="12.42578125" style="2"/>
    <col min="2559" max="2559" width="49.85546875" style="2" customWidth="1"/>
    <col min="2560" max="2561" width="13.85546875" style="2" customWidth="1"/>
    <col min="2562" max="2562" width="9.42578125" style="2" customWidth="1"/>
    <col min="2563" max="2814" width="12.42578125" style="2"/>
    <col min="2815" max="2815" width="49.85546875" style="2" customWidth="1"/>
    <col min="2816" max="2817" width="13.85546875" style="2" customWidth="1"/>
    <col min="2818" max="2818" width="9.42578125" style="2" customWidth="1"/>
    <col min="2819" max="3070" width="12.42578125" style="2"/>
    <col min="3071" max="3071" width="49.85546875" style="2" customWidth="1"/>
    <col min="3072" max="3073" width="13.85546875" style="2" customWidth="1"/>
    <col min="3074" max="3074" width="9.42578125" style="2" customWidth="1"/>
    <col min="3075" max="3326" width="12.42578125" style="2"/>
    <col min="3327" max="3327" width="49.85546875" style="2" customWidth="1"/>
    <col min="3328" max="3329" width="13.85546875" style="2" customWidth="1"/>
    <col min="3330" max="3330" width="9.42578125" style="2" customWidth="1"/>
    <col min="3331" max="3582" width="12.42578125" style="2"/>
    <col min="3583" max="3583" width="49.85546875" style="2" customWidth="1"/>
    <col min="3584" max="3585" width="13.85546875" style="2" customWidth="1"/>
    <col min="3586" max="3586" width="9.42578125" style="2" customWidth="1"/>
    <col min="3587" max="3838" width="12.42578125" style="2"/>
    <col min="3839" max="3839" width="49.85546875" style="2" customWidth="1"/>
    <col min="3840" max="3841" width="13.85546875" style="2" customWidth="1"/>
    <col min="3842" max="3842" width="9.42578125" style="2" customWidth="1"/>
    <col min="3843" max="4094" width="12.42578125" style="2"/>
    <col min="4095" max="4095" width="49.85546875" style="2" customWidth="1"/>
    <col min="4096" max="4097" width="13.85546875" style="2" customWidth="1"/>
    <col min="4098" max="4098" width="9.42578125" style="2" customWidth="1"/>
    <col min="4099" max="4350" width="12.42578125" style="2"/>
    <col min="4351" max="4351" width="49.85546875" style="2" customWidth="1"/>
    <col min="4352" max="4353" width="13.85546875" style="2" customWidth="1"/>
    <col min="4354" max="4354" width="9.42578125" style="2" customWidth="1"/>
    <col min="4355" max="4606" width="12.42578125" style="2"/>
    <col min="4607" max="4607" width="49.85546875" style="2" customWidth="1"/>
    <col min="4608" max="4609" width="13.85546875" style="2" customWidth="1"/>
    <col min="4610" max="4610" width="9.42578125" style="2" customWidth="1"/>
    <col min="4611" max="4862" width="12.42578125" style="2"/>
    <col min="4863" max="4863" width="49.85546875" style="2" customWidth="1"/>
    <col min="4864" max="4865" width="13.85546875" style="2" customWidth="1"/>
    <col min="4866" max="4866" width="9.42578125" style="2" customWidth="1"/>
    <col min="4867" max="5118" width="12.42578125" style="2"/>
    <col min="5119" max="5119" width="49.85546875" style="2" customWidth="1"/>
    <col min="5120" max="5121" width="13.85546875" style="2" customWidth="1"/>
    <col min="5122" max="5122" width="9.42578125" style="2" customWidth="1"/>
    <col min="5123" max="5374" width="12.42578125" style="2"/>
    <col min="5375" max="5375" width="49.85546875" style="2" customWidth="1"/>
    <col min="5376" max="5377" width="13.85546875" style="2" customWidth="1"/>
    <col min="5378" max="5378" width="9.42578125" style="2" customWidth="1"/>
    <col min="5379" max="5630" width="12.42578125" style="2"/>
    <col min="5631" max="5631" width="49.85546875" style="2" customWidth="1"/>
    <col min="5632" max="5633" width="13.85546875" style="2" customWidth="1"/>
    <col min="5634" max="5634" width="9.42578125" style="2" customWidth="1"/>
    <col min="5635" max="5886" width="12.42578125" style="2"/>
    <col min="5887" max="5887" width="49.85546875" style="2" customWidth="1"/>
    <col min="5888" max="5889" width="13.85546875" style="2" customWidth="1"/>
    <col min="5890" max="5890" width="9.42578125" style="2" customWidth="1"/>
    <col min="5891" max="6142" width="12.42578125" style="2"/>
    <col min="6143" max="6143" width="49.85546875" style="2" customWidth="1"/>
    <col min="6144" max="6145" width="13.85546875" style="2" customWidth="1"/>
    <col min="6146" max="6146" width="9.42578125" style="2" customWidth="1"/>
    <col min="6147" max="6398" width="12.42578125" style="2"/>
    <col min="6399" max="6399" width="49.85546875" style="2" customWidth="1"/>
    <col min="6400" max="6401" width="13.85546875" style="2" customWidth="1"/>
    <col min="6402" max="6402" width="9.42578125" style="2" customWidth="1"/>
    <col min="6403" max="6654" width="12.42578125" style="2"/>
    <col min="6655" max="6655" width="49.85546875" style="2" customWidth="1"/>
    <col min="6656" max="6657" width="13.85546875" style="2" customWidth="1"/>
    <col min="6658" max="6658" width="9.42578125" style="2" customWidth="1"/>
    <col min="6659" max="6910" width="12.42578125" style="2"/>
    <col min="6911" max="6911" width="49.85546875" style="2" customWidth="1"/>
    <col min="6912" max="6913" width="13.85546875" style="2" customWidth="1"/>
    <col min="6914" max="6914" width="9.42578125" style="2" customWidth="1"/>
    <col min="6915" max="7166" width="12.42578125" style="2"/>
    <col min="7167" max="7167" width="49.85546875" style="2" customWidth="1"/>
    <col min="7168" max="7169" width="13.85546875" style="2" customWidth="1"/>
    <col min="7170" max="7170" width="9.42578125" style="2" customWidth="1"/>
    <col min="7171" max="7422" width="12.42578125" style="2"/>
    <col min="7423" max="7423" width="49.85546875" style="2" customWidth="1"/>
    <col min="7424" max="7425" width="13.85546875" style="2" customWidth="1"/>
    <col min="7426" max="7426" width="9.42578125" style="2" customWidth="1"/>
    <col min="7427" max="7678" width="12.42578125" style="2"/>
    <col min="7679" max="7679" width="49.85546875" style="2" customWidth="1"/>
    <col min="7680" max="7681" width="13.85546875" style="2" customWidth="1"/>
    <col min="7682" max="7682" width="9.42578125" style="2" customWidth="1"/>
    <col min="7683" max="7934" width="12.42578125" style="2"/>
    <col min="7935" max="7935" width="49.85546875" style="2" customWidth="1"/>
    <col min="7936" max="7937" width="13.85546875" style="2" customWidth="1"/>
    <col min="7938" max="7938" width="9.42578125" style="2" customWidth="1"/>
    <col min="7939" max="8190" width="12.42578125" style="2"/>
    <col min="8191" max="8191" width="49.85546875" style="2" customWidth="1"/>
    <col min="8192" max="8193" width="13.85546875" style="2" customWidth="1"/>
    <col min="8194" max="8194" width="9.42578125" style="2" customWidth="1"/>
    <col min="8195" max="8446" width="12.42578125" style="2"/>
    <col min="8447" max="8447" width="49.85546875" style="2" customWidth="1"/>
    <col min="8448" max="8449" width="13.85546875" style="2" customWidth="1"/>
    <col min="8450" max="8450" width="9.42578125" style="2" customWidth="1"/>
    <col min="8451" max="8702" width="12.42578125" style="2"/>
    <col min="8703" max="8703" width="49.85546875" style="2" customWidth="1"/>
    <col min="8704" max="8705" width="13.85546875" style="2" customWidth="1"/>
    <col min="8706" max="8706" width="9.42578125" style="2" customWidth="1"/>
    <col min="8707" max="8958" width="12.42578125" style="2"/>
    <col min="8959" max="8959" width="49.85546875" style="2" customWidth="1"/>
    <col min="8960" max="8961" width="13.85546875" style="2" customWidth="1"/>
    <col min="8962" max="8962" width="9.42578125" style="2" customWidth="1"/>
    <col min="8963" max="9214" width="12.42578125" style="2"/>
    <col min="9215" max="9215" width="49.85546875" style="2" customWidth="1"/>
    <col min="9216" max="9217" width="13.85546875" style="2" customWidth="1"/>
    <col min="9218" max="9218" width="9.42578125" style="2" customWidth="1"/>
    <col min="9219" max="9470" width="12.42578125" style="2"/>
    <col min="9471" max="9471" width="49.85546875" style="2" customWidth="1"/>
    <col min="9472" max="9473" width="13.85546875" style="2" customWidth="1"/>
    <col min="9474" max="9474" width="9.42578125" style="2" customWidth="1"/>
    <col min="9475" max="9726" width="12.42578125" style="2"/>
    <col min="9727" max="9727" width="49.85546875" style="2" customWidth="1"/>
    <col min="9728" max="9729" width="13.85546875" style="2" customWidth="1"/>
    <col min="9730" max="9730" width="9.42578125" style="2" customWidth="1"/>
    <col min="9731" max="9982" width="12.42578125" style="2"/>
    <col min="9983" max="9983" width="49.85546875" style="2" customWidth="1"/>
    <col min="9984" max="9985" width="13.85546875" style="2" customWidth="1"/>
    <col min="9986" max="9986" width="9.42578125" style="2" customWidth="1"/>
    <col min="9987" max="10238" width="12.42578125" style="2"/>
    <col min="10239" max="10239" width="49.85546875" style="2" customWidth="1"/>
    <col min="10240" max="10241" width="13.85546875" style="2" customWidth="1"/>
    <col min="10242" max="10242" width="9.42578125" style="2" customWidth="1"/>
    <col min="10243" max="10494" width="12.42578125" style="2"/>
    <col min="10495" max="10495" width="49.85546875" style="2" customWidth="1"/>
    <col min="10496" max="10497" width="13.85546875" style="2" customWidth="1"/>
    <col min="10498" max="10498" width="9.42578125" style="2" customWidth="1"/>
    <col min="10499" max="10750" width="12.42578125" style="2"/>
    <col min="10751" max="10751" width="49.85546875" style="2" customWidth="1"/>
    <col min="10752" max="10753" width="13.85546875" style="2" customWidth="1"/>
    <col min="10754" max="10754" width="9.42578125" style="2" customWidth="1"/>
    <col min="10755" max="11006" width="12.42578125" style="2"/>
    <col min="11007" max="11007" width="49.85546875" style="2" customWidth="1"/>
    <col min="11008" max="11009" width="13.85546875" style="2" customWidth="1"/>
    <col min="11010" max="11010" width="9.42578125" style="2" customWidth="1"/>
    <col min="11011" max="11262" width="12.42578125" style="2"/>
    <col min="11263" max="11263" width="49.85546875" style="2" customWidth="1"/>
    <col min="11264" max="11265" width="13.85546875" style="2" customWidth="1"/>
    <col min="11266" max="11266" width="9.42578125" style="2" customWidth="1"/>
    <col min="11267" max="11518" width="12.42578125" style="2"/>
    <col min="11519" max="11519" width="49.85546875" style="2" customWidth="1"/>
    <col min="11520" max="11521" width="13.85546875" style="2" customWidth="1"/>
    <col min="11522" max="11522" width="9.42578125" style="2" customWidth="1"/>
    <col min="11523" max="11774" width="12.42578125" style="2"/>
    <col min="11775" max="11775" width="49.85546875" style="2" customWidth="1"/>
    <col min="11776" max="11777" width="13.85546875" style="2" customWidth="1"/>
    <col min="11778" max="11778" width="9.42578125" style="2" customWidth="1"/>
    <col min="11779" max="12030" width="12.42578125" style="2"/>
    <col min="12031" max="12031" width="49.85546875" style="2" customWidth="1"/>
    <col min="12032" max="12033" width="13.85546875" style="2" customWidth="1"/>
    <col min="12034" max="12034" width="9.42578125" style="2" customWidth="1"/>
    <col min="12035" max="12286" width="12.42578125" style="2"/>
    <col min="12287" max="12287" width="49.85546875" style="2" customWidth="1"/>
    <col min="12288" max="12289" width="13.85546875" style="2" customWidth="1"/>
    <col min="12290" max="12290" width="9.42578125" style="2" customWidth="1"/>
    <col min="12291" max="12542" width="12.42578125" style="2"/>
    <col min="12543" max="12543" width="49.85546875" style="2" customWidth="1"/>
    <col min="12544" max="12545" width="13.85546875" style="2" customWidth="1"/>
    <col min="12546" max="12546" width="9.42578125" style="2" customWidth="1"/>
    <col min="12547" max="12798" width="12.42578125" style="2"/>
    <col min="12799" max="12799" width="49.85546875" style="2" customWidth="1"/>
    <col min="12800" max="12801" width="13.85546875" style="2" customWidth="1"/>
    <col min="12802" max="12802" width="9.42578125" style="2" customWidth="1"/>
    <col min="12803" max="13054" width="12.42578125" style="2"/>
    <col min="13055" max="13055" width="49.85546875" style="2" customWidth="1"/>
    <col min="13056" max="13057" width="13.85546875" style="2" customWidth="1"/>
    <col min="13058" max="13058" width="9.42578125" style="2" customWidth="1"/>
    <col min="13059" max="13310" width="12.42578125" style="2"/>
    <col min="13311" max="13311" width="49.85546875" style="2" customWidth="1"/>
    <col min="13312" max="13313" width="13.85546875" style="2" customWidth="1"/>
    <col min="13314" max="13314" width="9.42578125" style="2" customWidth="1"/>
    <col min="13315" max="13566" width="12.42578125" style="2"/>
    <col min="13567" max="13567" width="49.85546875" style="2" customWidth="1"/>
    <col min="13568" max="13569" width="13.85546875" style="2" customWidth="1"/>
    <col min="13570" max="13570" width="9.42578125" style="2" customWidth="1"/>
    <col min="13571" max="13822" width="12.42578125" style="2"/>
    <col min="13823" max="13823" width="49.85546875" style="2" customWidth="1"/>
    <col min="13824" max="13825" width="13.85546875" style="2" customWidth="1"/>
    <col min="13826" max="13826" width="9.42578125" style="2" customWidth="1"/>
    <col min="13827" max="14078" width="12.42578125" style="2"/>
    <col min="14079" max="14079" width="49.85546875" style="2" customWidth="1"/>
    <col min="14080" max="14081" width="13.85546875" style="2" customWidth="1"/>
    <col min="14082" max="14082" width="9.42578125" style="2" customWidth="1"/>
    <col min="14083" max="14334" width="12.42578125" style="2"/>
    <col min="14335" max="14335" width="49.85546875" style="2" customWidth="1"/>
    <col min="14336" max="14337" width="13.85546875" style="2" customWidth="1"/>
    <col min="14338" max="14338" width="9.42578125" style="2" customWidth="1"/>
    <col min="14339" max="14590" width="12.42578125" style="2"/>
    <col min="14591" max="14591" width="49.85546875" style="2" customWidth="1"/>
    <col min="14592" max="14593" width="13.85546875" style="2" customWidth="1"/>
    <col min="14594" max="14594" width="9.42578125" style="2" customWidth="1"/>
    <col min="14595" max="14846" width="12.42578125" style="2"/>
    <col min="14847" max="14847" width="49.85546875" style="2" customWidth="1"/>
    <col min="14848" max="14849" width="13.85546875" style="2" customWidth="1"/>
    <col min="14850" max="14850" width="9.42578125" style="2" customWidth="1"/>
    <col min="14851" max="15102" width="12.42578125" style="2"/>
    <col min="15103" max="15103" width="49.85546875" style="2" customWidth="1"/>
    <col min="15104" max="15105" width="13.85546875" style="2" customWidth="1"/>
    <col min="15106" max="15106" width="9.42578125" style="2" customWidth="1"/>
    <col min="15107" max="15358" width="12.42578125" style="2"/>
    <col min="15359" max="15359" width="49.85546875" style="2" customWidth="1"/>
    <col min="15360" max="15361" width="13.85546875" style="2" customWidth="1"/>
    <col min="15362" max="15362" width="9.42578125" style="2" customWidth="1"/>
    <col min="15363" max="15614" width="12.42578125" style="2"/>
    <col min="15615" max="15615" width="49.85546875" style="2" customWidth="1"/>
    <col min="15616" max="15617" width="13.85546875" style="2" customWidth="1"/>
    <col min="15618" max="15618" width="9.42578125" style="2" customWidth="1"/>
    <col min="15619" max="15870" width="12.42578125" style="2"/>
    <col min="15871" max="15871" width="49.85546875" style="2" customWidth="1"/>
    <col min="15872" max="15873" width="13.85546875" style="2" customWidth="1"/>
    <col min="15874" max="15874" width="9.42578125" style="2" customWidth="1"/>
    <col min="15875" max="16126" width="12.42578125" style="2"/>
    <col min="16127" max="16127" width="49.85546875" style="2" customWidth="1"/>
    <col min="16128" max="16129" width="13.85546875" style="2" customWidth="1"/>
    <col min="16130" max="16130" width="9.42578125" style="2" customWidth="1"/>
    <col min="16131" max="16384" width="12.42578125" style="2"/>
  </cols>
  <sheetData>
    <row r="1" spans="1:4">
      <c r="A1" s="1" t="s">
        <v>0</v>
      </c>
      <c r="B1" s="1"/>
      <c r="C1" s="1"/>
      <c r="D1" s="1"/>
    </row>
    <row r="2" spans="1:4">
      <c r="A2" s="1" t="s">
        <v>65</v>
      </c>
      <c r="B2" s="1"/>
      <c r="C2" s="1"/>
      <c r="D2" s="1"/>
    </row>
    <row r="3" spans="1:4">
      <c r="A3" s="1" t="s">
        <v>305</v>
      </c>
      <c r="B3" s="1"/>
      <c r="C3" s="1"/>
      <c r="D3" s="1"/>
    </row>
    <row r="4" spans="1:4">
      <c r="A4" s="1" t="s">
        <v>67</v>
      </c>
      <c r="B4" s="1"/>
      <c r="C4" s="1"/>
      <c r="D4" s="1"/>
    </row>
    <row r="5" spans="1:4" ht="13.5" thickBot="1">
      <c r="A5" s="3" t="s">
        <v>4</v>
      </c>
      <c r="B5" s="4">
        <v>44000</v>
      </c>
      <c r="C5" s="5" t="s">
        <v>5</v>
      </c>
    </row>
    <row r="6" spans="1:4">
      <c r="A6" s="6"/>
      <c r="B6" s="7" t="s">
        <v>6</v>
      </c>
      <c r="C6" s="56" t="s">
        <v>306</v>
      </c>
      <c r="D6" s="9" t="s">
        <v>7</v>
      </c>
    </row>
    <row r="7" spans="1:4">
      <c r="A7" s="10" t="s">
        <v>8</v>
      </c>
      <c r="D7" s="11" t="s">
        <v>9</v>
      </c>
    </row>
    <row r="8" spans="1:4" ht="13.5" thickBot="1">
      <c r="A8" s="12"/>
      <c r="B8" s="13" t="s">
        <v>10</v>
      </c>
      <c r="C8" s="13" t="s">
        <v>11</v>
      </c>
      <c r="D8" s="13" t="s">
        <v>13</v>
      </c>
    </row>
    <row r="9" spans="1:4">
      <c r="A9" s="10" t="s">
        <v>14</v>
      </c>
    </row>
    <row r="10" spans="1:4">
      <c r="A10" s="15" t="s">
        <v>15</v>
      </c>
      <c r="B10" s="2">
        <v>0</v>
      </c>
      <c r="C10" s="2">
        <v>0</v>
      </c>
      <c r="D10" s="57">
        <v>0</v>
      </c>
    </row>
    <row r="11" spans="1:4">
      <c r="A11" s="15" t="s">
        <v>16</v>
      </c>
      <c r="B11" s="2">
        <v>0</v>
      </c>
      <c r="C11" s="2">
        <v>0</v>
      </c>
      <c r="D11" s="57">
        <v>0</v>
      </c>
    </row>
    <row r="12" spans="1:4">
      <c r="A12" s="15" t="s">
        <v>17</v>
      </c>
      <c r="B12" s="2">
        <v>0</v>
      </c>
      <c r="C12" s="2">
        <v>0</v>
      </c>
      <c r="D12" s="57">
        <v>0</v>
      </c>
    </row>
    <row r="13" spans="1:4">
      <c r="A13" s="15" t="s">
        <v>18</v>
      </c>
      <c r="B13" s="2">
        <v>0</v>
      </c>
      <c r="C13" s="2">
        <v>0</v>
      </c>
      <c r="D13" s="57">
        <v>0</v>
      </c>
    </row>
    <row r="14" spans="1:4">
      <c r="A14" s="15" t="s">
        <v>19</v>
      </c>
      <c r="B14" s="2">
        <v>0</v>
      </c>
      <c r="C14" s="2">
        <v>0</v>
      </c>
      <c r="D14" s="57">
        <v>0</v>
      </c>
    </row>
    <row r="15" spans="1:4">
      <c r="A15" s="5" t="s">
        <v>20</v>
      </c>
      <c r="B15" s="2">
        <v>13407.5</v>
      </c>
      <c r="C15" s="2">
        <v>304.72000000000003</v>
      </c>
      <c r="D15" s="57">
        <v>0.48928066283877214</v>
      </c>
    </row>
    <row r="16" spans="1:4">
      <c r="A16" s="5" t="s">
        <v>69</v>
      </c>
      <c r="B16" s="2">
        <v>70.400000000000006</v>
      </c>
      <c r="C16" s="2">
        <v>1.6</v>
      </c>
      <c r="D16" s="57">
        <v>2.5691112186350595E-3</v>
      </c>
    </row>
    <row r="17" spans="1:4">
      <c r="A17" s="5" t="s">
        <v>22</v>
      </c>
      <c r="B17" s="2">
        <v>2880</v>
      </c>
      <c r="C17" s="2">
        <v>65.45</v>
      </c>
      <c r="D17" s="57">
        <v>0.10510000439870698</v>
      </c>
    </row>
    <row r="18" spans="1:4">
      <c r="A18" s="5" t="s">
        <v>23</v>
      </c>
      <c r="B18" s="2">
        <v>4639.25</v>
      </c>
      <c r="C18" s="2">
        <v>105.45</v>
      </c>
      <c r="D18" s="57">
        <v>0.16930041507177129</v>
      </c>
    </row>
    <row r="19" spans="1:4">
      <c r="A19" s="5" t="s">
        <v>24</v>
      </c>
      <c r="B19" s="2">
        <v>1778.25</v>
      </c>
      <c r="C19" s="2">
        <v>40.42</v>
      </c>
      <c r="D19" s="57">
        <v>6.4893778757639131E-2</v>
      </c>
    </row>
    <row r="20" spans="1:4">
      <c r="A20" s="5" t="s">
        <v>70</v>
      </c>
      <c r="B20" s="2">
        <v>0</v>
      </c>
      <c r="C20" s="2">
        <v>0</v>
      </c>
      <c r="D20" s="57">
        <v>0</v>
      </c>
    </row>
    <row r="21" spans="1:4">
      <c r="A21" s="19" t="s">
        <v>27</v>
      </c>
      <c r="B21" s="58">
        <v>22775.4</v>
      </c>
      <c r="C21" s="58">
        <v>517.64</v>
      </c>
      <c r="D21" s="59">
        <v>0.83114397228552461</v>
      </c>
    </row>
    <row r="22" spans="1:4">
      <c r="A22" s="22" t="s">
        <v>28</v>
      </c>
    </row>
    <row r="23" spans="1:4">
      <c r="A23" s="15" t="s">
        <v>29</v>
      </c>
      <c r="B23" s="2">
        <v>0</v>
      </c>
      <c r="C23" s="2">
        <v>0</v>
      </c>
      <c r="D23" s="57">
        <v>0</v>
      </c>
    </row>
    <row r="24" spans="1:4">
      <c r="A24" s="15" t="s">
        <v>30</v>
      </c>
      <c r="B24" s="2">
        <v>0</v>
      </c>
      <c r="C24" s="2">
        <v>0</v>
      </c>
      <c r="D24" s="57">
        <v>0</v>
      </c>
    </row>
    <row r="25" spans="1:4">
      <c r="A25" s="5" t="s">
        <v>71</v>
      </c>
      <c r="B25" s="2">
        <v>683.26</v>
      </c>
      <c r="C25" s="2">
        <v>15.53</v>
      </c>
      <c r="D25" s="57">
        <v>2.4934246182451571E-2</v>
      </c>
    </row>
    <row r="26" spans="1:4">
      <c r="A26" s="15" t="s">
        <v>72</v>
      </c>
      <c r="B26" s="2">
        <v>0</v>
      </c>
      <c r="C26" s="2">
        <v>0</v>
      </c>
      <c r="D26" s="57">
        <v>0</v>
      </c>
    </row>
    <row r="27" spans="1:4">
      <c r="A27" s="15" t="s">
        <v>73</v>
      </c>
      <c r="B27" s="2">
        <v>0</v>
      </c>
      <c r="C27" s="2">
        <v>0</v>
      </c>
      <c r="D27" s="57">
        <v>0</v>
      </c>
    </row>
    <row r="28" spans="1:4">
      <c r="A28" s="15" t="s">
        <v>74</v>
      </c>
      <c r="B28" s="2">
        <v>1467.4</v>
      </c>
      <c r="C28" s="2">
        <v>33.35</v>
      </c>
      <c r="D28" s="57">
        <v>5.3549911963424526E-2</v>
      </c>
    </row>
    <row r="29" spans="1:4">
      <c r="A29" s="15" t="s">
        <v>75</v>
      </c>
      <c r="B29" s="2">
        <v>0</v>
      </c>
      <c r="C29" s="2">
        <v>0</v>
      </c>
      <c r="D29" s="57">
        <v>0</v>
      </c>
    </row>
    <row r="30" spans="1:4">
      <c r="A30" s="15" t="s">
        <v>76</v>
      </c>
      <c r="B30" s="2">
        <v>0</v>
      </c>
      <c r="C30" s="2">
        <v>0</v>
      </c>
      <c r="D30" s="57">
        <v>0</v>
      </c>
    </row>
    <row r="31" spans="1:4">
      <c r="A31" s="15" t="s">
        <v>77</v>
      </c>
      <c r="B31" s="2">
        <v>0</v>
      </c>
      <c r="C31" s="2">
        <v>0</v>
      </c>
      <c r="D31" s="57">
        <v>0</v>
      </c>
    </row>
    <row r="32" spans="1:4">
      <c r="A32" s="23" t="s">
        <v>37</v>
      </c>
      <c r="B32" s="60">
        <v>2150.66</v>
      </c>
      <c r="C32" s="60">
        <v>48.88</v>
      </c>
      <c r="D32" s="61">
        <v>7.8484158145876101E-2</v>
      </c>
    </row>
    <row r="33" spans="1:244">
      <c r="A33" s="10" t="s">
        <v>38</v>
      </c>
    </row>
    <row r="34" spans="1:244">
      <c r="A34" s="15" t="s">
        <v>39</v>
      </c>
      <c r="B34" s="2">
        <v>1236.4126875789912</v>
      </c>
      <c r="C34" s="2">
        <v>28.1</v>
      </c>
      <c r="D34" s="57">
        <v>4.51204787858226E-2</v>
      </c>
    </row>
    <row r="35" spans="1:244">
      <c r="A35" s="5" t="s">
        <v>40</v>
      </c>
      <c r="B35" s="2">
        <v>1236.4126875789912</v>
      </c>
      <c r="C35" s="2">
        <v>28.1</v>
      </c>
      <c r="D35" s="57">
        <v>4.51204787858226E-2</v>
      </c>
    </row>
    <row r="36" spans="1:244" s="26" customFormat="1">
      <c r="A36" s="19" t="s">
        <v>41</v>
      </c>
      <c r="B36" s="58">
        <v>26162.472687578993</v>
      </c>
      <c r="C36" s="58">
        <v>594.62</v>
      </c>
      <c r="D36" s="59">
        <v>0.95474860921722327</v>
      </c>
    </row>
    <row r="37" spans="1:244">
      <c r="A37" s="10" t="s">
        <v>42</v>
      </c>
    </row>
    <row r="38" spans="1:244">
      <c r="A38" s="5" t="s">
        <v>43</v>
      </c>
      <c r="B38" s="2">
        <v>640</v>
      </c>
      <c r="C38" s="2">
        <v>14.55</v>
      </c>
      <c r="D38" s="57">
        <v>2.3355556533045996E-2</v>
      </c>
    </row>
    <row r="39" spans="1:244">
      <c r="A39" s="5" t="s">
        <v>44</v>
      </c>
      <c r="B39" s="2">
        <v>0</v>
      </c>
      <c r="C39" s="2">
        <v>0</v>
      </c>
      <c r="D39" s="57">
        <v>0</v>
      </c>
    </row>
    <row r="40" spans="1:244">
      <c r="A40" s="15" t="s">
        <v>45</v>
      </c>
      <c r="B40" s="2">
        <v>0</v>
      </c>
      <c r="C40" s="2">
        <v>0</v>
      </c>
      <c r="D40" s="57">
        <v>0</v>
      </c>
    </row>
    <row r="41" spans="1:244">
      <c r="A41" s="15" t="s">
        <v>78</v>
      </c>
      <c r="B41" s="2">
        <v>0</v>
      </c>
      <c r="C41" s="2">
        <v>0</v>
      </c>
      <c r="D41" s="57">
        <v>0</v>
      </c>
    </row>
    <row r="42" spans="1:244">
      <c r="A42" s="23" t="s">
        <v>46</v>
      </c>
      <c r="B42" s="60">
        <v>640</v>
      </c>
      <c r="C42" s="60">
        <v>14.55</v>
      </c>
      <c r="D42" s="61">
        <v>2.3355556533045996E-2</v>
      </c>
      <c r="E42" s="5"/>
      <c r="H42" s="27"/>
      <c r="I42" s="5"/>
      <c r="L42" s="27"/>
      <c r="M42" s="5"/>
      <c r="P42" s="27"/>
      <c r="Q42" s="5"/>
      <c r="T42" s="27"/>
      <c r="U42" s="5"/>
      <c r="X42" s="27"/>
      <c r="Y42" s="5"/>
      <c r="AB42" s="27"/>
      <c r="AC42" s="5"/>
      <c r="AF42" s="27"/>
      <c r="AG42" s="5"/>
      <c r="AJ42" s="27"/>
      <c r="AK42" s="5"/>
      <c r="AN42" s="27"/>
      <c r="AO42" s="5"/>
      <c r="AR42" s="27"/>
      <c r="AS42" s="5"/>
      <c r="AV42" s="27"/>
      <c r="AW42" s="5"/>
      <c r="AZ42" s="27"/>
      <c r="BA42" s="5"/>
      <c r="BD42" s="27"/>
      <c r="BE42" s="5"/>
      <c r="BH42" s="27"/>
      <c r="BI42" s="5"/>
      <c r="BL42" s="27"/>
      <c r="BM42" s="5"/>
      <c r="BP42" s="27"/>
      <c r="BQ42" s="5"/>
      <c r="BT42" s="27"/>
      <c r="BU42" s="5"/>
      <c r="BX42" s="27"/>
      <c r="BY42" s="5"/>
      <c r="CB42" s="27"/>
      <c r="CC42" s="5"/>
      <c r="CF42" s="27"/>
      <c r="CG42" s="5"/>
      <c r="CJ42" s="27"/>
      <c r="CK42" s="5"/>
      <c r="CN42" s="27"/>
      <c r="CO42" s="5"/>
      <c r="CR42" s="27"/>
      <c r="CS42" s="5"/>
      <c r="CV42" s="27"/>
      <c r="CW42" s="5"/>
      <c r="CZ42" s="27"/>
      <c r="DA42" s="5"/>
      <c r="DD42" s="27"/>
      <c r="DE42" s="5"/>
      <c r="DH42" s="27"/>
      <c r="DI42" s="5"/>
      <c r="DL42" s="27"/>
      <c r="DM42" s="5"/>
      <c r="DP42" s="27"/>
      <c r="DQ42" s="5"/>
      <c r="DT42" s="27"/>
      <c r="DU42" s="5"/>
      <c r="DX42" s="27"/>
      <c r="DY42" s="5"/>
      <c r="EB42" s="27"/>
      <c r="EC42" s="5"/>
      <c r="EF42" s="27"/>
      <c r="EG42" s="5"/>
      <c r="EJ42" s="27"/>
      <c r="EK42" s="5"/>
      <c r="EN42" s="27"/>
      <c r="EO42" s="5"/>
      <c r="ER42" s="27"/>
      <c r="ES42" s="5"/>
      <c r="EV42" s="27"/>
      <c r="EW42" s="5"/>
      <c r="EZ42" s="27"/>
      <c r="FA42" s="5"/>
      <c r="FD42" s="27"/>
      <c r="FE42" s="5"/>
      <c r="FH42" s="27"/>
      <c r="FI42" s="5"/>
      <c r="FL42" s="27"/>
      <c r="FM42" s="5"/>
      <c r="FP42" s="27"/>
      <c r="FQ42" s="5"/>
      <c r="FT42" s="27"/>
      <c r="FU42" s="5"/>
      <c r="FX42" s="27"/>
      <c r="FY42" s="5"/>
      <c r="GB42" s="27"/>
      <c r="GC42" s="5"/>
      <c r="GF42" s="27"/>
      <c r="GG42" s="5"/>
      <c r="GJ42" s="27"/>
      <c r="GK42" s="5"/>
      <c r="GN42" s="27"/>
      <c r="GO42" s="5"/>
      <c r="GR42" s="27"/>
      <c r="GS42" s="5"/>
      <c r="GV42" s="27"/>
      <c r="GW42" s="5"/>
      <c r="GZ42" s="27"/>
      <c r="HA42" s="5"/>
      <c r="HD42" s="27"/>
      <c r="HE42" s="5"/>
      <c r="HH42" s="27"/>
      <c r="HI42" s="5"/>
      <c r="HL42" s="27"/>
      <c r="HM42" s="5"/>
      <c r="HP42" s="27"/>
      <c r="HQ42" s="5"/>
      <c r="HT42" s="27"/>
      <c r="HU42" s="5"/>
      <c r="HX42" s="27"/>
      <c r="HY42" s="5"/>
      <c r="IB42" s="27"/>
      <c r="IC42" s="5"/>
      <c r="IF42" s="27"/>
      <c r="IG42" s="5"/>
      <c r="IJ42" s="27"/>
    </row>
    <row r="43" spans="1:244">
      <c r="A43" s="10" t="s">
        <v>47</v>
      </c>
    </row>
    <row r="44" spans="1:244">
      <c r="A44" s="15" t="s">
        <v>79</v>
      </c>
      <c r="B44" s="2">
        <v>0</v>
      </c>
      <c r="C44" s="2">
        <v>0</v>
      </c>
      <c r="D44" s="57">
        <v>0</v>
      </c>
    </row>
    <row r="45" spans="1:244">
      <c r="A45" s="15" t="s">
        <v>49</v>
      </c>
      <c r="B45" s="2">
        <v>0</v>
      </c>
      <c r="C45" s="2">
        <v>0</v>
      </c>
      <c r="D45" s="57">
        <v>0</v>
      </c>
    </row>
    <row r="46" spans="1:244">
      <c r="A46" s="15" t="s">
        <v>50</v>
      </c>
      <c r="B46" s="2">
        <v>0</v>
      </c>
      <c r="C46" s="2">
        <v>0</v>
      </c>
      <c r="D46" s="57">
        <v>0</v>
      </c>
    </row>
    <row r="47" spans="1:244">
      <c r="A47" s="23" t="s">
        <v>51</v>
      </c>
      <c r="B47" s="60">
        <v>0</v>
      </c>
      <c r="C47" s="60">
        <v>0</v>
      </c>
      <c r="D47" s="61">
        <v>0</v>
      </c>
      <c r="E47" s="5"/>
      <c r="H47" s="27"/>
      <c r="I47" s="5"/>
      <c r="L47" s="27"/>
      <c r="M47" s="5"/>
      <c r="P47" s="27"/>
      <c r="Q47" s="5"/>
      <c r="T47" s="27"/>
      <c r="U47" s="5"/>
      <c r="X47" s="27"/>
      <c r="Y47" s="5"/>
      <c r="AB47" s="27"/>
      <c r="AC47" s="5"/>
      <c r="AF47" s="27"/>
      <c r="AG47" s="5"/>
      <c r="AJ47" s="27"/>
      <c r="AK47" s="5"/>
      <c r="AN47" s="27"/>
      <c r="AO47" s="5"/>
      <c r="AR47" s="27"/>
      <c r="AS47" s="5"/>
      <c r="AV47" s="27"/>
      <c r="AW47" s="5"/>
      <c r="AZ47" s="27"/>
      <c r="BA47" s="5"/>
      <c r="BD47" s="27"/>
      <c r="BE47" s="5"/>
      <c r="BH47" s="27"/>
      <c r="BI47" s="5"/>
      <c r="BL47" s="27"/>
      <c r="BM47" s="5"/>
      <c r="BP47" s="27"/>
      <c r="BQ47" s="5"/>
      <c r="BT47" s="27"/>
      <c r="BU47" s="5"/>
      <c r="BX47" s="27"/>
      <c r="BY47" s="5"/>
      <c r="CB47" s="27"/>
      <c r="CC47" s="5"/>
      <c r="CF47" s="27"/>
      <c r="CG47" s="5"/>
      <c r="CJ47" s="27"/>
      <c r="CK47" s="5"/>
      <c r="CN47" s="27"/>
      <c r="CO47" s="5"/>
      <c r="CR47" s="27"/>
      <c r="CS47" s="5"/>
      <c r="CV47" s="27"/>
      <c r="CW47" s="5"/>
      <c r="CZ47" s="27"/>
      <c r="DA47" s="5"/>
      <c r="DD47" s="27"/>
      <c r="DE47" s="5"/>
      <c r="DH47" s="27"/>
      <c r="DI47" s="5"/>
      <c r="DL47" s="27"/>
      <c r="DM47" s="5"/>
      <c r="DP47" s="27"/>
      <c r="DQ47" s="5"/>
      <c r="DT47" s="27"/>
      <c r="DU47" s="5"/>
      <c r="DX47" s="27"/>
      <c r="DY47" s="5"/>
      <c r="EB47" s="27"/>
      <c r="EC47" s="5"/>
      <c r="EF47" s="27"/>
      <c r="EG47" s="5"/>
      <c r="EJ47" s="27"/>
      <c r="EK47" s="5"/>
      <c r="EN47" s="27"/>
      <c r="EO47" s="5"/>
      <c r="ER47" s="27"/>
      <c r="ES47" s="5"/>
      <c r="EV47" s="27"/>
      <c r="EW47" s="5"/>
      <c r="EZ47" s="27"/>
      <c r="FA47" s="5"/>
      <c r="FD47" s="27"/>
      <c r="FE47" s="5"/>
      <c r="FH47" s="27"/>
      <c r="FI47" s="5"/>
      <c r="FL47" s="27"/>
      <c r="FM47" s="5"/>
      <c r="FP47" s="27"/>
      <c r="FQ47" s="5"/>
      <c r="FT47" s="27"/>
      <c r="FU47" s="5"/>
      <c r="FX47" s="27"/>
      <c r="FY47" s="5"/>
      <c r="GB47" s="27"/>
      <c r="GC47" s="5"/>
      <c r="GF47" s="27"/>
      <c r="GG47" s="5"/>
      <c r="GJ47" s="27"/>
      <c r="GK47" s="5"/>
      <c r="GN47" s="27"/>
      <c r="GO47" s="5"/>
      <c r="GR47" s="27"/>
      <c r="GS47" s="5"/>
      <c r="GV47" s="27"/>
      <c r="GW47" s="5"/>
      <c r="GZ47" s="27"/>
      <c r="HA47" s="5"/>
      <c r="HD47" s="27"/>
      <c r="HE47" s="5"/>
      <c r="HH47" s="27"/>
      <c r="HI47" s="5"/>
      <c r="HL47" s="27"/>
      <c r="HM47" s="5"/>
      <c r="HP47" s="27"/>
      <c r="HQ47" s="5"/>
      <c r="HT47" s="27"/>
      <c r="HU47" s="5"/>
      <c r="HX47" s="27"/>
      <c r="HY47" s="5"/>
      <c r="IB47" s="27"/>
      <c r="IC47" s="5"/>
      <c r="IF47" s="27"/>
      <c r="IG47" s="5"/>
      <c r="IJ47" s="27"/>
    </row>
    <row r="48" spans="1:244">
      <c r="A48" s="28" t="s">
        <v>52</v>
      </c>
      <c r="B48" s="62">
        <v>640</v>
      </c>
      <c r="C48" s="62">
        <v>14.55</v>
      </c>
      <c r="D48" s="63">
        <v>2.3355556533045996E-2</v>
      </c>
      <c r="G48" s="5"/>
      <c r="K48" s="5"/>
      <c r="O48" s="5"/>
      <c r="S48" s="5"/>
      <c r="W48" s="5"/>
      <c r="AA48" s="5"/>
      <c r="AE48" s="5"/>
      <c r="AI48" s="5"/>
      <c r="AM48" s="5"/>
      <c r="AQ48" s="5"/>
      <c r="AU48" s="5"/>
      <c r="AY48" s="5"/>
      <c r="BC48" s="5"/>
      <c r="BG48" s="5"/>
      <c r="BK48" s="5"/>
      <c r="BO48" s="5"/>
      <c r="BS48" s="5"/>
      <c r="BW48" s="5"/>
      <c r="CA48" s="5"/>
      <c r="CE48" s="5"/>
      <c r="CI48" s="5"/>
      <c r="CM48" s="5"/>
      <c r="CQ48" s="5"/>
      <c r="CU48" s="5"/>
      <c r="CY48" s="5"/>
      <c r="DC48" s="5"/>
      <c r="DG48" s="5"/>
      <c r="DK48" s="5"/>
      <c r="DO48" s="5"/>
      <c r="DS48" s="5"/>
      <c r="DW48" s="5"/>
      <c r="EA48" s="5"/>
      <c r="EE48" s="5"/>
      <c r="EI48" s="5"/>
      <c r="EM48" s="5"/>
      <c r="EQ48" s="5"/>
      <c r="EU48" s="5"/>
      <c r="EY48" s="5"/>
      <c r="FC48" s="5"/>
      <c r="FG48" s="5"/>
      <c r="FK48" s="5"/>
      <c r="FO48" s="5"/>
      <c r="FS48" s="5"/>
      <c r="FW48" s="5"/>
      <c r="GA48" s="5"/>
      <c r="GE48" s="5"/>
      <c r="GI48" s="5"/>
      <c r="GM48" s="5"/>
      <c r="GQ48" s="5"/>
      <c r="GU48" s="5"/>
      <c r="GY48" s="5"/>
      <c r="HC48" s="5"/>
      <c r="HG48" s="5"/>
      <c r="HK48" s="5"/>
      <c r="HO48" s="5"/>
      <c r="HS48" s="5"/>
      <c r="HW48" s="5"/>
      <c r="IA48" s="5"/>
      <c r="IE48" s="5"/>
    </row>
    <row r="49" spans="1:244" s="26" customFormat="1">
      <c r="A49" s="19" t="s">
        <v>53</v>
      </c>
      <c r="B49" s="58">
        <v>26802.472687578993</v>
      </c>
      <c r="C49" s="58">
        <v>609.16999999999996</v>
      </c>
      <c r="D49" s="59">
        <v>0.97810416575026926</v>
      </c>
    </row>
    <row r="50" spans="1:244">
      <c r="A50" s="10" t="s">
        <v>85</v>
      </c>
    </row>
    <row r="51" spans="1:244">
      <c r="A51" s="5" t="s">
        <v>84</v>
      </c>
      <c r="B51" s="2">
        <v>0</v>
      </c>
      <c r="C51" s="2">
        <v>0</v>
      </c>
      <c r="D51" s="57">
        <v>0</v>
      </c>
    </row>
    <row r="52" spans="1:244">
      <c r="A52" s="5" t="s">
        <v>83</v>
      </c>
      <c r="B52" s="2">
        <v>600</v>
      </c>
      <c r="C52" s="2">
        <v>13.64</v>
      </c>
      <c r="D52" s="57">
        <v>2.1895834249730621E-2</v>
      </c>
    </row>
    <row r="53" spans="1:244">
      <c r="A53" s="23" t="s">
        <v>82</v>
      </c>
      <c r="B53" s="60">
        <v>600</v>
      </c>
      <c r="C53" s="60">
        <v>13.64</v>
      </c>
      <c r="D53" s="61">
        <v>2.1895834249730621E-2</v>
      </c>
      <c r="E53" s="5"/>
      <c r="H53" s="27"/>
      <c r="I53" s="5"/>
      <c r="L53" s="27"/>
      <c r="M53" s="5"/>
      <c r="P53" s="27"/>
      <c r="Q53" s="5"/>
      <c r="T53" s="27"/>
      <c r="U53" s="5"/>
      <c r="X53" s="27"/>
      <c r="Y53" s="5"/>
      <c r="AB53" s="27"/>
      <c r="AC53" s="5"/>
      <c r="AF53" s="27"/>
      <c r="AG53" s="5"/>
      <c r="AJ53" s="27"/>
      <c r="AK53" s="5"/>
      <c r="AN53" s="27"/>
      <c r="AO53" s="5"/>
      <c r="AR53" s="27"/>
      <c r="AS53" s="5"/>
      <c r="AV53" s="27"/>
      <c r="AW53" s="5"/>
      <c r="AZ53" s="27"/>
      <c r="BA53" s="5"/>
      <c r="BD53" s="27"/>
      <c r="BE53" s="5"/>
      <c r="BH53" s="27"/>
      <c r="BI53" s="5"/>
      <c r="BL53" s="27"/>
      <c r="BM53" s="5"/>
      <c r="BP53" s="27"/>
      <c r="BQ53" s="5"/>
      <c r="BT53" s="27"/>
      <c r="BU53" s="5"/>
      <c r="BX53" s="27"/>
      <c r="BY53" s="5"/>
      <c r="CB53" s="27"/>
      <c r="CC53" s="5"/>
      <c r="CF53" s="27"/>
      <c r="CG53" s="5"/>
      <c r="CJ53" s="27"/>
      <c r="CK53" s="5"/>
      <c r="CN53" s="27"/>
      <c r="CO53" s="5"/>
      <c r="CR53" s="27"/>
      <c r="CS53" s="5"/>
      <c r="CV53" s="27"/>
      <c r="CW53" s="5"/>
      <c r="CZ53" s="27"/>
      <c r="DA53" s="5"/>
      <c r="DD53" s="27"/>
      <c r="DE53" s="5"/>
      <c r="DH53" s="27"/>
      <c r="DI53" s="5"/>
      <c r="DL53" s="27"/>
      <c r="DM53" s="5"/>
      <c r="DP53" s="27"/>
      <c r="DQ53" s="5"/>
      <c r="DT53" s="27"/>
      <c r="DU53" s="5"/>
      <c r="DX53" s="27"/>
      <c r="DY53" s="5"/>
      <c r="EB53" s="27"/>
      <c r="EC53" s="5"/>
      <c r="EF53" s="27"/>
      <c r="EG53" s="5"/>
      <c r="EJ53" s="27"/>
      <c r="EK53" s="5"/>
      <c r="EN53" s="27"/>
      <c r="EO53" s="5"/>
      <c r="ER53" s="27"/>
      <c r="ES53" s="5"/>
      <c r="EV53" s="27"/>
      <c r="EW53" s="5"/>
      <c r="EZ53" s="27"/>
      <c r="FA53" s="5"/>
      <c r="FD53" s="27"/>
      <c r="FE53" s="5"/>
      <c r="FH53" s="27"/>
      <c r="FI53" s="5"/>
      <c r="FL53" s="27"/>
      <c r="FM53" s="5"/>
      <c r="FP53" s="27"/>
      <c r="FQ53" s="5"/>
      <c r="FT53" s="27"/>
      <c r="FU53" s="5"/>
      <c r="FX53" s="27"/>
      <c r="FY53" s="5"/>
      <c r="GB53" s="27"/>
      <c r="GC53" s="5"/>
      <c r="GF53" s="27"/>
      <c r="GG53" s="5"/>
      <c r="GJ53" s="27"/>
      <c r="GK53" s="5"/>
      <c r="GN53" s="27"/>
      <c r="GO53" s="5"/>
      <c r="GR53" s="27"/>
      <c r="GS53" s="5"/>
      <c r="GV53" s="27"/>
      <c r="GW53" s="5"/>
      <c r="GZ53" s="27"/>
      <c r="HA53" s="5"/>
      <c r="HD53" s="27"/>
      <c r="HE53" s="5"/>
      <c r="HH53" s="27"/>
      <c r="HI53" s="5"/>
      <c r="HL53" s="27"/>
      <c r="HM53" s="5"/>
      <c r="HP53" s="27"/>
      <c r="HQ53" s="5"/>
      <c r="HT53" s="27"/>
      <c r="HU53" s="5"/>
      <c r="HX53" s="27"/>
      <c r="HY53" s="5"/>
      <c r="IB53" s="27"/>
      <c r="IC53" s="5"/>
      <c r="IF53" s="27"/>
      <c r="IG53" s="5"/>
      <c r="IJ53" s="27"/>
    </row>
    <row r="54" spans="1:244" s="26" customFormat="1" ht="13.5" thickBot="1">
      <c r="A54" s="31" t="s">
        <v>81</v>
      </c>
      <c r="B54" s="74">
        <v>27402.472687578993</v>
      </c>
      <c r="C54" s="74">
        <v>622.80999999999995</v>
      </c>
      <c r="D54" s="73">
        <v>0.99999999999999989</v>
      </c>
    </row>
    <row r="55" spans="1:244">
      <c r="A55" s="45" t="s">
        <v>58</v>
      </c>
      <c r="D55" s="7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4"/>
  <dimension ref="A1:IL56"/>
  <sheetViews>
    <sheetView showGridLines="0" zoomScaleNormal="100" workbookViewId="0"/>
  </sheetViews>
  <sheetFormatPr defaultColWidth="12.5703125" defaultRowHeight="12.75"/>
  <cols>
    <col min="1" max="1" width="49.7109375" style="2" customWidth="1"/>
    <col min="2" max="3" width="13.7109375" style="2" customWidth="1"/>
    <col min="4" max="4" width="9.42578125" style="2" customWidth="1"/>
    <col min="5" max="256" width="12.5703125" style="2"/>
    <col min="257" max="257" width="49.7109375" style="2" customWidth="1"/>
    <col min="258" max="259" width="13.7109375" style="2" customWidth="1"/>
    <col min="260" max="260" width="9.42578125" style="2" customWidth="1"/>
    <col min="261" max="512" width="12.5703125" style="2"/>
    <col min="513" max="513" width="49.7109375" style="2" customWidth="1"/>
    <col min="514" max="515" width="13.7109375" style="2" customWidth="1"/>
    <col min="516" max="516" width="9.42578125" style="2" customWidth="1"/>
    <col min="517" max="768" width="12.5703125" style="2"/>
    <col min="769" max="769" width="49.7109375" style="2" customWidth="1"/>
    <col min="770" max="771" width="13.7109375" style="2" customWidth="1"/>
    <col min="772" max="772" width="9.42578125" style="2" customWidth="1"/>
    <col min="773" max="1024" width="12.5703125" style="2"/>
    <col min="1025" max="1025" width="49.7109375" style="2" customWidth="1"/>
    <col min="1026" max="1027" width="13.7109375" style="2" customWidth="1"/>
    <col min="1028" max="1028" width="9.42578125" style="2" customWidth="1"/>
    <col min="1029" max="1280" width="12.5703125" style="2"/>
    <col min="1281" max="1281" width="49.7109375" style="2" customWidth="1"/>
    <col min="1282" max="1283" width="13.7109375" style="2" customWidth="1"/>
    <col min="1284" max="1284" width="9.42578125" style="2" customWidth="1"/>
    <col min="1285" max="1536" width="12.5703125" style="2"/>
    <col min="1537" max="1537" width="49.7109375" style="2" customWidth="1"/>
    <col min="1538" max="1539" width="13.7109375" style="2" customWidth="1"/>
    <col min="1540" max="1540" width="9.42578125" style="2" customWidth="1"/>
    <col min="1541" max="1792" width="12.5703125" style="2"/>
    <col min="1793" max="1793" width="49.7109375" style="2" customWidth="1"/>
    <col min="1794" max="1795" width="13.7109375" style="2" customWidth="1"/>
    <col min="1796" max="1796" width="9.42578125" style="2" customWidth="1"/>
    <col min="1797" max="2048" width="12.5703125" style="2"/>
    <col min="2049" max="2049" width="49.7109375" style="2" customWidth="1"/>
    <col min="2050" max="2051" width="13.7109375" style="2" customWidth="1"/>
    <col min="2052" max="2052" width="9.42578125" style="2" customWidth="1"/>
    <col min="2053" max="2304" width="12.5703125" style="2"/>
    <col min="2305" max="2305" width="49.7109375" style="2" customWidth="1"/>
    <col min="2306" max="2307" width="13.7109375" style="2" customWidth="1"/>
    <col min="2308" max="2308" width="9.42578125" style="2" customWidth="1"/>
    <col min="2309" max="2560" width="12.5703125" style="2"/>
    <col min="2561" max="2561" width="49.7109375" style="2" customWidth="1"/>
    <col min="2562" max="2563" width="13.7109375" style="2" customWidth="1"/>
    <col min="2564" max="2564" width="9.42578125" style="2" customWidth="1"/>
    <col min="2565" max="2816" width="12.5703125" style="2"/>
    <col min="2817" max="2817" width="49.7109375" style="2" customWidth="1"/>
    <col min="2818" max="2819" width="13.7109375" style="2" customWidth="1"/>
    <col min="2820" max="2820" width="9.42578125" style="2" customWidth="1"/>
    <col min="2821" max="3072" width="12.5703125" style="2"/>
    <col min="3073" max="3073" width="49.7109375" style="2" customWidth="1"/>
    <col min="3074" max="3075" width="13.7109375" style="2" customWidth="1"/>
    <col min="3076" max="3076" width="9.42578125" style="2" customWidth="1"/>
    <col min="3077" max="3328" width="12.5703125" style="2"/>
    <col min="3329" max="3329" width="49.7109375" style="2" customWidth="1"/>
    <col min="3330" max="3331" width="13.7109375" style="2" customWidth="1"/>
    <col min="3332" max="3332" width="9.42578125" style="2" customWidth="1"/>
    <col min="3333" max="3584" width="12.5703125" style="2"/>
    <col min="3585" max="3585" width="49.7109375" style="2" customWidth="1"/>
    <col min="3586" max="3587" width="13.7109375" style="2" customWidth="1"/>
    <col min="3588" max="3588" width="9.42578125" style="2" customWidth="1"/>
    <col min="3589" max="3840" width="12.5703125" style="2"/>
    <col min="3841" max="3841" width="49.7109375" style="2" customWidth="1"/>
    <col min="3842" max="3843" width="13.7109375" style="2" customWidth="1"/>
    <col min="3844" max="3844" width="9.42578125" style="2" customWidth="1"/>
    <col min="3845" max="4096" width="12.5703125" style="2"/>
    <col min="4097" max="4097" width="49.7109375" style="2" customWidth="1"/>
    <col min="4098" max="4099" width="13.7109375" style="2" customWidth="1"/>
    <col min="4100" max="4100" width="9.42578125" style="2" customWidth="1"/>
    <col min="4101" max="4352" width="12.5703125" style="2"/>
    <col min="4353" max="4353" width="49.7109375" style="2" customWidth="1"/>
    <col min="4354" max="4355" width="13.7109375" style="2" customWidth="1"/>
    <col min="4356" max="4356" width="9.42578125" style="2" customWidth="1"/>
    <col min="4357" max="4608" width="12.5703125" style="2"/>
    <col min="4609" max="4609" width="49.7109375" style="2" customWidth="1"/>
    <col min="4610" max="4611" width="13.7109375" style="2" customWidth="1"/>
    <col min="4612" max="4612" width="9.42578125" style="2" customWidth="1"/>
    <col min="4613" max="4864" width="12.5703125" style="2"/>
    <col min="4865" max="4865" width="49.7109375" style="2" customWidth="1"/>
    <col min="4866" max="4867" width="13.7109375" style="2" customWidth="1"/>
    <col min="4868" max="4868" width="9.42578125" style="2" customWidth="1"/>
    <col min="4869" max="5120" width="12.5703125" style="2"/>
    <col min="5121" max="5121" width="49.7109375" style="2" customWidth="1"/>
    <col min="5122" max="5123" width="13.7109375" style="2" customWidth="1"/>
    <col min="5124" max="5124" width="9.42578125" style="2" customWidth="1"/>
    <col min="5125" max="5376" width="12.5703125" style="2"/>
    <col min="5377" max="5377" width="49.7109375" style="2" customWidth="1"/>
    <col min="5378" max="5379" width="13.7109375" style="2" customWidth="1"/>
    <col min="5380" max="5380" width="9.42578125" style="2" customWidth="1"/>
    <col min="5381" max="5632" width="12.5703125" style="2"/>
    <col min="5633" max="5633" width="49.7109375" style="2" customWidth="1"/>
    <col min="5634" max="5635" width="13.7109375" style="2" customWidth="1"/>
    <col min="5636" max="5636" width="9.42578125" style="2" customWidth="1"/>
    <col min="5637" max="5888" width="12.5703125" style="2"/>
    <col min="5889" max="5889" width="49.7109375" style="2" customWidth="1"/>
    <col min="5890" max="5891" width="13.7109375" style="2" customWidth="1"/>
    <col min="5892" max="5892" width="9.42578125" style="2" customWidth="1"/>
    <col min="5893" max="6144" width="12.5703125" style="2"/>
    <col min="6145" max="6145" width="49.7109375" style="2" customWidth="1"/>
    <col min="6146" max="6147" width="13.7109375" style="2" customWidth="1"/>
    <col min="6148" max="6148" width="9.42578125" style="2" customWidth="1"/>
    <col min="6149" max="6400" width="12.5703125" style="2"/>
    <col min="6401" max="6401" width="49.7109375" style="2" customWidth="1"/>
    <col min="6402" max="6403" width="13.7109375" style="2" customWidth="1"/>
    <col min="6404" max="6404" width="9.42578125" style="2" customWidth="1"/>
    <col min="6405" max="6656" width="12.5703125" style="2"/>
    <col min="6657" max="6657" width="49.7109375" style="2" customWidth="1"/>
    <col min="6658" max="6659" width="13.7109375" style="2" customWidth="1"/>
    <col min="6660" max="6660" width="9.42578125" style="2" customWidth="1"/>
    <col min="6661" max="6912" width="12.5703125" style="2"/>
    <col min="6913" max="6913" width="49.7109375" style="2" customWidth="1"/>
    <col min="6914" max="6915" width="13.7109375" style="2" customWidth="1"/>
    <col min="6916" max="6916" width="9.42578125" style="2" customWidth="1"/>
    <col min="6917" max="7168" width="12.5703125" style="2"/>
    <col min="7169" max="7169" width="49.7109375" style="2" customWidth="1"/>
    <col min="7170" max="7171" width="13.7109375" style="2" customWidth="1"/>
    <col min="7172" max="7172" width="9.42578125" style="2" customWidth="1"/>
    <col min="7173" max="7424" width="12.5703125" style="2"/>
    <col min="7425" max="7425" width="49.7109375" style="2" customWidth="1"/>
    <col min="7426" max="7427" width="13.7109375" style="2" customWidth="1"/>
    <col min="7428" max="7428" width="9.42578125" style="2" customWidth="1"/>
    <col min="7429" max="7680" width="12.5703125" style="2"/>
    <col min="7681" max="7681" width="49.7109375" style="2" customWidth="1"/>
    <col min="7682" max="7683" width="13.7109375" style="2" customWidth="1"/>
    <col min="7684" max="7684" width="9.42578125" style="2" customWidth="1"/>
    <col min="7685" max="7936" width="12.5703125" style="2"/>
    <col min="7937" max="7937" width="49.7109375" style="2" customWidth="1"/>
    <col min="7938" max="7939" width="13.7109375" style="2" customWidth="1"/>
    <col min="7940" max="7940" width="9.42578125" style="2" customWidth="1"/>
    <col min="7941" max="8192" width="12.5703125" style="2"/>
    <col min="8193" max="8193" width="49.7109375" style="2" customWidth="1"/>
    <col min="8194" max="8195" width="13.7109375" style="2" customWidth="1"/>
    <col min="8196" max="8196" width="9.42578125" style="2" customWidth="1"/>
    <col min="8197" max="8448" width="12.5703125" style="2"/>
    <col min="8449" max="8449" width="49.7109375" style="2" customWidth="1"/>
    <col min="8450" max="8451" width="13.7109375" style="2" customWidth="1"/>
    <col min="8452" max="8452" width="9.42578125" style="2" customWidth="1"/>
    <col min="8453" max="8704" width="12.5703125" style="2"/>
    <col min="8705" max="8705" width="49.7109375" style="2" customWidth="1"/>
    <col min="8706" max="8707" width="13.7109375" style="2" customWidth="1"/>
    <col min="8708" max="8708" width="9.42578125" style="2" customWidth="1"/>
    <col min="8709" max="8960" width="12.5703125" style="2"/>
    <col min="8961" max="8961" width="49.7109375" style="2" customWidth="1"/>
    <col min="8962" max="8963" width="13.7109375" style="2" customWidth="1"/>
    <col min="8964" max="8964" width="9.42578125" style="2" customWidth="1"/>
    <col min="8965" max="9216" width="12.5703125" style="2"/>
    <col min="9217" max="9217" width="49.7109375" style="2" customWidth="1"/>
    <col min="9218" max="9219" width="13.7109375" style="2" customWidth="1"/>
    <col min="9220" max="9220" width="9.42578125" style="2" customWidth="1"/>
    <col min="9221" max="9472" width="12.5703125" style="2"/>
    <col min="9473" max="9473" width="49.7109375" style="2" customWidth="1"/>
    <col min="9474" max="9475" width="13.7109375" style="2" customWidth="1"/>
    <col min="9476" max="9476" width="9.42578125" style="2" customWidth="1"/>
    <col min="9477" max="9728" width="12.5703125" style="2"/>
    <col min="9729" max="9729" width="49.7109375" style="2" customWidth="1"/>
    <col min="9730" max="9731" width="13.7109375" style="2" customWidth="1"/>
    <col min="9732" max="9732" width="9.42578125" style="2" customWidth="1"/>
    <col min="9733" max="9984" width="12.5703125" style="2"/>
    <col min="9985" max="9985" width="49.7109375" style="2" customWidth="1"/>
    <col min="9986" max="9987" width="13.7109375" style="2" customWidth="1"/>
    <col min="9988" max="9988" width="9.42578125" style="2" customWidth="1"/>
    <col min="9989" max="10240" width="12.5703125" style="2"/>
    <col min="10241" max="10241" width="49.7109375" style="2" customWidth="1"/>
    <col min="10242" max="10243" width="13.7109375" style="2" customWidth="1"/>
    <col min="10244" max="10244" width="9.42578125" style="2" customWidth="1"/>
    <col min="10245" max="10496" width="12.5703125" style="2"/>
    <col min="10497" max="10497" width="49.7109375" style="2" customWidth="1"/>
    <col min="10498" max="10499" width="13.7109375" style="2" customWidth="1"/>
    <col min="10500" max="10500" width="9.42578125" style="2" customWidth="1"/>
    <col min="10501" max="10752" width="12.5703125" style="2"/>
    <col min="10753" max="10753" width="49.7109375" style="2" customWidth="1"/>
    <col min="10754" max="10755" width="13.7109375" style="2" customWidth="1"/>
    <col min="10756" max="10756" width="9.42578125" style="2" customWidth="1"/>
    <col min="10757" max="11008" width="12.5703125" style="2"/>
    <col min="11009" max="11009" width="49.7109375" style="2" customWidth="1"/>
    <col min="11010" max="11011" width="13.7109375" style="2" customWidth="1"/>
    <col min="11012" max="11012" width="9.42578125" style="2" customWidth="1"/>
    <col min="11013" max="11264" width="12.5703125" style="2"/>
    <col min="11265" max="11265" width="49.7109375" style="2" customWidth="1"/>
    <col min="11266" max="11267" width="13.7109375" style="2" customWidth="1"/>
    <col min="11268" max="11268" width="9.42578125" style="2" customWidth="1"/>
    <col min="11269" max="11520" width="12.5703125" style="2"/>
    <col min="11521" max="11521" width="49.7109375" style="2" customWidth="1"/>
    <col min="11522" max="11523" width="13.7109375" style="2" customWidth="1"/>
    <col min="11524" max="11524" width="9.42578125" style="2" customWidth="1"/>
    <col min="11525" max="11776" width="12.5703125" style="2"/>
    <col min="11777" max="11777" width="49.7109375" style="2" customWidth="1"/>
    <col min="11778" max="11779" width="13.7109375" style="2" customWidth="1"/>
    <col min="11780" max="11780" width="9.42578125" style="2" customWidth="1"/>
    <col min="11781" max="12032" width="12.5703125" style="2"/>
    <col min="12033" max="12033" width="49.7109375" style="2" customWidth="1"/>
    <col min="12034" max="12035" width="13.7109375" style="2" customWidth="1"/>
    <col min="12036" max="12036" width="9.42578125" style="2" customWidth="1"/>
    <col min="12037" max="12288" width="12.5703125" style="2"/>
    <col min="12289" max="12289" width="49.7109375" style="2" customWidth="1"/>
    <col min="12290" max="12291" width="13.7109375" style="2" customWidth="1"/>
    <col min="12292" max="12292" width="9.42578125" style="2" customWidth="1"/>
    <col min="12293" max="12544" width="12.5703125" style="2"/>
    <col min="12545" max="12545" width="49.7109375" style="2" customWidth="1"/>
    <col min="12546" max="12547" width="13.7109375" style="2" customWidth="1"/>
    <col min="12548" max="12548" width="9.42578125" style="2" customWidth="1"/>
    <col min="12549" max="12800" width="12.5703125" style="2"/>
    <col min="12801" max="12801" width="49.7109375" style="2" customWidth="1"/>
    <col min="12802" max="12803" width="13.7109375" style="2" customWidth="1"/>
    <col min="12804" max="12804" width="9.42578125" style="2" customWidth="1"/>
    <col min="12805" max="13056" width="12.5703125" style="2"/>
    <col min="13057" max="13057" width="49.7109375" style="2" customWidth="1"/>
    <col min="13058" max="13059" width="13.7109375" style="2" customWidth="1"/>
    <col min="13060" max="13060" width="9.42578125" style="2" customWidth="1"/>
    <col min="13061" max="13312" width="12.5703125" style="2"/>
    <col min="13313" max="13313" width="49.7109375" style="2" customWidth="1"/>
    <col min="13314" max="13315" width="13.7109375" style="2" customWidth="1"/>
    <col min="13316" max="13316" width="9.42578125" style="2" customWidth="1"/>
    <col min="13317" max="13568" width="12.5703125" style="2"/>
    <col min="13569" max="13569" width="49.7109375" style="2" customWidth="1"/>
    <col min="13570" max="13571" width="13.7109375" style="2" customWidth="1"/>
    <col min="13572" max="13572" width="9.42578125" style="2" customWidth="1"/>
    <col min="13573" max="13824" width="12.5703125" style="2"/>
    <col min="13825" max="13825" width="49.7109375" style="2" customWidth="1"/>
    <col min="13826" max="13827" width="13.7109375" style="2" customWidth="1"/>
    <col min="13828" max="13828" width="9.42578125" style="2" customWidth="1"/>
    <col min="13829" max="14080" width="12.5703125" style="2"/>
    <col min="14081" max="14081" width="49.7109375" style="2" customWidth="1"/>
    <col min="14082" max="14083" width="13.7109375" style="2" customWidth="1"/>
    <col min="14084" max="14084" width="9.42578125" style="2" customWidth="1"/>
    <col min="14085" max="14336" width="12.5703125" style="2"/>
    <col min="14337" max="14337" width="49.7109375" style="2" customWidth="1"/>
    <col min="14338" max="14339" width="13.7109375" style="2" customWidth="1"/>
    <col min="14340" max="14340" width="9.42578125" style="2" customWidth="1"/>
    <col min="14341" max="14592" width="12.5703125" style="2"/>
    <col min="14593" max="14593" width="49.7109375" style="2" customWidth="1"/>
    <col min="14594" max="14595" width="13.7109375" style="2" customWidth="1"/>
    <col min="14596" max="14596" width="9.42578125" style="2" customWidth="1"/>
    <col min="14597" max="14848" width="12.5703125" style="2"/>
    <col min="14849" max="14849" width="49.7109375" style="2" customWidth="1"/>
    <col min="14850" max="14851" width="13.7109375" style="2" customWidth="1"/>
    <col min="14852" max="14852" width="9.42578125" style="2" customWidth="1"/>
    <col min="14853" max="15104" width="12.5703125" style="2"/>
    <col min="15105" max="15105" width="49.7109375" style="2" customWidth="1"/>
    <col min="15106" max="15107" width="13.7109375" style="2" customWidth="1"/>
    <col min="15108" max="15108" width="9.42578125" style="2" customWidth="1"/>
    <col min="15109" max="15360" width="12.5703125" style="2"/>
    <col min="15361" max="15361" width="49.7109375" style="2" customWidth="1"/>
    <col min="15362" max="15363" width="13.7109375" style="2" customWidth="1"/>
    <col min="15364" max="15364" width="9.42578125" style="2" customWidth="1"/>
    <col min="15365" max="15616" width="12.5703125" style="2"/>
    <col min="15617" max="15617" width="49.7109375" style="2" customWidth="1"/>
    <col min="15618" max="15619" width="13.7109375" style="2" customWidth="1"/>
    <col min="15620" max="15620" width="9.42578125" style="2" customWidth="1"/>
    <col min="15621" max="15872" width="12.5703125" style="2"/>
    <col min="15873" max="15873" width="49.7109375" style="2" customWidth="1"/>
    <col min="15874" max="15875" width="13.7109375" style="2" customWidth="1"/>
    <col min="15876" max="15876" width="9.42578125" style="2" customWidth="1"/>
    <col min="15877" max="16128" width="12.5703125" style="2"/>
    <col min="16129" max="16129" width="49.7109375" style="2" customWidth="1"/>
    <col min="16130" max="16131" width="13.7109375" style="2" customWidth="1"/>
    <col min="16132" max="16132" width="9.42578125" style="2" customWidth="1"/>
    <col min="16133" max="16384" width="12.5703125" style="2"/>
  </cols>
  <sheetData>
    <row r="1" spans="1:4">
      <c r="A1" s="1" t="s">
        <v>0</v>
      </c>
      <c r="B1" s="1"/>
      <c r="C1" s="1"/>
      <c r="D1" s="1"/>
    </row>
    <row r="2" spans="1:4">
      <c r="A2" s="1" t="s">
        <v>65</v>
      </c>
      <c r="B2" s="1"/>
      <c r="C2" s="1"/>
      <c r="D2" s="1"/>
    </row>
    <row r="3" spans="1:4">
      <c r="A3" s="1" t="s">
        <v>66</v>
      </c>
      <c r="B3" s="1"/>
      <c r="C3" s="1"/>
      <c r="D3" s="1"/>
    </row>
    <row r="4" spans="1:4">
      <c r="A4" s="1" t="s">
        <v>67</v>
      </c>
      <c r="B4" s="1"/>
      <c r="C4" s="1"/>
      <c r="D4" s="1"/>
    </row>
    <row r="5" spans="1:4" ht="13.5" thickBot="1">
      <c r="A5" s="3" t="s">
        <v>4</v>
      </c>
      <c r="B5" s="4">
        <v>44000</v>
      </c>
      <c r="C5" s="5" t="s">
        <v>5</v>
      </c>
    </row>
    <row r="6" spans="1:4">
      <c r="A6" s="6"/>
      <c r="B6" s="7" t="s">
        <v>6</v>
      </c>
      <c r="C6" s="56" t="s">
        <v>68</v>
      </c>
      <c r="D6" s="9" t="s">
        <v>7</v>
      </c>
    </row>
    <row r="7" spans="1:4">
      <c r="A7" s="10" t="s">
        <v>8</v>
      </c>
      <c r="D7" s="11" t="s">
        <v>9</v>
      </c>
    </row>
    <row r="8" spans="1:4" ht="13.5" thickBot="1">
      <c r="A8" s="12"/>
      <c r="B8" s="13" t="s">
        <v>10</v>
      </c>
      <c r="C8" s="13" t="s">
        <v>11</v>
      </c>
      <c r="D8" s="13" t="s">
        <v>13</v>
      </c>
    </row>
    <row r="9" spans="1:4">
      <c r="A9" s="10" t="s">
        <v>14</v>
      </c>
    </row>
    <row r="10" spans="1:4">
      <c r="A10" s="15" t="s">
        <v>15</v>
      </c>
      <c r="B10" s="2">
        <v>0</v>
      </c>
      <c r="C10" s="2">
        <v>0</v>
      </c>
      <c r="D10" s="57">
        <v>0</v>
      </c>
    </row>
    <row r="11" spans="1:4">
      <c r="A11" s="15" t="s">
        <v>16</v>
      </c>
      <c r="B11" s="2">
        <v>0</v>
      </c>
      <c r="C11" s="2">
        <v>0</v>
      </c>
      <c r="D11" s="57">
        <v>0</v>
      </c>
    </row>
    <row r="12" spans="1:4">
      <c r="A12" s="15" t="s">
        <v>17</v>
      </c>
      <c r="B12" s="2">
        <v>0</v>
      </c>
      <c r="C12" s="2">
        <v>0</v>
      </c>
      <c r="D12" s="57">
        <v>0</v>
      </c>
    </row>
    <row r="13" spans="1:4">
      <c r="A13" s="15" t="s">
        <v>18</v>
      </c>
      <c r="B13" s="2">
        <v>0</v>
      </c>
      <c r="C13" s="2">
        <v>0</v>
      </c>
      <c r="D13" s="57">
        <v>0</v>
      </c>
    </row>
    <row r="14" spans="1:4">
      <c r="A14" s="15" t="s">
        <v>19</v>
      </c>
      <c r="B14" s="2">
        <v>0</v>
      </c>
      <c r="C14" s="2">
        <v>0</v>
      </c>
      <c r="D14" s="57">
        <v>0</v>
      </c>
    </row>
    <row r="15" spans="1:4">
      <c r="A15" s="5" t="s">
        <v>20</v>
      </c>
      <c r="B15" s="2">
        <v>13866.25</v>
      </c>
      <c r="C15" s="2">
        <v>315.14</v>
      </c>
      <c r="D15" s="57">
        <v>0.50209796424768882</v>
      </c>
    </row>
    <row r="16" spans="1:4">
      <c r="A16" s="5" t="s">
        <v>69</v>
      </c>
      <c r="B16" s="2">
        <v>74.959999999999994</v>
      </c>
      <c r="C16" s="2">
        <v>1.72</v>
      </c>
      <c r="D16" s="57">
        <v>2.7143072856761377E-3</v>
      </c>
    </row>
    <row r="17" spans="1:4">
      <c r="A17" s="5" t="s">
        <v>22</v>
      </c>
      <c r="B17" s="2">
        <v>3600</v>
      </c>
      <c r="C17" s="2">
        <v>81.819999999999993</v>
      </c>
      <c r="D17" s="57">
        <v>0.13035627305808561</v>
      </c>
    </row>
    <row r="18" spans="1:4">
      <c r="A18" s="5" t="s">
        <v>23</v>
      </c>
      <c r="B18" s="2">
        <v>4165.1400000000003</v>
      </c>
      <c r="C18" s="2">
        <v>94.65</v>
      </c>
      <c r="D18" s="57">
        <v>0.15082003532365409</v>
      </c>
    </row>
    <row r="19" spans="1:4">
      <c r="A19" s="5" t="s">
        <v>24</v>
      </c>
      <c r="B19" s="2">
        <v>1571</v>
      </c>
      <c r="C19" s="2">
        <v>35.700000000000003</v>
      </c>
      <c r="D19" s="57">
        <v>5.688602915951458E-2</v>
      </c>
    </row>
    <row r="20" spans="1:4">
      <c r="A20" s="5" t="s">
        <v>70</v>
      </c>
      <c r="B20" s="2">
        <v>0</v>
      </c>
      <c r="C20" s="2">
        <v>0</v>
      </c>
      <c r="D20" s="57">
        <v>0</v>
      </c>
    </row>
    <row r="21" spans="1:4">
      <c r="A21" s="19" t="s">
        <v>27</v>
      </c>
      <c r="B21" s="58">
        <v>23277.35</v>
      </c>
      <c r="C21" s="58">
        <v>529.03000000000009</v>
      </c>
      <c r="D21" s="59">
        <v>0.8428746090746192</v>
      </c>
    </row>
    <row r="22" spans="1:4">
      <c r="A22" s="22" t="s">
        <v>28</v>
      </c>
    </row>
    <row r="23" spans="1:4">
      <c r="A23" s="15" t="s">
        <v>29</v>
      </c>
      <c r="B23" s="2">
        <v>0</v>
      </c>
      <c r="C23" s="2">
        <v>0</v>
      </c>
      <c r="D23" s="57">
        <v>0</v>
      </c>
    </row>
    <row r="24" spans="1:4">
      <c r="A24" s="15" t="s">
        <v>30</v>
      </c>
      <c r="B24" s="2">
        <v>0</v>
      </c>
      <c r="C24" s="2">
        <v>0</v>
      </c>
      <c r="D24" s="57">
        <v>0</v>
      </c>
    </row>
    <row r="25" spans="1:4">
      <c r="A25" s="5" t="s">
        <v>71</v>
      </c>
      <c r="B25" s="2">
        <v>698.32</v>
      </c>
      <c r="C25" s="2">
        <v>15.87</v>
      </c>
      <c r="D25" s="57">
        <v>2.5286220167200651E-2</v>
      </c>
    </row>
    <row r="26" spans="1:4">
      <c r="A26" s="15" t="s">
        <v>72</v>
      </c>
      <c r="B26" s="2">
        <v>0</v>
      </c>
      <c r="C26" s="2">
        <v>0</v>
      </c>
      <c r="D26" s="57">
        <v>0</v>
      </c>
    </row>
    <row r="27" spans="1:4">
      <c r="A27" s="15" t="s">
        <v>73</v>
      </c>
      <c r="B27" s="2">
        <v>0</v>
      </c>
      <c r="C27" s="2">
        <v>0</v>
      </c>
      <c r="D27" s="57">
        <v>0</v>
      </c>
    </row>
    <row r="28" spans="1:4">
      <c r="A28" s="15" t="s">
        <v>74</v>
      </c>
      <c r="B28" s="2">
        <v>1821.6</v>
      </c>
      <c r="C28" s="2">
        <v>41.4</v>
      </c>
      <c r="D28" s="57">
        <v>6.5960274167391308E-2</v>
      </c>
    </row>
    <row r="29" spans="1:4">
      <c r="A29" s="15" t="s">
        <v>75</v>
      </c>
      <c r="B29" s="2">
        <v>0</v>
      </c>
      <c r="C29" s="2">
        <v>0</v>
      </c>
      <c r="D29" s="57">
        <v>0</v>
      </c>
    </row>
    <row r="30" spans="1:4">
      <c r="A30" s="15" t="s">
        <v>76</v>
      </c>
      <c r="B30" s="2">
        <v>0</v>
      </c>
      <c r="C30" s="2">
        <v>0</v>
      </c>
      <c r="D30" s="57">
        <v>0</v>
      </c>
    </row>
    <row r="31" spans="1:4">
      <c r="A31" s="15" t="s">
        <v>77</v>
      </c>
      <c r="B31" s="2">
        <v>0</v>
      </c>
      <c r="C31" s="2">
        <v>0</v>
      </c>
      <c r="D31" s="57">
        <v>0</v>
      </c>
    </row>
    <row r="32" spans="1:4">
      <c r="A32" s="23" t="s">
        <v>37</v>
      </c>
      <c r="B32" s="60">
        <v>2519.92</v>
      </c>
      <c r="C32" s="60">
        <v>57.269999999999996</v>
      </c>
      <c r="D32" s="61">
        <v>9.1246494334591963E-2</v>
      </c>
    </row>
    <row r="33" spans="1:246">
      <c r="A33" s="10" t="s">
        <v>38</v>
      </c>
    </row>
    <row r="34" spans="1:246">
      <c r="A34" s="15" t="s">
        <v>39</v>
      </c>
      <c r="B34" s="2">
        <v>1114.3526261767397</v>
      </c>
      <c r="C34" s="2">
        <v>25.32</v>
      </c>
      <c r="D34" s="57">
        <v>4.0350793116913856E-2</v>
      </c>
    </row>
    <row r="35" spans="1:246">
      <c r="A35" s="5" t="s">
        <v>40</v>
      </c>
      <c r="B35" s="2">
        <v>1114.3526261767397</v>
      </c>
      <c r="C35" s="2">
        <v>25.32</v>
      </c>
      <c r="D35" s="57">
        <v>4.0350793116913856E-2</v>
      </c>
    </row>
    <row r="36" spans="1:246" s="26" customFormat="1">
      <c r="A36" s="19" t="s">
        <v>41</v>
      </c>
      <c r="B36" s="58">
        <v>26911.622626176737</v>
      </c>
      <c r="C36" s="58">
        <v>611.62000000000012</v>
      </c>
      <c r="D36" s="59">
        <v>0.97447189652612498</v>
      </c>
    </row>
    <row r="37" spans="1:246">
      <c r="A37" s="10" t="s">
        <v>42</v>
      </c>
    </row>
    <row r="38" spans="1:246">
      <c r="A38" s="5" t="s">
        <v>43</v>
      </c>
      <c r="B38" s="2">
        <v>705</v>
      </c>
      <c r="C38" s="2">
        <v>16.02</v>
      </c>
      <c r="D38" s="57">
        <v>2.5528103473875099E-2</v>
      </c>
    </row>
    <row r="39" spans="1:246">
      <c r="A39" s="5" t="s">
        <v>44</v>
      </c>
      <c r="B39" s="2">
        <v>0</v>
      </c>
      <c r="C39" s="2">
        <v>0</v>
      </c>
      <c r="D39" s="57">
        <v>0</v>
      </c>
    </row>
    <row r="40" spans="1:246">
      <c r="A40" s="15" t="s">
        <v>45</v>
      </c>
      <c r="B40" s="2">
        <v>0</v>
      </c>
      <c r="C40" s="2">
        <v>0</v>
      </c>
      <c r="D40" s="57">
        <v>0</v>
      </c>
    </row>
    <row r="41" spans="1:246">
      <c r="A41" s="15" t="s">
        <v>78</v>
      </c>
      <c r="B41" s="2">
        <v>0</v>
      </c>
      <c r="C41" s="2">
        <v>0</v>
      </c>
      <c r="D41" s="57">
        <v>0</v>
      </c>
    </row>
    <row r="42" spans="1:246">
      <c r="A42" s="23" t="s">
        <v>46</v>
      </c>
      <c r="B42" s="60">
        <v>705</v>
      </c>
      <c r="C42" s="60">
        <v>16.02</v>
      </c>
      <c r="D42" s="61">
        <v>2.5528103473875099E-2</v>
      </c>
      <c r="F42" s="27"/>
      <c r="G42" s="5"/>
      <c r="J42" s="27"/>
      <c r="K42" s="5"/>
      <c r="N42" s="27"/>
      <c r="O42" s="5"/>
      <c r="R42" s="27"/>
      <c r="S42" s="5"/>
      <c r="V42" s="27"/>
      <c r="W42" s="5"/>
      <c r="Z42" s="27"/>
      <c r="AA42" s="5"/>
      <c r="AD42" s="27"/>
      <c r="AE42" s="5"/>
      <c r="AH42" s="27"/>
      <c r="AI42" s="5"/>
      <c r="AL42" s="27"/>
      <c r="AM42" s="5"/>
      <c r="AP42" s="27"/>
      <c r="AQ42" s="5"/>
      <c r="AT42" s="27"/>
      <c r="AU42" s="5"/>
      <c r="AX42" s="27"/>
      <c r="AY42" s="5"/>
      <c r="BB42" s="27"/>
      <c r="BC42" s="5"/>
      <c r="BF42" s="27"/>
      <c r="BG42" s="5"/>
      <c r="BJ42" s="27"/>
      <c r="BK42" s="5"/>
      <c r="BN42" s="27"/>
      <c r="BO42" s="5"/>
      <c r="BR42" s="27"/>
      <c r="BS42" s="5"/>
      <c r="BV42" s="27"/>
      <c r="BW42" s="5"/>
      <c r="BZ42" s="27"/>
      <c r="CA42" s="5"/>
      <c r="CD42" s="27"/>
      <c r="CE42" s="5"/>
      <c r="CH42" s="27"/>
      <c r="CI42" s="5"/>
      <c r="CL42" s="27"/>
      <c r="CM42" s="5"/>
      <c r="CP42" s="27"/>
      <c r="CQ42" s="5"/>
      <c r="CT42" s="27"/>
      <c r="CU42" s="5"/>
      <c r="CX42" s="27"/>
      <c r="CY42" s="5"/>
      <c r="DB42" s="27"/>
      <c r="DC42" s="5"/>
      <c r="DF42" s="27"/>
      <c r="DG42" s="5"/>
      <c r="DJ42" s="27"/>
      <c r="DK42" s="5"/>
      <c r="DN42" s="27"/>
      <c r="DO42" s="5"/>
      <c r="DR42" s="27"/>
      <c r="DS42" s="5"/>
      <c r="DV42" s="27"/>
      <c r="DW42" s="5"/>
      <c r="DZ42" s="27"/>
      <c r="EA42" s="5"/>
      <c r="ED42" s="27"/>
      <c r="EE42" s="5"/>
      <c r="EH42" s="27"/>
      <c r="EI42" s="5"/>
      <c r="EL42" s="27"/>
      <c r="EM42" s="5"/>
      <c r="EP42" s="27"/>
      <c r="EQ42" s="5"/>
      <c r="ET42" s="27"/>
      <c r="EU42" s="5"/>
      <c r="EX42" s="27"/>
      <c r="EY42" s="5"/>
      <c r="FB42" s="27"/>
      <c r="FC42" s="5"/>
      <c r="FF42" s="27"/>
      <c r="FG42" s="5"/>
      <c r="FJ42" s="27"/>
      <c r="FK42" s="5"/>
      <c r="FN42" s="27"/>
      <c r="FO42" s="5"/>
      <c r="FR42" s="27"/>
      <c r="FS42" s="5"/>
      <c r="FV42" s="27"/>
      <c r="FW42" s="5"/>
      <c r="FZ42" s="27"/>
      <c r="GA42" s="5"/>
      <c r="GD42" s="27"/>
      <c r="GE42" s="5"/>
      <c r="GH42" s="27"/>
      <c r="GI42" s="5"/>
      <c r="GL42" s="27"/>
      <c r="GM42" s="5"/>
      <c r="GP42" s="27"/>
      <c r="GQ42" s="5"/>
      <c r="GT42" s="27"/>
      <c r="GU42" s="5"/>
      <c r="GX42" s="27"/>
      <c r="GY42" s="5"/>
      <c r="HB42" s="27"/>
      <c r="HC42" s="5"/>
      <c r="HF42" s="27"/>
      <c r="HG42" s="5"/>
      <c r="HJ42" s="27"/>
      <c r="HK42" s="5"/>
      <c r="HN42" s="27"/>
      <c r="HO42" s="5"/>
      <c r="HR42" s="27"/>
      <c r="HS42" s="5"/>
      <c r="HV42" s="27"/>
      <c r="HW42" s="5"/>
      <c r="HZ42" s="27"/>
      <c r="IA42" s="5"/>
      <c r="ID42" s="27"/>
      <c r="IE42" s="5"/>
      <c r="IH42" s="27"/>
      <c r="II42" s="5"/>
      <c r="IL42" s="27"/>
    </row>
    <row r="43" spans="1:246">
      <c r="A43" s="10" t="s">
        <v>47</v>
      </c>
    </row>
    <row r="44" spans="1:246">
      <c r="A44" s="15" t="s">
        <v>79</v>
      </c>
      <c r="B44" s="2">
        <v>0</v>
      </c>
      <c r="C44" s="2">
        <v>0</v>
      </c>
      <c r="D44" s="57">
        <v>0</v>
      </c>
    </row>
    <row r="45" spans="1:246">
      <c r="A45" s="15" t="s">
        <v>49</v>
      </c>
      <c r="B45" s="2">
        <v>0</v>
      </c>
      <c r="C45" s="2">
        <v>0</v>
      </c>
      <c r="D45" s="57">
        <v>0</v>
      </c>
    </row>
    <row r="46" spans="1:246">
      <c r="A46" s="15" t="s">
        <v>50</v>
      </c>
      <c r="B46" s="2">
        <v>0</v>
      </c>
      <c r="C46" s="2">
        <v>0</v>
      </c>
      <c r="D46" s="57">
        <v>0</v>
      </c>
    </row>
    <row r="47" spans="1:246">
      <c r="A47" s="23" t="s">
        <v>51</v>
      </c>
      <c r="B47" s="60">
        <v>0</v>
      </c>
      <c r="C47" s="60">
        <v>0</v>
      </c>
      <c r="D47" s="61">
        <v>0</v>
      </c>
      <c r="F47" s="27"/>
      <c r="G47" s="5"/>
      <c r="J47" s="27"/>
      <c r="K47" s="5"/>
      <c r="N47" s="27"/>
      <c r="O47" s="5"/>
      <c r="R47" s="27"/>
      <c r="S47" s="5"/>
      <c r="V47" s="27"/>
      <c r="W47" s="5"/>
      <c r="Z47" s="27"/>
      <c r="AA47" s="5"/>
      <c r="AD47" s="27"/>
      <c r="AE47" s="5"/>
      <c r="AH47" s="27"/>
      <c r="AI47" s="5"/>
      <c r="AL47" s="27"/>
      <c r="AM47" s="5"/>
      <c r="AP47" s="27"/>
      <c r="AQ47" s="5"/>
      <c r="AT47" s="27"/>
      <c r="AU47" s="5"/>
      <c r="AX47" s="27"/>
      <c r="AY47" s="5"/>
      <c r="BB47" s="27"/>
      <c r="BC47" s="5"/>
      <c r="BF47" s="27"/>
      <c r="BG47" s="5"/>
      <c r="BJ47" s="27"/>
      <c r="BK47" s="5"/>
      <c r="BN47" s="27"/>
      <c r="BO47" s="5"/>
      <c r="BR47" s="27"/>
      <c r="BS47" s="5"/>
      <c r="BV47" s="27"/>
      <c r="BW47" s="5"/>
      <c r="BZ47" s="27"/>
      <c r="CA47" s="5"/>
      <c r="CD47" s="27"/>
      <c r="CE47" s="5"/>
      <c r="CH47" s="27"/>
      <c r="CI47" s="5"/>
      <c r="CL47" s="27"/>
      <c r="CM47" s="5"/>
      <c r="CP47" s="27"/>
      <c r="CQ47" s="5"/>
      <c r="CT47" s="27"/>
      <c r="CU47" s="5"/>
      <c r="CX47" s="27"/>
      <c r="CY47" s="5"/>
      <c r="DB47" s="27"/>
      <c r="DC47" s="5"/>
      <c r="DF47" s="27"/>
      <c r="DG47" s="5"/>
      <c r="DJ47" s="27"/>
      <c r="DK47" s="5"/>
      <c r="DN47" s="27"/>
      <c r="DO47" s="5"/>
      <c r="DR47" s="27"/>
      <c r="DS47" s="5"/>
      <c r="DV47" s="27"/>
      <c r="DW47" s="5"/>
      <c r="DZ47" s="27"/>
      <c r="EA47" s="5"/>
      <c r="ED47" s="27"/>
      <c r="EE47" s="5"/>
      <c r="EH47" s="27"/>
      <c r="EI47" s="5"/>
      <c r="EL47" s="27"/>
      <c r="EM47" s="5"/>
      <c r="EP47" s="27"/>
      <c r="EQ47" s="5"/>
      <c r="ET47" s="27"/>
      <c r="EU47" s="5"/>
      <c r="EX47" s="27"/>
      <c r="EY47" s="5"/>
      <c r="FB47" s="27"/>
      <c r="FC47" s="5"/>
      <c r="FF47" s="27"/>
      <c r="FG47" s="5"/>
      <c r="FJ47" s="27"/>
      <c r="FK47" s="5"/>
      <c r="FN47" s="27"/>
      <c r="FO47" s="5"/>
      <c r="FR47" s="27"/>
      <c r="FS47" s="5"/>
      <c r="FV47" s="27"/>
      <c r="FW47" s="5"/>
      <c r="FZ47" s="27"/>
      <c r="GA47" s="5"/>
      <c r="GD47" s="27"/>
      <c r="GE47" s="5"/>
      <c r="GH47" s="27"/>
      <c r="GI47" s="5"/>
      <c r="GL47" s="27"/>
      <c r="GM47" s="5"/>
      <c r="GP47" s="27"/>
      <c r="GQ47" s="5"/>
      <c r="GT47" s="27"/>
      <c r="GU47" s="5"/>
      <c r="GX47" s="27"/>
      <c r="GY47" s="5"/>
      <c r="HB47" s="27"/>
      <c r="HC47" s="5"/>
      <c r="HF47" s="27"/>
      <c r="HG47" s="5"/>
      <c r="HJ47" s="27"/>
      <c r="HK47" s="5"/>
      <c r="HN47" s="27"/>
      <c r="HO47" s="5"/>
      <c r="HR47" s="27"/>
      <c r="HS47" s="5"/>
      <c r="HV47" s="27"/>
      <c r="HW47" s="5"/>
      <c r="HZ47" s="27"/>
      <c r="IA47" s="5"/>
      <c r="ID47" s="27"/>
      <c r="IE47" s="5"/>
      <c r="IH47" s="27"/>
      <c r="II47" s="5"/>
      <c r="IL47" s="27"/>
    </row>
    <row r="48" spans="1:246">
      <c r="A48" s="28" t="s">
        <v>52</v>
      </c>
      <c r="B48" s="62">
        <v>705</v>
      </c>
      <c r="C48" s="62">
        <v>16.02</v>
      </c>
      <c r="D48" s="63">
        <v>2.5528103473875099E-2</v>
      </c>
      <c r="E48" s="5"/>
      <c r="I48" s="5"/>
      <c r="M48" s="5"/>
      <c r="Q48" s="5"/>
      <c r="U48" s="5"/>
      <c r="Y48" s="5"/>
      <c r="AC48" s="5"/>
      <c r="AG48" s="5"/>
      <c r="AK48" s="5"/>
      <c r="AO48" s="5"/>
      <c r="AS48" s="5"/>
      <c r="AW48" s="5"/>
      <c r="BA48" s="5"/>
      <c r="BE48" s="5"/>
      <c r="BI48" s="5"/>
      <c r="BM48" s="5"/>
      <c r="BQ48" s="5"/>
      <c r="BU48" s="5"/>
      <c r="BY48" s="5"/>
      <c r="CC48" s="5"/>
      <c r="CG48" s="5"/>
      <c r="CK48" s="5"/>
      <c r="CO48" s="5"/>
      <c r="CS48" s="5"/>
      <c r="CW48" s="5"/>
      <c r="DA48" s="5"/>
      <c r="DE48" s="5"/>
      <c r="DI48" s="5"/>
      <c r="DM48" s="5"/>
      <c r="DQ48" s="5"/>
      <c r="DU48" s="5"/>
      <c r="DY48" s="5"/>
      <c r="EC48" s="5"/>
      <c r="EG48" s="5"/>
      <c r="EK48" s="5"/>
      <c r="EO48" s="5"/>
      <c r="ES48" s="5"/>
      <c r="EW48" s="5"/>
      <c r="FA48" s="5"/>
      <c r="FE48" s="5"/>
      <c r="FI48" s="5"/>
      <c r="FM48" s="5"/>
      <c r="FQ48" s="5"/>
      <c r="FU48" s="5"/>
      <c r="FY48" s="5"/>
      <c r="GC48" s="5"/>
      <c r="GG48" s="5"/>
      <c r="GK48" s="5"/>
      <c r="GO48" s="5"/>
      <c r="GS48" s="5"/>
      <c r="GW48" s="5"/>
      <c r="HA48" s="5"/>
      <c r="HE48" s="5"/>
      <c r="HI48" s="5"/>
      <c r="HM48" s="5"/>
      <c r="HQ48" s="5"/>
      <c r="HU48" s="5"/>
      <c r="HY48" s="5"/>
      <c r="IC48" s="5"/>
      <c r="IG48" s="5"/>
    </row>
    <row r="49" spans="1:241" s="26" customFormat="1">
      <c r="A49" s="19" t="s">
        <v>53</v>
      </c>
      <c r="B49" s="58">
        <v>27616.622626176737</v>
      </c>
      <c r="C49" s="58">
        <v>627.6400000000001</v>
      </c>
      <c r="D49" s="59">
        <v>1</v>
      </c>
    </row>
    <row r="50" spans="1:241" s="26" customFormat="1" ht="13.5" thickBot="1">
      <c r="A50" s="10"/>
      <c r="D50" s="64"/>
    </row>
    <row r="51" spans="1:241" ht="13.5" thickBot="1">
      <c r="A51" s="36" t="s">
        <v>54</v>
      </c>
      <c r="B51" s="65">
        <v>14639.53</v>
      </c>
      <c r="C51" s="65">
        <v>332.72999999999996</v>
      </c>
      <c r="D51" s="66">
        <v>1</v>
      </c>
    </row>
    <row r="52" spans="1:241">
      <c r="A52" s="39" t="s">
        <v>55</v>
      </c>
      <c r="B52" s="67">
        <v>74.959999999999994</v>
      </c>
      <c r="C52" s="67">
        <v>1.72</v>
      </c>
      <c r="D52" s="68">
        <v>5.1203829631142521E-3</v>
      </c>
    </row>
    <row r="53" spans="1:241">
      <c r="A53" s="23" t="s">
        <v>56</v>
      </c>
      <c r="B53" s="60">
        <v>698.32</v>
      </c>
      <c r="C53" s="60">
        <v>15.87</v>
      </c>
      <c r="D53" s="61">
        <v>4.77009849359918E-2</v>
      </c>
      <c r="F53" s="27"/>
      <c r="I53" s="27"/>
      <c r="J53" s="5"/>
      <c r="M53" s="27"/>
      <c r="N53" s="5"/>
      <c r="Q53" s="27"/>
      <c r="R53" s="5"/>
      <c r="U53" s="27"/>
      <c r="V53" s="5"/>
      <c r="Y53" s="27"/>
      <c r="Z53" s="5"/>
      <c r="AC53" s="27"/>
      <c r="AD53" s="5"/>
      <c r="AG53" s="27"/>
      <c r="AH53" s="5"/>
      <c r="AK53" s="27"/>
      <c r="AL53" s="5"/>
      <c r="AO53" s="27"/>
      <c r="AP53" s="5"/>
      <c r="AS53" s="27"/>
      <c r="AT53" s="5"/>
      <c r="AW53" s="27"/>
      <c r="AX53" s="5"/>
      <c r="BA53" s="27"/>
      <c r="BB53" s="5"/>
      <c r="BE53" s="27"/>
      <c r="BF53" s="5"/>
      <c r="BI53" s="27"/>
      <c r="BJ53" s="5"/>
      <c r="BM53" s="27"/>
      <c r="BN53" s="5"/>
      <c r="BQ53" s="27"/>
      <c r="BR53" s="5"/>
      <c r="BU53" s="27"/>
      <c r="BV53" s="5"/>
      <c r="BY53" s="27"/>
      <c r="BZ53" s="5"/>
      <c r="CC53" s="27"/>
      <c r="CD53" s="5"/>
      <c r="CG53" s="27"/>
      <c r="CH53" s="5"/>
      <c r="CK53" s="27"/>
      <c r="CL53" s="5"/>
      <c r="CO53" s="27"/>
      <c r="CP53" s="5"/>
      <c r="CS53" s="27"/>
      <c r="CT53" s="5"/>
      <c r="CW53" s="27"/>
      <c r="CX53" s="5"/>
      <c r="DA53" s="27"/>
      <c r="DB53" s="5"/>
      <c r="DE53" s="27"/>
      <c r="DF53" s="5"/>
      <c r="DI53" s="27"/>
      <c r="DJ53" s="5"/>
      <c r="DM53" s="27"/>
      <c r="DN53" s="5"/>
      <c r="DQ53" s="27"/>
      <c r="DR53" s="5"/>
      <c r="DU53" s="27"/>
      <c r="DV53" s="5"/>
      <c r="DY53" s="27"/>
      <c r="DZ53" s="5"/>
      <c r="EC53" s="27"/>
      <c r="ED53" s="5"/>
      <c r="EG53" s="27"/>
      <c r="EH53" s="5"/>
      <c r="EK53" s="27"/>
      <c r="EL53" s="5"/>
      <c r="EO53" s="27"/>
      <c r="EP53" s="5"/>
      <c r="ES53" s="27"/>
      <c r="ET53" s="5"/>
      <c r="EW53" s="27"/>
      <c r="EX53" s="5"/>
      <c r="FA53" s="27"/>
      <c r="FB53" s="5"/>
      <c r="FE53" s="27"/>
      <c r="FF53" s="5"/>
      <c r="FI53" s="27"/>
      <c r="FJ53" s="5"/>
      <c r="FM53" s="27"/>
      <c r="FN53" s="5"/>
      <c r="FQ53" s="27"/>
      <c r="FR53" s="5"/>
      <c r="FU53" s="27"/>
      <c r="FV53" s="5"/>
      <c r="FY53" s="27"/>
      <c r="FZ53" s="5"/>
      <c r="GC53" s="27"/>
      <c r="GD53" s="5"/>
      <c r="GG53" s="27"/>
      <c r="GH53" s="5"/>
      <c r="GK53" s="27"/>
      <c r="GL53" s="5"/>
      <c r="GO53" s="27"/>
      <c r="GP53" s="5"/>
      <c r="GS53" s="27"/>
      <c r="GT53" s="5"/>
      <c r="GW53" s="27"/>
      <c r="GX53" s="5"/>
      <c r="HA53" s="27"/>
      <c r="HB53" s="5"/>
      <c r="HE53" s="27"/>
      <c r="HF53" s="5"/>
      <c r="HI53" s="27"/>
      <c r="HJ53" s="5"/>
      <c r="HM53" s="27"/>
      <c r="HN53" s="5"/>
      <c r="HQ53" s="27"/>
      <c r="HR53" s="5"/>
      <c r="HU53" s="27"/>
      <c r="HV53" s="5"/>
      <c r="HY53" s="27"/>
      <c r="HZ53" s="5"/>
      <c r="IC53" s="27"/>
      <c r="ID53" s="5"/>
      <c r="IG53" s="27"/>
    </row>
    <row r="54" spans="1:241" s="26" customFormat="1">
      <c r="A54" s="23" t="s">
        <v>57</v>
      </c>
      <c r="B54" s="60">
        <v>13866.25</v>
      </c>
      <c r="C54" s="60">
        <v>315.14</v>
      </c>
      <c r="D54" s="61">
        <v>0.94717863210089392</v>
      </c>
    </row>
    <row r="55" spans="1:241" ht="13.5" thickBot="1">
      <c r="A55" s="42" t="s">
        <v>18</v>
      </c>
      <c r="B55" s="69">
        <v>0</v>
      </c>
      <c r="C55" s="69">
        <v>0</v>
      </c>
      <c r="D55" s="70">
        <v>0</v>
      </c>
    </row>
    <row r="56" spans="1:241">
      <c r="A56" s="45" t="s">
        <v>58</v>
      </c>
      <c r="D56" s="7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5"/>
  <dimension ref="A1:IJ55"/>
  <sheetViews>
    <sheetView showGridLines="0" zoomScaleNormal="100" workbookViewId="0"/>
  </sheetViews>
  <sheetFormatPr defaultColWidth="12.5703125" defaultRowHeight="12.75"/>
  <cols>
    <col min="1" max="1" width="49.7109375" style="2" customWidth="1"/>
    <col min="2" max="3" width="13.7109375" style="2" customWidth="1"/>
    <col min="4" max="4" width="9.42578125" style="2" customWidth="1"/>
    <col min="5" max="16384" width="12.5703125" style="2"/>
  </cols>
  <sheetData>
    <row r="1" spans="1:4">
      <c r="A1" s="1" t="s">
        <v>0</v>
      </c>
      <c r="B1" s="1"/>
      <c r="C1" s="1"/>
      <c r="D1" s="1"/>
    </row>
    <row r="2" spans="1:4">
      <c r="A2" s="1" t="s">
        <v>65</v>
      </c>
      <c r="B2" s="1"/>
      <c r="C2" s="1"/>
      <c r="D2" s="1"/>
    </row>
    <row r="3" spans="1:4">
      <c r="A3" s="1" t="s">
        <v>87</v>
      </c>
      <c r="B3" s="1"/>
      <c r="C3" s="1"/>
      <c r="D3" s="1"/>
    </row>
    <row r="4" spans="1:4">
      <c r="A4" s="1" t="s">
        <v>67</v>
      </c>
      <c r="B4" s="1"/>
      <c r="C4" s="1"/>
      <c r="D4" s="1"/>
    </row>
    <row r="5" spans="1:4" ht="13.5" thickBot="1">
      <c r="A5" s="3" t="s">
        <v>4</v>
      </c>
      <c r="B5" s="4">
        <v>44000</v>
      </c>
      <c r="C5" s="5" t="s">
        <v>5</v>
      </c>
    </row>
    <row r="6" spans="1:4">
      <c r="A6" s="6"/>
      <c r="B6" s="7" t="s">
        <v>6</v>
      </c>
      <c r="C6" s="56" t="s">
        <v>88</v>
      </c>
      <c r="D6" s="9" t="s">
        <v>7</v>
      </c>
    </row>
    <row r="7" spans="1:4">
      <c r="A7" s="10" t="s">
        <v>8</v>
      </c>
      <c r="D7" s="11" t="s">
        <v>9</v>
      </c>
    </row>
    <row r="8" spans="1:4" ht="13.5" thickBot="1">
      <c r="A8" s="12"/>
      <c r="B8" s="13" t="s">
        <v>10</v>
      </c>
      <c r="C8" s="13" t="s">
        <v>11</v>
      </c>
      <c r="D8" s="13" t="s">
        <v>13</v>
      </c>
    </row>
    <row r="9" spans="1:4">
      <c r="A9" s="10" t="s">
        <v>14</v>
      </c>
    </row>
    <row r="10" spans="1:4">
      <c r="A10" s="15" t="s">
        <v>15</v>
      </c>
      <c r="B10" s="16">
        <v>0</v>
      </c>
      <c r="C10" s="16">
        <v>0</v>
      </c>
      <c r="D10" s="57">
        <v>0</v>
      </c>
    </row>
    <row r="11" spans="1:4">
      <c r="A11" s="15" t="s">
        <v>16</v>
      </c>
      <c r="B11" s="18">
        <v>0</v>
      </c>
      <c r="C11" s="18">
        <v>0</v>
      </c>
      <c r="D11" s="57">
        <v>0</v>
      </c>
    </row>
    <row r="12" spans="1:4">
      <c r="A12" s="15" t="s">
        <v>17</v>
      </c>
      <c r="B12" s="16">
        <v>0</v>
      </c>
      <c r="C12" s="16">
        <v>0</v>
      </c>
      <c r="D12" s="57">
        <v>0</v>
      </c>
    </row>
    <row r="13" spans="1:4">
      <c r="A13" s="15" t="s">
        <v>18</v>
      </c>
      <c r="B13" s="16">
        <v>0</v>
      </c>
      <c r="C13" s="16">
        <v>0</v>
      </c>
      <c r="D13" s="57">
        <v>0</v>
      </c>
    </row>
    <row r="14" spans="1:4">
      <c r="A14" s="15" t="s">
        <v>19</v>
      </c>
      <c r="B14" s="16">
        <v>0</v>
      </c>
      <c r="C14" s="16">
        <v>0</v>
      </c>
      <c r="D14" s="57">
        <v>0</v>
      </c>
    </row>
    <row r="15" spans="1:4">
      <c r="A15" s="5" t="s">
        <v>20</v>
      </c>
      <c r="B15" s="16">
        <v>12710.8</v>
      </c>
      <c r="C15" s="16">
        <v>288.87</v>
      </c>
      <c r="D15" s="57">
        <v>0.47923269516214911</v>
      </c>
    </row>
    <row r="16" spans="1:4">
      <c r="A16" s="5" t="s">
        <v>69</v>
      </c>
      <c r="B16" s="16">
        <v>76.319999999999993</v>
      </c>
      <c r="C16" s="16">
        <v>1.72</v>
      </c>
      <c r="D16" s="57">
        <v>2.8774773652937044E-3</v>
      </c>
    </row>
    <row r="17" spans="1:4">
      <c r="A17" s="5" t="s">
        <v>22</v>
      </c>
      <c r="B17" s="16">
        <v>4320</v>
      </c>
      <c r="C17" s="16">
        <v>98.18</v>
      </c>
      <c r="D17" s="57">
        <v>0.16287607728077574</v>
      </c>
    </row>
    <row r="18" spans="1:4">
      <c r="A18" s="5" t="s">
        <v>23</v>
      </c>
      <c r="B18" s="16">
        <v>4321.78</v>
      </c>
      <c r="C18" s="16">
        <v>98.210000000000008</v>
      </c>
      <c r="D18" s="57">
        <v>0.16294318825706272</v>
      </c>
    </row>
    <row r="19" spans="1:4">
      <c r="A19" s="5" t="s">
        <v>24</v>
      </c>
      <c r="B19" s="16">
        <v>1818.45</v>
      </c>
      <c r="C19" s="16">
        <v>41.33</v>
      </c>
      <c r="D19" s="57">
        <v>6.8560648780376543E-2</v>
      </c>
    </row>
    <row r="20" spans="1:4">
      <c r="A20" s="5" t="s">
        <v>70</v>
      </c>
      <c r="B20" s="16">
        <v>0</v>
      </c>
      <c r="C20" s="16">
        <v>0</v>
      </c>
      <c r="D20" s="57">
        <v>0</v>
      </c>
    </row>
    <row r="21" spans="1:4">
      <c r="A21" s="19" t="s">
        <v>27</v>
      </c>
      <c r="B21" s="20">
        <v>23247.35</v>
      </c>
      <c r="C21" s="20">
        <v>528.31000000000006</v>
      </c>
      <c r="D21" s="59">
        <v>0.87649008684565777</v>
      </c>
    </row>
    <row r="22" spans="1:4">
      <c r="A22" s="22" t="s">
        <v>28</v>
      </c>
      <c r="B22" s="18"/>
      <c r="C22" s="18"/>
    </row>
    <row r="23" spans="1:4">
      <c r="A23" s="15" t="s">
        <v>29</v>
      </c>
      <c r="B23" s="16">
        <v>0</v>
      </c>
      <c r="C23" s="16">
        <v>0</v>
      </c>
      <c r="D23" s="57">
        <v>0</v>
      </c>
    </row>
    <row r="24" spans="1:4">
      <c r="A24" s="15" t="s">
        <v>30</v>
      </c>
      <c r="B24" s="16">
        <v>0</v>
      </c>
      <c r="C24" s="16">
        <v>0</v>
      </c>
      <c r="D24" s="57">
        <v>0</v>
      </c>
    </row>
    <row r="25" spans="1:4">
      <c r="A25" s="5" t="s">
        <v>71</v>
      </c>
      <c r="B25" s="16">
        <v>697.42</v>
      </c>
      <c r="C25" s="16">
        <v>15.85</v>
      </c>
      <c r="D25" s="57">
        <v>2.6294683753971902E-2</v>
      </c>
    </row>
    <row r="26" spans="1:4">
      <c r="A26" s="15" t="s">
        <v>72</v>
      </c>
      <c r="B26" s="16">
        <v>0</v>
      </c>
      <c r="C26" s="16">
        <v>0</v>
      </c>
      <c r="D26" s="57">
        <v>0</v>
      </c>
    </row>
    <row r="27" spans="1:4">
      <c r="A27" s="15" t="s">
        <v>73</v>
      </c>
      <c r="B27" s="16">
        <v>0</v>
      </c>
      <c r="C27" s="16">
        <v>0</v>
      </c>
      <c r="D27" s="57">
        <v>0</v>
      </c>
    </row>
    <row r="28" spans="1:4">
      <c r="A28" s="15" t="s">
        <v>74</v>
      </c>
      <c r="B28" s="16">
        <v>759</v>
      </c>
      <c r="C28" s="16">
        <v>17.25</v>
      </c>
      <c r="D28" s="57">
        <v>2.8616421911136294E-2</v>
      </c>
    </row>
    <row r="29" spans="1:4">
      <c r="A29" s="15" t="s">
        <v>75</v>
      </c>
      <c r="B29" s="16">
        <v>0</v>
      </c>
      <c r="C29" s="16">
        <v>0</v>
      </c>
      <c r="D29" s="57">
        <v>0</v>
      </c>
    </row>
    <row r="30" spans="1:4">
      <c r="A30" s="15" t="s">
        <v>76</v>
      </c>
      <c r="B30" s="16">
        <v>0</v>
      </c>
      <c r="C30" s="16">
        <v>0</v>
      </c>
      <c r="D30" s="57">
        <v>0</v>
      </c>
    </row>
    <row r="31" spans="1:4">
      <c r="A31" s="15" t="s">
        <v>77</v>
      </c>
      <c r="B31" s="16">
        <v>0</v>
      </c>
      <c r="C31" s="16">
        <v>0</v>
      </c>
      <c r="D31" s="57">
        <v>0</v>
      </c>
    </row>
    <row r="32" spans="1:4">
      <c r="A32" s="23" t="s">
        <v>37</v>
      </c>
      <c r="B32" s="24">
        <v>1456.42</v>
      </c>
      <c r="C32" s="24">
        <v>33.1</v>
      </c>
      <c r="D32" s="61">
        <v>5.4911105665108192E-2</v>
      </c>
    </row>
    <row r="33" spans="1:244">
      <c r="A33" s="10" t="s">
        <v>38</v>
      </c>
      <c r="B33" s="18"/>
      <c r="C33" s="18"/>
    </row>
    <row r="34" spans="1:244">
      <c r="A34" s="15" t="s">
        <v>39</v>
      </c>
      <c r="B34" s="16">
        <v>604.46209229137048</v>
      </c>
      <c r="C34" s="16">
        <v>13.74</v>
      </c>
      <c r="D34" s="57">
        <v>2.2789910754015891E-2</v>
      </c>
    </row>
    <row r="35" spans="1:244">
      <c r="A35" s="5" t="s">
        <v>40</v>
      </c>
      <c r="B35" s="16">
        <v>604.46209229137048</v>
      </c>
      <c r="C35" s="16">
        <v>13.74</v>
      </c>
      <c r="D35" s="57">
        <v>2.2789910754015891E-2</v>
      </c>
    </row>
    <row r="36" spans="1:244" s="26" customFormat="1">
      <c r="A36" s="19" t="s">
        <v>41</v>
      </c>
      <c r="B36" s="20">
        <v>25308.232092291368</v>
      </c>
      <c r="C36" s="20">
        <v>575.15000000000009</v>
      </c>
      <c r="D36" s="59">
        <v>0.95419110326478185</v>
      </c>
    </row>
    <row r="37" spans="1:244">
      <c r="A37" s="10" t="s">
        <v>42</v>
      </c>
      <c r="B37" s="18"/>
      <c r="C37" s="18"/>
    </row>
    <row r="38" spans="1:244">
      <c r="A38" s="5" t="s">
        <v>43</v>
      </c>
      <c r="B38" s="16">
        <v>765</v>
      </c>
      <c r="C38" s="16">
        <v>17.39</v>
      </c>
      <c r="D38" s="57">
        <v>2.8842638685137371E-2</v>
      </c>
    </row>
    <row r="39" spans="1:244">
      <c r="A39" s="5" t="s">
        <v>44</v>
      </c>
      <c r="B39" s="16">
        <v>0</v>
      </c>
      <c r="C39" s="16">
        <v>0</v>
      </c>
      <c r="D39" s="57">
        <v>0</v>
      </c>
    </row>
    <row r="40" spans="1:244">
      <c r="A40" s="15" t="s">
        <v>45</v>
      </c>
      <c r="B40" s="16">
        <v>0</v>
      </c>
      <c r="C40" s="16">
        <v>0</v>
      </c>
      <c r="D40" s="57">
        <v>0</v>
      </c>
    </row>
    <row r="41" spans="1:244">
      <c r="A41" s="15" t="s">
        <v>78</v>
      </c>
      <c r="B41" s="16">
        <v>0</v>
      </c>
      <c r="C41" s="16">
        <v>0</v>
      </c>
      <c r="D41" s="57">
        <v>0</v>
      </c>
    </row>
    <row r="42" spans="1:244">
      <c r="A42" s="23" t="s">
        <v>46</v>
      </c>
      <c r="B42" s="24">
        <v>765</v>
      </c>
      <c r="C42" s="24">
        <v>17.39</v>
      </c>
      <c r="D42" s="61">
        <v>2.8842638685137371E-2</v>
      </c>
      <c r="E42" s="5"/>
      <c r="H42" s="27"/>
      <c r="I42" s="5"/>
      <c r="L42" s="27"/>
      <c r="M42" s="5"/>
      <c r="P42" s="27"/>
      <c r="Q42" s="5"/>
      <c r="T42" s="27"/>
      <c r="U42" s="5"/>
      <c r="X42" s="27"/>
      <c r="Y42" s="5"/>
      <c r="AB42" s="27"/>
      <c r="AC42" s="5"/>
      <c r="AF42" s="27"/>
      <c r="AG42" s="5"/>
      <c r="AJ42" s="27"/>
      <c r="AK42" s="5"/>
      <c r="AN42" s="27"/>
      <c r="AO42" s="5"/>
      <c r="AR42" s="27"/>
      <c r="AS42" s="5"/>
      <c r="AV42" s="27"/>
      <c r="AW42" s="5"/>
      <c r="AZ42" s="27"/>
      <c r="BA42" s="5"/>
      <c r="BD42" s="27"/>
      <c r="BE42" s="5"/>
      <c r="BH42" s="27"/>
      <c r="BI42" s="5"/>
      <c r="BL42" s="27"/>
      <c r="BM42" s="5"/>
      <c r="BP42" s="27"/>
      <c r="BQ42" s="5"/>
      <c r="BT42" s="27"/>
      <c r="BU42" s="5"/>
      <c r="BX42" s="27"/>
      <c r="BY42" s="5"/>
      <c r="CB42" s="27"/>
      <c r="CC42" s="5"/>
      <c r="CF42" s="27"/>
      <c r="CG42" s="5"/>
      <c r="CJ42" s="27"/>
      <c r="CK42" s="5"/>
      <c r="CN42" s="27"/>
      <c r="CO42" s="5"/>
      <c r="CR42" s="27"/>
      <c r="CS42" s="5"/>
      <c r="CV42" s="27"/>
      <c r="CW42" s="5"/>
      <c r="CZ42" s="27"/>
      <c r="DA42" s="5"/>
      <c r="DD42" s="27"/>
      <c r="DE42" s="5"/>
      <c r="DH42" s="27"/>
      <c r="DI42" s="5"/>
      <c r="DL42" s="27"/>
      <c r="DM42" s="5"/>
      <c r="DP42" s="27"/>
      <c r="DQ42" s="5"/>
      <c r="DT42" s="27"/>
      <c r="DU42" s="5"/>
      <c r="DX42" s="27"/>
      <c r="DY42" s="5"/>
      <c r="EB42" s="27"/>
      <c r="EC42" s="5"/>
      <c r="EF42" s="27"/>
      <c r="EG42" s="5"/>
      <c r="EJ42" s="27"/>
      <c r="EK42" s="5"/>
      <c r="EN42" s="27"/>
      <c r="EO42" s="5"/>
      <c r="ER42" s="27"/>
      <c r="ES42" s="5"/>
      <c r="EV42" s="27"/>
      <c r="EW42" s="5"/>
      <c r="EZ42" s="27"/>
      <c r="FA42" s="5"/>
      <c r="FD42" s="27"/>
      <c r="FE42" s="5"/>
      <c r="FH42" s="27"/>
      <c r="FI42" s="5"/>
      <c r="FL42" s="27"/>
      <c r="FM42" s="5"/>
      <c r="FP42" s="27"/>
      <c r="FQ42" s="5"/>
      <c r="FT42" s="27"/>
      <c r="FU42" s="5"/>
      <c r="FX42" s="27"/>
      <c r="FY42" s="5"/>
      <c r="GB42" s="27"/>
      <c r="GC42" s="5"/>
      <c r="GF42" s="27"/>
      <c r="GG42" s="5"/>
      <c r="GJ42" s="27"/>
      <c r="GK42" s="5"/>
      <c r="GN42" s="27"/>
      <c r="GO42" s="5"/>
      <c r="GR42" s="27"/>
      <c r="GS42" s="5"/>
      <c r="GV42" s="27"/>
      <c r="GW42" s="5"/>
      <c r="GZ42" s="27"/>
      <c r="HA42" s="5"/>
      <c r="HD42" s="27"/>
      <c r="HE42" s="5"/>
      <c r="HH42" s="27"/>
      <c r="HI42" s="5"/>
      <c r="HL42" s="27"/>
      <c r="HM42" s="5"/>
      <c r="HP42" s="27"/>
      <c r="HQ42" s="5"/>
      <c r="HT42" s="27"/>
      <c r="HU42" s="5"/>
      <c r="HX42" s="27"/>
      <c r="HY42" s="5"/>
      <c r="IB42" s="27"/>
      <c r="IC42" s="5"/>
      <c r="IF42" s="27"/>
      <c r="IG42" s="5"/>
      <c r="IJ42" s="27"/>
    </row>
    <row r="43" spans="1:244">
      <c r="A43" s="10" t="s">
        <v>47</v>
      </c>
      <c r="B43" s="18"/>
      <c r="C43" s="18"/>
    </row>
    <row r="44" spans="1:244">
      <c r="A44" s="15" t="s">
        <v>79</v>
      </c>
      <c r="B44" s="16">
        <v>0</v>
      </c>
      <c r="C44" s="16">
        <v>0</v>
      </c>
      <c r="D44" s="57">
        <v>0</v>
      </c>
    </row>
    <row r="45" spans="1:244">
      <c r="A45" s="15" t="s">
        <v>49</v>
      </c>
      <c r="B45" s="16">
        <v>0</v>
      </c>
      <c r="C45" s="16">
        <v>0</v>
      </c>
      <c r="D45" s="57">
        <v>0</v>
      </c>
    </row>
    <row r="46" spans="1:244">
      <c r="A46" s="15" t="s">
        <v>50</v>
      </c>
      <c r="B46" s="16">
        <v>0</v>
      </c>
      <c r="C46" s="16">
        <v>0</v>
      </c>
      <c r="D46" s="57">
        <v>0</v>
      </c>
    </row>
    <row r="47" spans="1:244">
      <c r="A47" s="23" t="s">
        <v>51</v>
      </c>
      <c r="B47" s="24">
        <v>0</v>
      </c>
      <c r="C47" s="24">
        <v>0</v>
      </c>
      <c r="D47" s="61">
        <v>0</v>
      </c>
      <c r="E47" s="5"/>
      <c r="H47" s="27"/>
      <c r="I47" s="5"/>
      <c r="L47" s="27"/>
      <c r="M47" s="5"/>
      <c r="P47" s="27"/>
      <c r="Q47" s="5"/>
      <c r="T47" s="27"/>
      <c r="U47" s="5"/>
      <c r="X47" s="27"/>
      <c r="Y47" s="5"/>
      <c r="AB47" s="27"/>
      <c r="AC47" s="5"/>
      <c r="AF47" s="27"/>
      <c r="AG47" s="5"/>
      <c r="AJ47" s="27"/>
      <c r="AK47" s="5"/>
      <c r="AN47" s="27"/>
      <c r="AO47" s="5"/>
      <c r="AR47" s="27"/>
      <c r="AS47" s="5"/>
      <c r="AV47" s="27"/>
      <c r="AW47" s="5"/>
      <c r="AZ47" s="27"/>
      <c r="BA47" s="5"/>
      <c r="BD47" s="27"/>
      <c r="BE47" s="5"/>
      <c r="BH47" s="27"/>
      <c r="BI47" s="5"/>
      <c r="BL47" s="27"/>
      <c r="BM47" s="5"/>
      <c r="BP47" s="27"/>
      <c r="BQ47" s="5"/>
      <c r="BT47" s="27"/>
      <c r="BU47" s="5"/>
      <c r="BX47" s="27"/>
      <c r="BY47" s="5"/>
      <c r="CB47" s="27"/>
      <c r="CC47" s="5"/>
      <c r="CF47" s="27"/>
      <c r="CG47" s="5"/>
      <c r="CJ47" s="27"/>
      <c r="CK47" s="5"/>
      <c r="CN47" s="27"/>
      <c r="CO47" s="5"/>
      <c r="CR47" s="27"/>
      <c r="CS47" s="5"/>
      <c r="CV47" s="27"/>
      <c r="CW47" s="5"/>
      <c r="CZ47" s="27"/>
      <c r="DA47" s="5"/>
      <c r="DD47" s="27"/>
      <c r="DE47" s="5"/>
      <c r="DH47" s="27"/>
      <c r="DI47" s="5"/>
      <c r="DL47" s="27"/>
      <c r="DM47" s="5"/>
      <c r="DP47" s="27"/>
      <c r="DQ47" s="5"/>
      <c r="DT47" s="27"/>
      <c r="DU47" s="5"/>
      <c r="DX47" s="27"/>
      <c r="DY47" s="5"/>
      <c r="EB47" s="27"/>
      <c r="EC47" s="5"/>
      <c r="EF47" s="27"/>
      <c r="EG47" s="5"/>
      <c r="EJ47" s="27"/>
      <c r="EK47" s="5"/>
      <c r="EN47" s="27"/>
      <c r="EO47" s="5"/>
      <c r="ER47" s="27"/>
      <c r="ES47" s="5"/>
      <c r="EV47" s="27"/>
      <c r="EW47" s="5"/>
      <c r="EZ47" s="27"/>
      <c r="FA47" s="5"/>
      <c r="FD47" s="27"/>
      <c r="FE47" s="5"/>
      <c r="FH47" s="27"/>
      <c r="FI47" s="5"/>
      <c r="FL47" s="27"/>
      <c r="FM47" s="5"/>
      <c r="FP47" s="27"/>
      <c r="FQ47" s="5"/>
      <c r="FT47" s="27"/>
      <c r="FU47" s="5"/>
      <c r="FX47" s="27"/>
      <c r="FY47" s="5"/>
      <c r="GB47" s="27"/>
      <c r="GC47" s="5"/>
      <c r="GF47" s="27"/>
      <c r="GG47" s="5"/>
      <c r="GJ47" s="27"/>
      <c r="GK47" s="5"/>
      <c r="GN47" s="27"/>
      <c r="GO47" s="5"/>
      <c r="GR47" s="27"/>
      <c r="GS47" s="5"/>
      <c r="GV47" s="27"/>
      <c r="GW47" s="5"/>
      <c r="GZ47" s="27"/>
      <c r="HA47" s="5"/>
      <c r="HD47" s="27"/>
      <c r="HE47" s="5"/>
      <c r="HH47" s="27"/>
      <c r="HI47" s="5"/>
      <c r="HL47" s="27"/>
      <c r="HM47" s="5"/>
      <c r="HP47" s="27"/>
      <c r="HQ47" s="5"/>
      <c r="HT47" s="27"/>
      <c r="HU47" s="5"/>
      <c r="HX47" s="27"/>
      <c r="HY47" s="5"/>
      <c r="IB47" s="27"/>
      <c r="IC47" s="5"/>
      <c r="IF47" s="27"/>
      <c r="IG47" s="5"/>
      <c r="IJ47" s="27"/>
    </row>
    <row r="48" spans="1:244">
      <c r="A48" s="28" t="s">
        <v>52</v>
      </c>
      <c r="B48" s="29">
        <v>765</v>
      </c>
      <c r="C48" s="29">
        <v>17.39</v>
      </c>
      <c r="D48" s="63">
        <v>2.8842638685137371E-2</v>
      </c>
      <c r="G48" s="5"/>
      <c r="K48" s="5"/>
      <c r="O48" s="5"/>
      <c r="S48" s="5"/>
      <c r="W48" s="5"/>
      <c r="AA48" s="5"/>
      <c r="AE48" s="5"/>
      <c r="AI48" s="5"/>
      <c r="AM48" s="5"/>
      <c r="AQ48" s="5"/>
      <c r="AU48" s="5"/>
      <c r="AY48" s="5"/>
      <c r="BC48" s="5"/>
      <c r="BG48" s="5"/>
      <c r="BK48" s="5"/>
      <c r="BO48" s="5"/>
      <c r="BS48" s="5"/>
      <c r="BW48" s="5"/>
      <c r="CA48" s="5"/>
      <c r="CE48" s="5"/>
      <c r="CI48" s="5"/>
      <c r="CM48" s="5"/>
      <c r="CQ48" s="5"/>
      <c r="CU48" s="5"/>
      <c r="CY48" s="5"/>
      <c r="DC48" s="5"/>
      <c r="DG48" s="5"/>
      <c r="DK48" s="5"/>
      <c r="DO48" s="5"/>
      <c r="DS48" s="5"/>
      <c r="DW48" s="5"/>
      <c r="EA48" s="5"/>
      <c r="EE48" s="5"/>
      <c r="EI48" s="5"/>
      <c r="EM48" s="5"/>
      <c r="EQ48" s="5"/>
      <c r="EU48" s="5"/>
      <c r="EY48" s="5"/>
      <c r="FC48" s="5"/>
      <c r="FG48" s="5"/>
      <c r="FK48" s="5"/>
      <c r="FO48" s="5"/>
      <c r="FS48" s="5"/>
      <c r="FW48" s="5"/>
      <c r="GA48" s="5"/>
      <c r="GE48" s="5"/>
      <c r="GI48" s="5"/>
      <c r="GM48" s="5"/>
      <c r="GQ48" s="5"/>
      <c r="GU48" s="5"/>
      <c r="GY48" s="5"/>
      <c r="HC48" s="5"/>
      <c r="HG48" s="5"/>
      <c r="HK48" s="5"/>
      <c r="HO48" s="5"/>
      <c r="HS48" s="5"/>
      <c r="HW48" s="5"/>
      <c r="IA48" s="5"/>
      <c r="IE48" s="5"/>
    </row>
    <row r="49" spans="1:244" s="26" customFormat="1">
      <c r="A49" s="19" t="s">
        <v>53</v>
      </c>
      <c r="B49" s="20">
        <v>26073.232092291368</v>
      </c>
      <c r="C49" s="20">
        <v>592.54000000000008</v>
      </c>
      <c r="D49" s="59">
        <v>0.98303374194991922</v>
      </c>
    </row>
    <row r="50" spans="1:244">
      <c r="A50" s="10" t="s">
        <v>85</v>
      </c>
      <c r="B50" s="18"/>
      <c r="C50" s="18"/>
    </row>
    <row r="51" spans="1:244">
      <c r="A51" s="5" t="s">
        <v>84</v>
      </c>
      <c r="B51" s="16">
        <v>0</v>
      </c>
      <c r="C51" s="16">
        <v>0</v>
      </c>
      <c r="D51" s="57">
        <v>0</v>
      </c>
    </row>
    <row r="52" spans="1:244">
      <c r="A52" s="5" t="s">
        <v>83</v>
      </c>
      <c r="B52" s="16">
        <v>450</v>
      </c>
      <c r="C52" s="16">
        <v>10.23</v>
      </c>
      <c r="D52" s="57">
        <v>1.6966258050080806E-2</v>
      </c>
    </row>
    <row r="53" spans="1:244">
      <c r="A53" s="23" t="s">
        <v>82</v>
      </c>
      <c r="B53" s="24">
        <v>450</v>
      </c>
      <c r="C53" s="24">
        <v>10.23</v>
      </c>
      <c r="D53" s="61">
        <v>1.6966258050080806E-2</v>
      </c>
      <c r="E53" s="5"/>
      <c r="H53" s="27"/>
      <c r="I53" s="5"/>
      <c r="L53" s="27"/>
      <c r="M53" s="5"/>
      <c r="P53" s="27"/>
      <c r="Q53" s="5"/>
      <c r="T53" s="27"/>
      <c r="U53" s="5"/>
      <c r="X53" s="27"/>
      <c r="Y53" s="5"/>
      <c r="AB53" s="27"/>
      <c r="AC53" s="5"/>
      <c r="AF53" s="27"/>
      <c r="AG53" s="5"/>
      <c r="AJ53" s="27"/>
      <c r="AK53" s="5"/>
      <c r="AN53" s="27"/>
      <c r="AO53" s="5"/>
      <c r="AR53" s="27"/>
      <c r="AS53" s="5"/>
      <c r="AV53" s="27"/>
      <c r="AW53" s="5"/>
      <c r="AZ53" s="27"/>
      <c r="BA53" s="5"/>
      <c r="BD53" s="27"/>
      <c r="BE53" s="5"/>
      <c r="BH53" s="27"/>
      <c r="BI53" s="5"/>
      <c r="BL53" s="27"/>
      <c r="BM53" s="5"/>
      <c r="BP53" s="27"/>
      <c r="BQ53" s="5"/>
      <c r="BT53" s="27"/>
      <c r="BU53" s="5"/>
      <c r="BX53" s="27"/>
      <c r="BY53" s="5"/>
      <c r="CB53" s="27"/>
      <c r="CC53" s="5"/>
      <c r="CF53" s="27"/>
      <c r="CG53" s="5"/>
      <c r="CJ53" s="27"/>
      <c r="CK53" s="5"/>
      <c r="CN53" s="27"/>
      <c r="CO53" s="5"/>
      <c r="CR53" s="27"/>
      <c r="CS53" s="5"/>
      <c r="CV53" s="27"/>
      <c r="CW53" s="5"/>
      <c r="CZ53" s="27"/>
      <c r="DA53" s="5"/>
      <c r="DD53" s="27"/>
      <c r="DE53" s="5"/>
      <c r="DH53" s="27"/>
      <c r="DI53" s="5"/>
      <c r="DL53" s="27"/>
      <c r="DM53" s="5"/>
      <c r="DP53" s="27"/>
      <c r="DQ53" s="5"/>
      <c r="DT53" s="27"/>
      <c r="DU53" s="5"/>
      <c r="DX53" s="27"/>
      <c r="DY53" s="5"/>
      <c r="EB53" s="27"/>
      <c r="EC53" s="5"/>
      <c r="EF53" s="27"/>
      <c r="EG53" s="5"/>
      <c r="EJ53" s="27"/>
      <c r="EK53" s="5"/>
      <c r="EN53" s="27"/>
      <c r="EO53" s="5"/>
      <c r="ER53" s="27"/>
      <c r="ES53" s="5"/>
      <c r="EV53" s="27"/>
      <c r="EW53" s="5"/>
      <c r="EZ53" s="27"/>
      <c r="FA53" s="5"/>
      <c r="FD53" s="27"/>
      <c r="FE53" s="5"/>
      <c r="FH53" s="27"/>
      <c r="FI53" s="5"/>
      <c r="FL53" s="27"/>
      <c r="FM53" s="5"/>
      <c r="FP53" s="27"/>
      <c r="FQ53" s="5"/>
      <c r="FT53" s="27"/>
      <c r="FU53" s="5"/>
      <c r="FX53" s="27"/>
      <c r="FY53" s="5"/>
      <c r="GB53" s="27"/>
      <c r="GC53" s="5"/>
      <c r="GF53" s="27"/>
      <c r="GG53" s="5"/>
      <c r="GJ53" s="27"/>
      <c r="GK53" s="5"/>
      <c r="GN53" s="27"/>
      <c r="GO53" s="5"/>
      <c r="GR53" s="27"/>
      <c r="GS53" s="5"/>
      <c r="GV53" s="27"/>
      <c r="GW53" s="5"/>
      <c r="GZ53" s="27"/>
      <c r="HA53" s="5"/>
      <c r="HD53" s="27"/>
      <c r="HE53" s="5"/>
      <c r="HH53" s="27"/>
      <c r="HI53" s="5"/>
      <c r="HL53" s="27"/>
      <c r="HM53" s="5"/>
      <c r="HP53" s="27"/>
      <c r="HQ53" s="5"/>
      <c r="HT53" s="27"/>
      <c r="HU53" s="5"/>
      <c r="HX53" s="27"/>
      <c r="HY53" s="5"/>
      <c r="IB53" s="27"/>
      <c r="IC53" s="5"/>
      <c r="IF53" s="27"/>
      <c r="IG53" s="5"/>
      <c r="IJ53" s="27"/>
    </row>
    <row r="54" spans="1:244" s="26" customFormat="1" ht="13.5" thickBot="1">
      <c r="A54" s="31" t="s">
        <v>81</v>
      </c>
      <c r="B54" s="32">
        <v>26523.232092291368</v>
      </c>
      <c r="C54" s="32">
        <v>602.7700000000001</v>
      </c>
      <c r="D54" s="73">
        <v>1</v>
      </c>
    </row>
    <row r="55" spans="1:244">
      <c r="A55" s="45" t="s">
        <v>58</v>
      </c>
      <c r="D55" s="7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6"/>
  <dimension ref="A1:P74"/>
  <sheetViews>
    <sheetView showGridLines="0" zoomScaleNormal="100" workbookViewId="0"/>
  </sheetViews>
  <sheetFormatPr defaultColWidth="9.140625" defaultRowHeight="12.75"/>
  <cols>
    <col min="1" max="1" width="5" style="78" customWidth="1"/>
    <col min="2" max="2" width="17.5703125" style="78" customWidth="1"/>
    <col min="3" max="3" width="0.5703125" style="78" customWidth="1"/>
    <col min="4" max="4" width="3.7109375" style="78" customWidth="1"/>
    <col min="5" max="5" width="17.42578125" style="78" customWidth="1"/>
    <col min="6" max="7" width="1" style="78" customWidth="1"/>
    <col min="8" max="8" width="8.42578125" style="78" customWidth="1"/>
    <col min="9" max="9" width="10.140625" style="78" customWidth="1"/>
    <col min="10" max="10" width="9.28515625" style="78" customWidth="1"/>
    <col min="11" max="11" width="1.7109375" style="78" customWidth="1"/>
    <col min="12" max="12" width="3.85546875" style="78" customWidth="1"/>
    <col min="13" max="13" width="15.28515625" style="78" customWidth="1"/>
    <col min="14" max="14" width="5" style="78" customWidth="1"/>
    <col min="15" max="15" width="4.85546875" style="78" customWidth="1"/>
    <col min="16" max="16" width="32.140625" style="78" customWidth="1"/>
    <col min="17" max="256" width="9.140625" style="78"/>
    <col min="257" max="257" width="5" style="78" customWidth="1"/>
    <col min="258" max="258" width="17.5703125" style="78" customWidth="1"/>
    <col min="259" max="259" width="0.5703125" style="78" customWidth="1"/>
    <col min="260" max="260" width="3.7109375" style="78" customWidth="1"/>
    <col min="261" max="261" width="17.42578125" style="78" customWidth="1"/>
    <col min="262" max="263" width="1" style="78" customWidth="1"/>
    <col min="264" max="264" width="8.42578125" style="78" customWidth="1"/>
    <col min="265" max="265" width="10.140625" style="78" customWidth="1"/>
    <col min="266" max="266" width="9.28515625" style="78" customWidth="1"/>
    <col min="267" max="267" width="1.7109375" style="78" customWidth="1"/>
    <col min="268" max="268" width="3.85546875" style="78" customWidth="1"/>
    <col min="269" max="269" width="15.28515625" style="78" customWidth="1"/>
    <col min="270" max="270" width="5" style="78" customWidth="1"/>
    <col min="271" max="271" width="4.85546875" style="78" customWidth="1"/>
    <col min="272" max="272" width="32.140625" style="78" customWidth="1"/>
    <col min="273" max="512" width="9.140625" style="78"/>
    <col min="513" max="513" width="5" style="78" customWidth="1"/>
    <col min="514" max="514" width="17.5703125" style="78" customWidth="1"/>
    <col min="515" max="515" width="0.5703125" style="78" customWidth="1"/>
    <col min="516" max="516" width="3.7109375" style="78" customWidth="1"/>
    <col min="517" max="517" width="17.42578125" style="78" customWidth="1"/>
    <col min="518" max="519" width="1" style="78" customWidth="1"/>
    <col min="520" max="520" width="8.42578125" style="78" customWidth="1"/>
    <col min="521" max="521" width="10.140625" style="78" customWidth="1"/>
    <col min="522" max="522" width="9.28515625" style="78" customWidth="1"/>
    <col min="523" max="523" width="1.7109375" style="78" customWidth="1"/>
    <col min="524" max="524" width="3.85546875" style="78" customWidth="1"/>
    <col min="525" max="525" width="15.28515625" style="78" customWidth="1"/>
    <col min="526" max="526" width="5" style="78" customWidth="1"/>
    <col min="527" max="527" width="4.85546875" style="78" customWidth="1"/>
    <col min="528" max="528" width="32.140625" style="78" customWidth="1"/>
    <col min="529" max="768" width="9.140625" style="78"/>
    <col min="769" max="769" width="5" style="78" customWidth="1"/>
    <col min="770" max="770" width="17.5703125" style="78" customWidth="1"/>
    <col min="771" max="771" width="0.5703125" style="78" customWidth="1"/>
    <col min="772" max="772" width="3.7109375" style="78" customWidth="1"/>
    <col min="773" max="773" width="17.42578125" style="78" customWidth="1"/>
    <col min="774" max="775" width="1" style="78" customWidth="1"/>
    <col min="776" max="776" width="8.42578125" style="78" customWidth="1"/>
    <col min="777" max="777" width="10.140625" style="78" customWidth="1"/>
    <col min="778" max="778" width="9.28515625" style="78" customWidth="1"/>
    <col min="779" max="779" width="1.7109375" style="78" customWidth="1"/>
    <col min="780" max="780" width="3.85546875" style="78" customWidth="1"/>
    <col min="781" max="781" width="15.28515625" style="78" customWidth="1"/>
    <col min="782" max="782" width="5" style="78" customWidth="1"/>
    <col min="783" max="783" width="4.85546875" style="78" customWidth="1"/>
    <col min="784" max="784" width="32.140625" style="78" customWidth="1"/>
    <col min="785" max="1024" width="9.140625" style="78"/>
    <col min="1025" max="1025" width="5" style="78" customWidth="1"/>
    <col min="1026" max="1026" width="17.5703125" style="78" customWidth="1"/>
    <col min="1027" max="1027" width="0.5703125" style="78" customWidth="1"/>
    <col min="1028" max="1028" width="3.7109375" style="78" customWidth="1"/>
    <col min="1029" max="1029" width="17.42578125" style="78" customWidth="1"/>
    <col min="1030" max="1031" width="1" style="78" customWidth="1"/>
    <col min="1032" max="1032" width="8.42578125" style="78" customWidth="1"/>
    <col min="1033" max="1033" width="10.140625" style="78" customWidth="1"/>
    <col min="1034" max="1034" width="9.28515625" style="78" customWidth="1"/>
    <col min="1035" max="1035" width="1.7109375" style="78" customWidth="1"/>
    <col min="1036" max="1036" width="3.85546875" style="78" customWidth="1"/>
    <col min="1037" max="1037" width="15.28515625" style="78" customWidth="1"/>
    <col min="1038" max="1038" width="5" style="78" customWidth="1"/>
    <col min="1039" max="1039" width="4.85546875" style="78" customWidth="1"/>
    <col min="1040" max="1040" width="32.140625" style="78" customWidth="1"/>
    <col min="1041" max="1280" width="9.140625" style="78"/>
    <col min="1281" max="1281" width="5" style="78" customWidth="1"/>
    <col min="1282" max="1282" width="17.5703125" style="78" customWidth="1"/>
    <col min="1283" max="1283" width="0.5703125" style="78" customWidth="1"/>
    <col min="1284" max="1284" width="3.7109375" style="78" customWidth="1"/>
    <col min="1285" max="1285" width="17.42578125" style="78" customWidth="1"/>
    <col min="1286" max="1287" width="1" style="78" customWidth="1"/>
    <col min="1288" max="1288" width="8.42578125" style="78" customWidth="1"/>
    <col min="1289" max="1289" width="10.140625" style="78" customWidth="1"/>
    <col min="1290" max="1290" width="9.28515625" style="78" customWidth="1"/>
    <col min="1291" max="1291" width="1.7109375" style="78" customWidth="1"/>
    <col min="1292" max="1292" width="3.85546875" style="78" customWidth="1"/>
    <col min="1293" max="1293" width="15.28515625" style="78" customWidth="1"/>
    <col min="1294" max="1294" width="5" style="78" customWidth="1"/>
    <col min="1295" max="1295" width="4.85546875" style="78" customWidth="1"/>
    <col min="1296" max="1296" width="32.140625" style="78" customWidth="1"/>
    <col min="1297" max="1536" width="9.140625" style="78"/>
    <col min="1537" max="1537" width="5" style="78" customWidth="1"/>
    <col min="1538" max="1538" width="17.5703125" style="78" customWidth="1"/>
    <col min="1539" max="1539" width="0.5703125" style="78" customWidth="1"/>
    <col min="1540" max="1540" width="3.7109375" style="78" customWidth="1"/>
    <col min="1541" max="1541" width="17.42578125" style="78" customWidth="1"/>
    <col min="1542" max="1543" width="1" style="78" customWidth="1"/>
    <col min="1544" max="1544" width="8.42578125" style="78" customWidth="1"/>
    <col min="1545" max="1545" width="10.140625" style="78" customWidth="1"/>
    <col min="1546" max="1546" width="9.28515625" style="78" customWidth="1"/>
    <col min="1547" max="1547" width="1.7109375" style="78" customWidth="1"/>
    <col min="1548" max="1548" width="3.85546875" style="78" customWidth="1"/>
    <col min="1549" max="1549" width="15.28515625" style="78" customWidth="1"/>
    <col min="1550" max="1550" width="5" style="78" customWidth="1"/>
    <col min="1551" max="1551" width="4.85546875" style="78" customWidth="1"/>
    <col min="1552" max="1552" width="32.140625" style="78" customWidth="1"/>
    <col min="1553" max="1792" width="9.140625" style="78"/>
    <col min="1793" max="1793" width="5" style="78" customWidth="1"/>
    <col min="1794" max="1794" width="17.5703125" style="78" customWidth="1"/>
    <col min="1795" max="1795" width="0.5703125" style="78" customWidth="1"/>
    <col min="1796" max="1796" width="3.7109375" style="78" customWidth="1"/>
    <col min="1797" max="1797" width="17.42578125" style="78" customWidth="1"/>
    <col min="1798" max="1799" width="1" style="78" customWidth="1"/>
    <col min="1800" max="1800" width="8.42578125" style="78" customWidth="1"/>
    <col min="1801" max="1801" width="10.140625" style="78" customWidth="1"/>
    <col min="1802" max="1802" width="9.28515625" style="78" customWidth="1"/>
    <col min="1803" max="1803" width="1.7109375" style="78" customWidth="1"/>
    <col min="1804" max="1804" width="3.85546875" style="78" customWidth="1"/>
    <col min="1805" max="1805" width="15.28515625" style="78" customWidth="1"/>
    <col min="1806" max="1806" width="5" style="78" customWidth="1"/>
    <col min="1807" max="1807" width="4.85546875" style="78" customWidth="1"/>
    <col min="1808" max="1808" width="32.140625" style="78" customWidth="1"/>
    <col min="1809" max="2048" width="9.140625" style="78"/>
    <col min="2049" max="2049" width="5" style="78" customWidth="1"/>
    <col min="2050" max="2050" width="17.5703125" style="78" customWidth="1"/>
    <col min="2051" max="2051" width="0.5703125" style="78" customWidth="1"/>
    <col min="2052" max="2052" width="3.7109375" style="78" customWidth="1"/>
    <col min="2053" max="2053" width="17.42578125" style="78" customWidth="1"/>
    <col min="2054" max="2055" width="1" style="78" customWidth="1"/>
    <col min="2056" max="2056" width="8.42578125" style="78" customWidth="1"/>
    <col min="2057" max="2057" width="10.140625" style="78" customWidth="1"/>
    <col min="2058" max="2058" width="9.28515625" style="78" customWidth="1"/>
    <col min="2059" max="2059" width="1.7109375" style="78" customWidth="1"/>
    <col min="2060" max="2060" width="3.85546875" style="78" customWidth="1"/>
    <col min="2061" max="2061" width="15.28515625" style="78" customWidth="1"/>
    <col min="2062" max="2062" width="5" style="78" customWidth="1"/>
    <col min="2063" max="2063" width="4.85546875" style="78" customWidth="1"/>
    <col min="2064" max="2064" width="32.140625" style="78" customWidth="1"/>
    <col min="2065" max="2304" width="9.140625" style="78"/>
    <col min="2305" max="2305" width="5" style="78" customWidth="1"/>
    <col min="2306" max="2306" width="17.5703125" style="78" customWidth="1"/>
    <col min="2307" max="2307" width="0.5703125" style="78" customWidth="1"/>
    <col min="2308" max="2308" width="3.7109375" style="78" customWidth="1"/>
    <col min="2309" max="2309" width="17.42578125" style="78" customWidth="1"/>
    <col min="2310" max="2311" width="1" style="78" customWidth="1"/>
    <col min="2312" max="2312" width="8.42578125" style="78" customWidth="1"/>
    <col min="2313" max="2313" width="10.140625" style="78" customWidth="1"/>
    <col min="2314" max="2314" width="9.28515625" style="78" customWidth="1"/>
    <col min="2315" max="2315" width="1.7109375" style="78" customWidth="1"/>
    <col min="2316" max="2316" width="3.85546875" style="78" customWidth="1"/>
    <col min="2317" max="2317" width="15.28515625" style="78" customWidth="1"/>
    <col min="2318" max="2318" width="5" style="78" customWidth="1"/>
    <col min="2319" max="2319" width="4.85546875" style="78" customWidth="1"/>
    <col min="2320" max="2320" width="32.140625" style="78" customWidth="1"/>
    <col min="2321" max="2560" width="9.140625" style="78"/>
    <col min="2561" max="2561" width="5" style="78" customWidth="1"/>
    <col min="2562" max="2562" width="17.5703125" style="78" customWidth="1"/>
    <col min="2563" max="2563" width="0.5703125" style="78" customWidth="1"/>
    <col min="2564" max="2564" width="3.7109375" style="78" customWidth="1"/>
    <col min="2565" max="2565" width="17.42578125" style="78" customWidth="1"/>
    <col min="2566" max="2567" width="1" style="78" customWidth="1"/>
    <col min="2568" max="2568" width="8.42578125" style="78" customWidth="1"/>
    <col min="2569" max="2569" width="10.140625" style="78" customWidth="1"/>
    <col min="2570" max="2570" width="9.28515625" style="78" customWidth="1"/>
    <col min="2571" max="2571" width="1.7109375" style="78" customWidth="1"/>
    <col min="2572" max="2572" width="3.85546875" style="78" customWidth="1"/>
    <col min="2573" max="2573" width="15.28515625" style="78" customWidth="1"/>
    <col min="2574" max="2574" width="5" style="78" customWidth="1"/>
    <col min="2575" max="2575" width="4.85546875" style="78" customWidth="1"/>
    <col min="2576" max="2576" width="32.140625" style="78" customWidth="1"/>
    <col min="2577" max="2816" width="9.140625" style="78"/>
    <col min="2817" max="2817" width="5" style="78" customWidth="1"/>
    <col min="2818" max="2818" width="17.5703125" style="78" customWidth="1"/>
    <col min="2819" max="2819" width="0.5703125" style="78" customWidth="1"/>
    <col min="2820" max="2820" width="3.7109375" style="78" customWidth="1"/>
    <col min="2821" max="2821" width="17.42578125" style="78" customWidth="1"/>
    <col min="2822" max="2823" width="1" style="78" customWidth="1"/>
    <col min="2824" max="2824" width="8.42578125" style="78" customWidth="1"/>
    <col min="2825" max="2825" width="10.140625" style="78" customWidth="1"/>
    <col min="2826" max="2826" width="9.28515625" style="78" customWidth="1"/>
    <col min="2827" max="2827" width="1.7109375" style="78" customWidth="1"/>
    <col min="2828" max="2828" width="3.85546875" style="78" customWidth="1"/>
    <col min="2829" max="2829" width="15.28515625" style="78" customWidth="1"/>
    <col min="2830" max="2830" width="5" style="78" customWidth="1"/>
    <col min="2831" max="2831" width="4.85546875" style="78" customWidth="1"/>
    <col min="2832" max="2832" width="32.140625" style="78" customWidth="1"/>
    <col min="2833" max="3072" width="9.140625" style="78"/>
    <col min="3073" max="3073" width="5" style="78" customWidth="1"/>
    <col min="3074" max="3074" width="17.5703125" style="78" customWidth="1"/>
    <col min="3075" max="3075" width="0.5703125" style="78" customWidth="1"/>
    <col min="3076" max="3076" width="3.7109375" style="78" customWidth="1"/>
    <col min="3077" max="3077" width="17.42578125" style="78" customWidth="1"/>
    <col min="3078" max="3079" width="1" style="78" customWidth="1"/>
    <col min="3080" max="3080" width="8.42578125" style="78" customWidth="1"/>
    <col min="3081" max="3081" width="10.140625" style="78" customWidth="1"/>
    <col min="3082" max="3082" width="9.28515625" style="78" customWidth="1"/>
    <col min="3083" max="3083" width="1.7109375" style="78" customWidth="1"/>
    <col min="3084" max="3084" width="3.85546875" style="78" customWidth="1"/>
    <col min="3085" max="3085" width="15.28515625" style="78" customWidth="1"/>
    <col min="3086" max="3086" width="5" style="78" customWidth="1"/>
    <col min="3087" max="3087" width="4.85546875" style="78" customWidth="1"/>
    <col min="3088" max="3088" width="32.140625" style="78" customWidth="1"/>
    <col min="3089" max="3328" width="9.140625" style="78"/>
    <col min="3329" max="3329" width="5" style="78" customWidth="1"/>
    <col min="3330" max="3330" width="17.5703125" style="78" customWidth="1"/>
    <col min="3331" max="3331" width="0.5703125" style="78" customWidth="1"/>
    <col min="3332" max="3332" width="3.7109375" style="78" customWidth="1"/>
    <col min="3333" max="3333" width="17.42578125" style="78" customWidth="1"/>
    <col min="3334" max="3335" width="1" style="78" customWidth="1"/>
    <col min="3336" max="3336" width="8.42578125" style="78" customWidth="1"/>
    <col min="3337" max="3337" width="10.140625" style="78" customWidth="1"/>
    <col min="3338" max="3338" width="9.28515625" style="78" customWidth="1"/>
    <col min="3339" max="3339" width="1.7109375" style="78" customWidth="1"/>
    <col min="3340" max="3340" width="3.85546875" style="78" customWidth="1"/>
    <col min="3341" max="3341" width="15.28515625" style="78" customWidth="1"/>
    <col min="3342" max="3342" width="5" style="78" customWidth="1"/>
    <col min="3343" max="3343" width="4.85546875" style="78" customWidth="1"/>
    <col min="3344" max="3344" width="32.140625" style="78" customWidth="1"/>
    <col min="3345" max="3584" width="9.140625" style="78"/>
    <col min="3585" max="3585" width="5" style="78" customWidth="1"/>
    <col min="3586" max="3586" width="17.5703125" style="78" customWidth="1"/>
    <col min="3587" max="3587" width="0.5703125" style="78" customWidth="1"/>
    <col min="3588" max="3588" width="3.7109375" style="78" customWidth="1"/>
    <col min="3589" max="3589" width="17.42578125" style="78" customWidth="1"/>
    <col min="3590" max="3591" width="1" style="78" customWidth="1"/>
    <col min="3592" max="3592" width="8.42578125" style="78" customWidth="1"/>
    <col min="3593" max="3593" width="10.140625" style="78" customWidth="1"/>
    <col min="3594" max="3594" width="9.28515625" style="78" customWidth="1"/>
    <col min="3595" max="3595" width="1.7109375" style="78" customWidth="1"/>
    <col min="3596" max="3596" width="3.85546875" style="78" customWidth="1"/>
    <col min="3597" max="3597" width="15.28515625" style="78" customWidth="1"/>
    <col min="3598" max="3598" width="5" style="78" customWidth="1"/>
    <col min="3599" max="3599" width="4.85546875" style="78" customWidth="1"/>
    <col min="3600" max="3600" width="32.140625" style="78" customWidth="1"/>
    <col min="3601" max="3840" width="9.140625" style="78"/>
    <col min="3841" max="3841" width="5" style="78" customWidth="1"/>
    <col min="3842" max="3842" width="17.5703125" style="78" customWidth="1"/>
    <col min="3843" max="3843" width="0.5703125" style="78" customWidth="1"/>
    <col min="3844" max="3844" width="3.7109375" style="78" customWidth="1"/>
    <col min="3845" max="3845" width="17.42578125" style="78" customWidth="1"/>
    <col min="3846" max="3847" width="1" style="78" customWidth="1"/>
    <col min="3848" max="3848" width="8.42578125" style="78" customWidth="1"/>
    <col min="3849" max="3849" width="10.140625" style="78" customWidth="1"/>
    <col min="3850" max="3850" width="9.28515625" style="78" customWidth="1"/>
    <col min="3851" max="3851" width="1.7109375" style="78" customWidth="1"/>
    <col min="3852" max="3852" width="3.85546875" style="78" customWidth="1"/>
    <col min="3853" max="3853" width="15.28515625" style="78" customWidth="1"/>
    <col min="3854" max="3854" width="5" style="78" customWidth="1"/>
    <col min="3855" max="3855" width="4.85546875" style="78" customWidth="1"/>
    <col min="3856" max="3856" width="32.140625" style="78" customWidth="1"/>
    <col min="3857" max="4096" width="9.140625" style="78"/>
    <col min="4097" max="4097" width="5" style="78" customWidth="1"/>
    <col min="4098" max="4098" width="17.5703125" style="78" customWidth="1"/>
    <col min="4099" max="4099" width="0.5703125" style="78" customWidth="1"/>
    <col min="4100" max="4100" width="3.7109375" style="78" customWidth="1"/>
    <col min="4101" max="4101" width="17.42578125" style="78" customWidth="1"/>
    <col min="4102" max="4103" width="1" style="78" customWidth="1"/>
    <col min="4104" max="4104" width="8.42578125" style="78" customWidth="1"/>
    <col min="4105" max="4105" width="10.140625" style="78" customWidth="1"/>
    <col min="4106" max="4106" width="9.28515625" style="78" customWidth="1"/>
    <col min="4107" max="4107" width="1.7109375" style="78" customWidth="1"/>
    <col min="4108" max="4108" width="3.85546875" style="78" customWidth="1"/>
    <col min="4109" max="4109" width="15.28515625" style="78" customWidth="1"/>
    <col min="4110" max="4110" width="5" style="78" customWidth="1"/>
    <col min="4111" max="4111" width="4.85546875" style="78" customWidth="1"/>
    <col min="4112" max="4112" width="32.140625" style="78" customWidth="1"/>
    <col min="4113" max="4352" width="9.140625" style="78"/>
    <col min="4353" max="4353" width="5" style="78" customWidth="1"/>
    <col min="4354" max="4354" width="17.5703125" style="78" customWidth="1"/>
    <col min="4355" max="4355" width="0.5703125" style="78" customWidth="1"/>
    <col min="4356" max="4356" width="3.7109375" style="78" customWidth="1"/>
    <col min="4357" max="4357" width="17.42578125" style="78" customWidth="1"/>
    <col min="4358" max="4359" width="1" style="78" customWidth="1"/>
    <col min="4360" max="4360" width="8.42578125" style="78" customWidth="1"/>
    <col min="4361" max="4361" width="10.140625" style="78" customWidth="1"/>
    <col min="4362" max="4362" width="9.28515625" style="78" customWidth="1"/>
    <col min="4363" max="4363" width="1.7109375" style="78" customWidth="1"/>
    <col min="4364" max="4364" width="3.85546875" style="78" customWidth="1"/>
    <col min="4365" max="4365" width="15.28515625" style="78" customWidth="1"/>
    <col min="4366" max="4366" width="5" style="78" customWidth="1"/>
    <col min="4367" max="4367" width="4.85546875" style="78" customWidth="1"/>
    <col min="4368" max="4368" width="32.140625" style="78" customWidth="1"/>
    <col min="4369" max="4608" width="9.140625" style="78"/>
    <col min="4609" max="4609" width="5" style="78" customWidth="1"/>
    <col min="4610" max="4610" width="17.5703125" style="78" customWidth="1"/>
    <col min="4611" max="4611" width="0.5703125" style="78" customWidth="1"/>
    <col min="4612" max="4612" width="3.7109375" style="78" customWidth="1"/>
    <col min="4613" max="4613" width="17.42578125" style="78" customWidth="1"/>
    <col min="4614" max="4615" width="1" style="78" customWidth="1"/>
    <col min="4616" max="4616" width="8.42578125" style="78" customWidth="1"/>
    <col min="4617" max="4617" width="10.140625" style="78" customWidth="1"/>
    <col min="4618" max="4618" width="9.28515625" style="78" customWidth="1"/>
    <col min="4619" max="4619" width="1.7109375" style="78" customWidth="1"/>
    <col min="4620" max="4620" width="3.85546875" style="78" customWidth="1"/>
    <col min="4621" max="4621" width="15.28515625" style="78" customWidth="1"/>
    <col min="4622" max="4622" width="5" style="78" customWidth="1"/>
    <col min="4623" max="4623" width="4.85546875" style="78" customWidth="1"/>
    <col min="4624" max="4624" width="32.140625" style="78" customWidth="1"/>
    <col min="4625" max="4864" width="9.140625" style="78"/>
    <col min="4865" max="4865" width="5" style="78" customWidth="1"/>
    <col min="4866" max="4866" width="17.5703125" style="78" customWidth="1"/>
    <col min="4867" max="4867" width="0.5703125" style="78" customWidth="1"/>
    <col min="4868" max="4868" width="3.7109375" style="78" customWidth="1"/>
    <col min="4869" max="4869" width="17.42578125" style="78" customWidth="1"/>
    <col min="4870" max="4871" width="1" style="78" customWidth="1"/>
    <col min="4872" max="4872" width="8.42578125" style="78" customWidth="1"/>
    <col min="4873" max="4873" width="10.140625" style="78" customWidth="1"/>
    <col min="4874" max="4874" width="9.28515625" style="78" customWidth="1"/>
    <col min="4875" max="4875" width="1.7109375" style="78" customWidth="1"/>
    <col min="4876" max="4876" width="3.85546875" style="78" customWidth="1"/>
    <col min="4877" max="4877" width="15.28515625" style="78" customWidth="1"/>
    <col min="4878" max="4878" width="5" style="78" customWidth="1"/>
    <col min="4879" max="4879" width="4.85546875" style="78" customWidth="1"/>
    <col min="4880" max="4880" width="32.140625" style="78" customWidth="1"/>
    <col min="4881" max="5120" width="9.140625" style="78"/>
    <col min="5121" max="5121" width="5" style="78" customWidth="1"/>
    <col min="5122" max="5122" width="17.5703125" style="78" customWidth="1"/>
    <col min="5123" max="5123" width="0.5703125" style="78" customWidth="1"/>
    <col min="5124" max="5124" width="3.7109375" style="78" customWidth="1"/>
    <col min="5125" max="5125" width="17.42578125" style="78" customWidth="1"/>
    <col min="5126" max="5127" width="1" style="78" customWidth="1"/>
    <col min="5128" max="5128" width="8.42578125" style="78" customWidth="1"/>
    <col min="5129" max="5129" width="10.140625" style="78" customWidth="1"/>
    <col min="5130" max="5130" width="9.28515625" style="78" customWidth="1"/>
    <col min="5131" max="5131" width="1.7109375" style="78" customWidth="1"/>
    <col min="5132" max="5132" width="3.85546875" style="78" customWidth="1"/>
    <col min="5133" max="5133" width="15.28515625" style="78" customWidth="1"/>
    <col min="5134" max="5134" width="5" style="78" customWidth="1"/>
    <col min="5135" max="5135" width="4.85546875" style="78" customWidth="1"/>
    <col min="5136" max="5136" width="32.140625" style="78" customWidth="1"/>
    <col min="5137" max="5376" width="9.140625" style="78"/>
    <col min="5377" max="5377" width="5" style="78" customWidth="1"/>
    <col min="5378" max="5378" width="17.5703125" style="78" customWidth="1"/>
    <col min="5379" max="5379" width="0.5703125" style="78" customWidth="1"/>
    <col min="5380" max="5380" width="3.7109375" style="78" customWidth="1"/>
    <col min="5381" max="5381" width="17.42578125" style="78" customWidth="1"/>
    <col min="5382" max="5383" width="1" style="78" customWidth="1"/>
    <col min="5384" max="5384" width="8.42578125" style="78" customWidth="1"/>
    <col min="5385" max="5385" width="10.140625" style="78" customWidth="1"/>
    <col min="5386" max="5386" width="9.28515625" style="78" customWidth="1"/>
    <col min="5387" max="5387" width="1.7109375" style="78" customWidth="1"/>
    <col min="5388" max="5388" width="3.85546875" style="78" customWidth="1"/>
    <col min="5389" max="5389" width="15.28515625" style="78" customWidth="1"/>
    <col min="5390" max="5390" width="5" style="78" customWidth="1"/>
    <col min="5391" max="5391" width="4.85546875" style="78" customWidth="1"/>
    <col min="5392" max="5392" width="32.140625" style="78" customWidth="1"/>
    <col min="5393" max="5632" width="9.140625" style="78"/>
    <col min="5633" max="5633" width="5" style="78" customWidth="1"/>
    <col min="5634" max="5634" width="17.5703125" style="78" customWidth="1"/>
    <col min="5635" max="5635" width="0.5703125" style="78" customWidth="1"/>
    <col min="5636" max="5636" width="3.7109375" style="78" customWidth="1"/>
    <col min="5637" max="5637" width="17.42578125" style="78" customWidth="1"/>
    <col min="5638" max="5639" width="1" style="78" customWidth="1"/>
    <col min="5640" max="5640" width="8.42578125" style="78" customWidth="1"/>
    <col min="5641" max="5641" width="10.140625" style="78" customWidth="1"/>
    <col min="5642" max="5642" width="9.28515625" style="78" customWidth="1"/>
    <col min="5643" max="5643" width="1.7109375" style="78" customWidth="1"/>
    <col min="5644" max="5644" width="3.85546875" style="78" customWidth="1"/>
    <col min="5645" max="5645" width="15.28515625" style="78" customWidth="1"/>
    <col min="5646" max="5646" width="5" style="78" customWidth="1"/>
    <col min="5647" max="5647" width="4.85546875" style="78" customWidth="1"/>
    <col min="5648" max="5648" width="32.140625" style="78" customWidth="1"/>
    <col min="5649" max="5888" width="9.140625" style="78"/>
    <col min="5889" max="5889" width="5" style="78" customWidth="1"/>
    <col min="5890" max="5890" width="17.5703125" style="78" customWidth="1"/>
    <col min="5891" max="5891" width="0.5703125" style="78" customWidth="1"/>
    <col min="5892" max="5892" width="3.7109375" style="78" customWidth="1"/>
    <col min="5893" max="5893" width="17.42578125" style="78" customWidth="1"/>
    <col min="5894" max="5895" width="1" style="78" customWidth="1"/>
    <col min="5896" max="5896" width="8.42578125" style="78" customWidth="1"/>
    <col min="5897" max="5897" width="10.140625" style="78" customWidth="1"/>
    <col min="5898" max="5898" width="9.28515625" style="78" customWidth="1"/>
    <col min="5899" max="5899" width="1.7109375" style="78" customWidth="1"/>
    <col min="5900" max="5900" width="3.85546875" style="78" customWidth="1"/>
    <col min="5901" max="5901" width="15.28515625" style="78" customWidth="1"/>
    <col min="5902" max="5902" width="5" style="78" customWidth="1"/>
    <col min="5903" max="5903" width="4.85546875" style="78" customWidth="1"/>
    <col min="5904" max="5904" width="32.140625" style="78" customWidth="1"/>
    <col min="5905" max="6144" width="9.140625" style="78"/>
    <col min="6145" max="6145" width="5" style="78" customWidth="1"/>
    <col min="6146" max="6146" width="17.5703125" style="78" customWidth="1"/>
    <col min="6147" max="6147" width="0.5703125" style="78" customWidth="1"/>
    <col min="6148" max="6148" width="3.7109375" style="78" customWidth="1"/>
    <col min="6149" max="6149" width="17.42578125" style="78" customWidth="1"/>
    <col min="6150" max="6151" width="1" style="78" customWidth="1"/>
    <col min="6152" max="6152" width="8.42578125" style="78" customWidth="1"/>
    <col min="6153" max="6153" width="10.140625" style="78" customWidth="1"/>
    <col min="6154" max="6154" width="9.28515625" style="78" customWidth="1"/>
    <col min="6155" max="6155" width="1.7109375" style="78" customWidth="1"/>
    <col min="6156" max="6156" width="3.85546875" style="78" customWidth="1"/>
    <col min="6157" max="6157" width="15.28515625" style="78" customWidth="1"/>
    <col min="6158" max="6158" width="5" style="78" customWidth="1"/>
    <col min="6159" max="6159" width="4.85546875" style="78" customWidth="1"/>
    <col min="6160" max="6160" width="32.140625" style="78" customWidth="1"/>
    <col min="6161" max="6400" width="9.140625" style="78"/>
    <col min="6401" max="6401" width="5" style="78" customWidth="1"/>
    <col min="6402" max="6402" width="17.5703125" style="78" customWidth="1"/>
    <col min="6403" max="6403" width="0.5703125" style="78" customWidth="1"/>
    <col min="6404" max="6404" width="3.7109375" style="78" customWidth="1"/>
    <col min="6405" max="6405" width="17.42578125" style="78" customWidth="1"/>
    <col min="6406" max="6407" width="1" style="78" customWidth="1"/>
    <col min="6408" max="6408" width="8.42578125" style="78" customWidth="1"/>
    <col min="6409" max="6409" width="10.140625" style="78" customWidth="1"/>
    <col min="6410" max="6410" width="9.28515625" style="78" customWidth="1"/>
    <col min="6411" max="6411" width="1.7109375" style="78" customWidth="1"/>
    <col min="6412" max="6412" width="3.85546875" style="78" customWidth="1"/>
    <col min="6413" max="6413" width="15.28515625" style="78" customWidth="1"/>
    <col min="6414" max="6414" width="5" style="78" customWidth="1"/>
    <col min="6415" max="6415" width="4.85546875" style="78" customWidth="1"/>
    <col min="6416" max="6416" width="32.140625" style="78" customWidth="1"/>
    <col min="6417" max="6656" width="9.140625" style="78"/>
    <col min="6657" max="6657" width="5" style="78" customWidth="1"/>
    <col min="6658" max="6658" width="17.5703125" style="78" customWidth="1"/>
    <col min="6659" max="6659" width="0.5703125" style="78" customWidth="1"/>
    <col min="6660" max="6660" width="3.7109375" style="78" customWidth="1"/>
    <col min="6661" max="6661" width="17.42578125" style="78" customWidth="1"/>
    <col min="6662" max="6663" width="1" style="78" customWidth="1"/>
    <col min="6664" max="6664" width="8.42578125" style="78" customWidth="1"/>
    <col min="6665" max="6665" width="10.140625" style="78" customWidth="1"/>
    <col min="6666" max="6666" width="9.28515625" style="78" customWidth="1"/>
    <col min="6667" max="6667" width="1.7109375" style="78" customWidth="1"/>
    <col min="6668" max="6668" width="3.85546875" style="78" customWidth="1"/>
    <col min="6669" max="6669" width="15.28515625" style="78" customWidth="1"/>
    <col min="6670" max="6670" width="5" style="78" customWidth="1"/>
    <col min="6671" max="6671" width="4.85546875" style="78" customWidth="1"/>
    <col min="6672" max="6672" width="32.140625" style="78" customWidth="1"/>
    <col min="6673" max="6912" width="9.140625" style="78"/>
    <col min="6913" max="6913" width="5" style="78" customWidth="1"/>
    <col min="6914" max="6914" width="17.5703125" style="78" customWidth="1"/>
    <col min="6915" max="6915" width="0.5703125" style="78" customWidth="1"/>
    <col min="6916" max="6916" width="3.7109375" style="78" customWidth="1"/>
    <col min="6917" max="6917" width="17.42578125" style="78" customWidth="1"/>
    <col min="6918" max="6919" width="1" style="78" customWidth="1"/>
    <col min="6920" max="6920" width="8.42578125" style="78" customWidth="1"/>
    <col min="6921" max="6921" width="10.140625" style="78" customWidth="1"/>
    <col min="6922" max="6922" width="9.28515625" style="78" customWidth="1"/>
    <col min="6923" max="6923" width="1.7109375" style="78" customWidth="1"/>
    <col min="6924" max="6924" width="3.85546875" style="78" customWidth="1"/>
    <col min="6925" max="6925" width="15.28515625" style="78" customWidth="1"/>
    <col min="6926" max="6926" width="5" style="78" customWidth="1"/>
    <col min="6927" max="6927" width="4.85546875" style="78" customWidth="1"/>
    <col min="6928" max="6928" width="32.140625" style="78" customWidth="1"/>
    <col min="6929" max="7168" width="9.140625" style="78"/>
    <col min="7169" max="7169" width="5" style="78" customWidth="1"/>
    <col min="7170" max="7170" width="17.5703125" style="78" customWidth="1"/>
    <col min="7171" max="7171" width="0.5703125" style="78" customWidth="1"/>
    <col min="7172" max="7172" width="3.7109375" style="78" customWidth="1"/>
    <col min="7173" max="7173" width="17.42578125" style="78" customWidth="1"/>
    <col min="7174" max="7175" width="1" style="78" customWidth="1"/>
    <col min="7176" max="7176" width="8.42578125" style="78" customWidth="1"/>
    <col min="7177" max="7177" width="10.140625" style="78" customWidth="1"/>
    <col min="7178" max="7178" width="9.28515625" style="78" customWidth="1"/>
    <col min="7179" max="7179" width="1.7109375" style="78" customWidth="1"/>
    <col min="7180" max="7180" width="3.85546875" style="78" customWidth="1"/>
    <col min="7181" max="7181" width="15.28515625" style="78" customWidth="1"/>
    <col min="7182" max="7182" width="5" style="78" customWidth="1"/>
    <col min="7183" max="7183" width="4.85546875" style="78" customWidth="1"/>
    <col min="7184" max="7184" width="32.140625" style="78" customWidth="1"/>
    <col min="7185" max="7424" width="9.140625" style="78"/>
    <col min="7425" max="7425" width="5" style="78" customWidth="1"/>
    <col min="7426" max="7426" width="17.5703125" style="78" customWidth="1"/>
    <col min="7427" max="7427" width="0.5703125" style="78" customWidth="1"/>
    <col min="7428" max="7428" width="3.7109375" style="78" customWidth="1"/>
    <col min="7429" max="7429" width="17.42578125" style="78" customWidth="1"/>
    <col min="7430" max="7431" width="1" style="78" customWidth="1"/>
    <col min="7432" max="7432" width="8.42578125" style="78" customWidth="1"/>
    <col min="7433" max="7433" width="10.140625" style="78" customWidth="1"/>
    <col min="7434" max="7434" width="9.28515625" style="78" customWidth="1"/>
    <col min="7435" max="7435" width="1.7109375" style="78" customWidth="1"/>
    <col min="7436" max="7436" width="3.85546875" style="78" customWidth="1"/>
    <col min="7437" max="7437" width="15.28515625" style="78" customWidth="1"/>
    <col min="7438" max="7438" width="5" style="78" customWidth="1"/>
    <col min="7439" max="7439" width="4.85546875" style="78" customWidth="1"/>
    <col min="7440" max="7440" width="32.140625" style="78" customWidth="1"/>
    <col min="7441" max="7680" width="9.140625" style="78"/>
    <col min="7681" max="7681" width="5" style="78" customWidth="1"/>
    <col min="7682" max="7682" width="17.5703125" style="78" customWidth="1"/>
    <col min="7683" max="7683" width="0.5703125" style="78" customWidth="1"/>
    <col min="7684" max="7684" width="3.7109375" style="78" customWidth="1"/>
    <col min="7685" max="7685" width="17.42578125" style="78" customWidth="1"/>
    <col min="7686" max="7687" width="1" style="78" customWidth="1"/>
    <col min="7688" max="7688" width="8.42578125" style="78" customWidth="1"/>
    <col min="7689" max="7689" width="10.140625" style="78" customWidth="1"/>
    <col min="7690" max="7690" width="9.28515625" style="78" customWidth="1"/>
    <col min="7691" max="7691" width="1.7109375" style="78" customWidth="1"/>
    <col min="7692" max="7692" width="3.85546875" style="78" customWidth="1"/>
    <col min="7693" max="7693" width="15.28515625" style="78" customWidth="1"/>
    <col min="7694" max="7694" width="5" style="78" customWidth="1"/>
    <col min="7695" max="7695" width="4.85546875" style="78" customWidth="1"/>
    <col min="7696" max="7696" width="32.140625" style="78" customWidth="1"/>
    <col min="7697" max="7936" width="9.140625" style="78"/>
    <col min="7937" max="7937" width="5" style="78" customWidth="1"/>
    <col min="7938" max="7938" width="17.5703125" style="78" customWidth="1"/>
    <col min="7939" max="7939" width="0.5703125" style="78" customWidth="1"/>
    <col min="7940" max="7940" width="3.7109375" style="78" customWidth="1"/>
    <col min="7941" max="7941" width="17.42578125" style="78" customWidth="1"/>
    <col min="7942" max="7943" width="1" style="78" customWidth="1"/>
    <col min="7944" max="7944" width="8.42578125" style="78" customWidth="1"/>
    <col min="7945" max="7945" width="10.140625" style="78" customWidth="1"/>
    <col min="7946" max="7946" width="9.28515625" style="78" customWidth="1"/>
    <col min="7947" max="7947" width="1.7109375" style="78" customWidth="1"/>
    <col min="7948" max="7948" width="3.85546875" style="78" customWidth="1"/>
    <col min="7949" max="7949" width="15.28515625" style="78" customWidth="1"/>
    <col min="7950" max="7950" width="5" style="78" customWidth="1"/>
    <col min="7951" max="7951" width="4.85546875" style="78" customWidth="1"/>
    <col min="7952" max="7952" width="32.140625" style="78" customWidth="1"/>
    <col min="7953" max="8192" width="9.140625" style="78"/>
    <col min="8193" max="8193" width="5" style="78" customWidth="1"/>
    <col min="8194" max="8194" width="17.5703125" style="78" customWidth="1"/>
    <col min="8195" max="8195" width="0.5703125" style="78" customWidth="1"/>
    <col min="8196" max="8196" width="3.7109375" style="78" customWidth="1"/>
    <col min="8197" max="8197" width="17.42578125" style="78" customWidth="1"/>
    <col min="8198" max="8199" width="1" style="78" customWidth="1"/>
    <col min="8200" max="8200" width="8.42578125" style="78" customWidth="1"/>
    <col min="8201" max="8201" width="10.140625" style="78" customWidth="1"/>
    <col min="8202" max="8202" width="9.28515625" style="78" customWidth="1"/>
    <col min="8203" max="8203" width="1.7109375" style="78" customWidth="1"/>
    <col min="8204" max="8204" width="3.85546875" style="78" customWidth="1"/>
    <col min="8205" max="8205" width="15.28515625" style="78" customWidth="1"/>
    <col min="8206" max="8206" width="5" style="78" customWidth="1"/>
    <col min="8207" max="8207" width="4.85546875" style="78" customWidth="1"/>
    <col min="8208" max="8208" width="32.140625" style="78" customWidth="1"/>
    <col min="8209" max="8448" width="9.140625" style="78"/>
    <col min="8449" max="8449" width="5" style="78" customWidth="1"/>
    <col min="8450" max="8450" width="17.5703125" style="78" customWidth="1"/>
    <col min="8451" max="8451" width="0.5703125" style="78" customWidth="1"/>
    <col min="8452" max="8452" width="3.7109375" style="78" customWidth="1"/>
    <col min="8453" max="8453" width="17.42578125" style="78" customWidth="1"/>
    <col min="8454" max="8455" width="1" style="78" customWidth="1"/>
    <col min="8456" max="8456" width="8.42578125" style="78" customWidth="1"/>
    <col min="8457" max="8457" width="10.140625" style="78" customWidth="1"/>
    <col min="8458" max="8458" width="9.28515625" style="78" customWidth="1"/>
    <col min="8459" max="8459" width="1.7109375" style="78" customWidth="1"/>
    <col min="8460" max="8460" width="3.85546875" style="78" customWidth="1"/>
    <col min="8461" max="8461" width="15.28515625" style="78" customWidth="1"/>
    <col min="8462" max="8462" width="5" style="78" customWidth="1"/>
    <col min="8463" max="8463" width="4.85546875" style="78" customWidth="1"/>
    <col min="8464" max="8464" width="32.140625" style="78" customWidth="1"/>
    <col min="8465" max="8704" width="9.140625" style="78"/>
    <col min="8705" max="8705" width="5" style="78" customWidth="1"/>
    <col min="8706" max="8706" width="17.5703125" style="78" customWidth="1"/>
    <col min="8707" max="8707" width="0.5703125" style="78" customWidth="1"/>
    <col min="8708" max="8708" width="3.7109375" style="78" customWidth="1"/>
    <col min="8709" max="8709" width="17.42578125" style="78" customWidth="1"/>
    <col min="8710" max="8711" width="1" style="78" customWidth="1"/>
    <col min="8712" max="8712" width="8.42578125" style="78" customWidth="1"/>
    <col min="8713" max="8713" width="10.140625" style="78" customWidth="1"/>
    <col min="8714" max="8714" width="9.28515625" style="78" customWidth="1"/>
    <col min="8715" max="8715" width="1.7109375" style="78" customWidth="1"/>
    <col min="8716" max="8716" width="3.85546875" style="78" customWidth="1"/>
    <col min="8717" max="8717" width="15.28515625" style="78" customWidth="1"/>
    <col min="8718" max="8718" width="5" style="78" customWidth="1"/>
    <col min="8719" max="8719" width="4.85546875" style="78" customWidth="1"/>
    <col min="8720" max="8720" width="32.140625" style="78" customWidth="1"/>
    <col min="8721" max="8960" width="9.140625" style="78"/>
    <col min="8961" max="8961" width="5" style="78" customWidth="1"/>
    <col min="8962" max="8962" width="17.5703125" style="78" customWidth="1"/>
    <col min="8963" max="8963" width="0.5703125" style="78" customWidth="1"/>
    <col min="8964" max="8964" width="3.7109375" style="78" customWidth="1"/>
    <col min="8965" max="8965" width="17.42578125" style="78" customWidth="1"/>
    <col min="8966" max="8967" width="1" style="78" customWidth="1"/>
    <col min="8968" max="8968" width="8.42578125" style="78" customWidth="1"/>
    <col min="8969" max="8969" width="10.140625" style="78" customWidth="1"/>
    <col min="8970" max="8970" width="9.28515625" style="78" customWidth="1"/>
    <col min="8971" max="8971" width="1.7109375" style="78" customWidth="1"/>
    <col min="8972" max="8972" width="3.85546875" style="78" customWidth="1"/>
    <col min="8973" max="8973" width="15.28515625" style="78" customWidth="1"/>
    <col min="8974" max="8974" width="5" style="78" customWidth="1"/>
    <col min="8975" max="8975" width="4.85546875" style="78" customWidth="1"/>
    <col min="8976" max="8976" width="32.140625" style="78" customWidth="1"/>
    <col min="8977" max="9216" width="9.140625" style="78"/>
    <col min="9217" max="9217" width="5" style="78" customWidth="1"/>
    <col min="9218" max="9218" width="17.5703125" style="78" customWidth="1"/>
    <col min="9219" max="9219" width="0.5703125" style="78" customWidth="1"/>
    <col min="9220" max="9220" width="3.7109375" style="78" customWidth="1"/>
    <col min="9221" max="9221" width="17.42578125" style="78" customWidth="1"/>
    <col min="9222" max="9223" width="1" style="78" customWidth="1"/>
    <col min="9224" max="9224" width="8.42578125" style="78" customWidth="1"/>
    <col min="9225" max="9225" width="10.140625" style="78" customWidth="1"/>
    <col min="9226" max="9226" width="9.28515625" style="78" customWidth="1"/>
    <col min="9227" max="9227" width="1.7109375" style="78" customWidth="1"/>
    <col min="9228" max="9228" width="3.85546875" style="78" customWidth="1"/>
    <col min="9229" max="9229" width="15.28515625" style="78" customWidth="1"/>
    <col min="9230" max="9230" width="5" style="78" customWidth="1"/>
    <col min="9231" max="9231" width="4.85546875" style="78" customWidth="1"/>
    <col min="9232" max="9232" width="32.140625" style="78" customWidth="1"/>
    <col min="9233" max="9472" width="9.140625" style="78"/>
    <col min="9473" max="9473" width="5" style="78" customWidth="1"/>
    <col min="9474" max="9474" width="17.5703125" style="78" customWidth="1"/>
    <col min="9475" max="9475" width="0.5703125" style="78" customWidth="1"/>
    <col min="9476" max="9476" width="3.7109375" style="78" customWidth="1"/>
    <col min="9477" max="9477" width="17.42578125" style="78" customWidth="1"/>
    <col min="9478" max="9479" width="1" style="78" customWidth="1"/>
    <col min="9480" max="9480" width="8.42578125" style="78" customWidth="1"/>
    <col min="9481" max="9481" width="10.140625" style="78" customWidth="1"/>
    <col min="9482" max="9482" width="9.28515625" style="78" customWidth="1"/>
    <col min="9483" max="9483" width="1.7109375" style="78" customWidth="1"/>
    <col min="9484" max="9484" width="3.85546875" style="78" customWidth="1"/>
    <col min="9485" max="9485" width="15.28515625" style="78" customWidth="1"/>
    <col min="9486" max="9486" width="5" style="78" customWidth="1"/>
    <col min="9487" max="9487" width="4.85546875" style="78" customWidth="1"/>
    <col min="9488" max="9488" width="32.140625" style="78" customWidth="1"/>
    <col min="9489" max="9728" width="9.140625" style="78"/>
    <col min="9729" max="9729" width="5" style="78" customWidth="1"/>
    <col min="9730" max="9730" width="17.5703125" style="78" customWidth="1"/>
    <col min="9731" max="9731" width="0.5703125" style="78" customWidth="1"/>
    <col min="9732" max="9732" width="3.7109375" style="78" customWidth="1"/>
    <col min="9733" max="9733" width="17.42578125" style="78" customWidth="1"/>
    <col min="9734" max="9735" width="1" style="78" customWidth="1"/>
    <col min="9736" max="9736" width="8.42578125" style="78" customWidth="1"/>
    <col min="9737" max="9737" width="10.140625" style="78" customWidth="1"/>
    <col min="9738" max="9738" width="9.28515625" style="78" customWidth="1"/>
    <col min="9739" max="9739" width="1.7109375" style="78" customWidth="1"/>
    <col min="9740" max="9740" width="3.85546875" style="78" customWidth="1"/>
    <col min="9741" max="9741" width="15.28515625" style="78" customWidth="1"/>
    <col min="9742" max="9742" width="5" style="78" customWidth="1"/>
    <col min="9743" max="9743" width="4.85546875" style="78" customWidth="1"/>
    <col min="9744" max="9744" width="32.140625" style="78" customWidth="1"/>
    <col min="9745" max="9984" width="9.140625" style="78"/>
    <col min="9985" max="9985" width="5" style="78" customWidth="1"/>
    <col min="9986" max="9986" width="17.5703125" style="78" customWidth="1"/>
    <col min="9987" max="9987" width="0.5703125" style="78" customWidth="1"/>
    <col min="9988" max="9988" width="3.7109375" style="78" customWidth="1"/>
    <col min="9989" max="9989" width="17.42578125" style="78" customWidth="1"/>
    <col min="9990" max="9991" width="1" style="78" customWidth="1"/>
    <col min="9992" max="9992" width="8.42578125" style="78" customWidth="1"/>
    <col min="9993" max="9993" width="10.140625" style="78" customWidth="1"/>
    <col min="9994" max="9994" width="9.28515625" style="78" customWidth="1"/>
    <col min="9995" max="9995" width="1.7109375" style="78" customWidth="1"/>
    <col min="9996" max="9996" width="3.85546875" style="78" customWidth="1"/>
    <col min="9997" max="9997" width="15.28515625" style="78" customWidth="1"/>
    <col min="9998" max="9998" width="5" style="78" customWidth="1"/>
    <col min="9999" max="9999" width="4.85546875" style="78" customWidth="1"/>
    <col min="10000" max="10000" width="32.140625" style="78" customWidth="1"/>
    <col min="10001" max="10240" width="9.140625" style="78"/>
    <col min="10241" max="10241" width="5" style="78" customWidth="1"/>
    <col min="10242" max="10242" width="17.5703125" style="78" customWidth="1"/>
    <col min="10243" max="10243" width="0.5703125" style="78" customWidth="1"/>
    <col min="10244" max="10244" width="3.7109375" style="78" customWidth="1"/>
    <col min="10245" max="10245" width="17.42578125" style="78" customWidth="1"/>
    <col min="10246" max="10247" width="1" style="78" customWidth="1"/>
    <col min="10248" max="10248" width="8.42578125" style="78" customWidth="1"/>
    <col min="10249" max="10249" width="10.140625" style="78" customWidth="1"/>
    <col min="10250" max="10250" width="9.28515625" style="78" customWidth="1"/>
    <col min="10251" max="10251" width="1.7109375" style="78" customWidth="1"/>
    <col min="10252" max="10252" width="3.85546875" style="78" customWidth="1"/>
    <col min="10253" max="10253" width="15.28515625" style="78" customWidth="1"/>
    <col min="10254" max="10254" width="5" style="78" customWidth="1"/>
    <col min="10255" max="10255" width="4.85546875" style="78" customWidth="1"/>
    <col min="10256" max="10256" width="32.140625" style="78" customWidth="1"/>
    <col min="10257" max="10496" width="9.140625" style="78"/>
    <col min="10497" max="10497" width="5" style="78" customWidth="1"/>
    <col min="10498" max="10498" width="17.5703125" style="78" customWidth="1"/>
    <col min="10499" max="10499" width="0.5703125" style="78" customWidth="1"/>
    <col min="10500" max="10500" width="3.7109375" style="78" customWidth="1"/>
    <col min="10501" max="10501" width="17.42578125" style="78" customWidth="1"/>
    <col min="10502" max="10503" width="1" style="78" customWidth="1"/>
    <col min="10504" max="10504" width="8.42578125" style="78" customWidth="1"/>
    <col min="10505" max="10505" width="10.140625" style="78" customWidth="1"/>
    <col min="10506" max="10506" width="9.28515625" style="78" customWidth="1"/>
    <col min="10507" max="10507" width="1.7109375" style="78" customWidth="1"/>
    <col min="10508" max="10508" width="3.85546875" style="78" customWidth="1"/>
    <col min="10509" max="10509" width="15.28515625" style="78" customWidth="1"/>
    <col min="10510" max="10510" width="5" style="78" customWidth="1"/>
    <col min="10511" max="10511" width="4.85546875" style="78" customWidth="1"/>
    <col min="10512" max="10512" width="32.140625" style="78" customWidth="1"/>
    <col min="10513" max="10752" width="9.140625" style="78"/>
    <col min="10753" max="10753" width="5" style="78" customWidth="1"/>
    <col min="10754" max="10754" width="17.5703125" style="78" customWidth="1"/>
    <col min="10755" max="10755" width="0.5703125" style="78" customWidth="1"/>
    <col min="10756" max="10756" width="3.7109375" style="78" customWidth="1"/>
    <col min="10757" max="10757" width="17.42578125" style="78" customWidth="1"/>
    <col min="10758" max="10759" width="1" style="78" customWidth="1"/>
    <col min="10760" max="10760" width="8.42578125" style="78" customWidth="1"/>
    <col min="10761" max="10761" width="10.140625" style="78" customWidth="1"/>
    <col min="10762" max="10762" width="9.28515625" style="78" customWidth="1"/>
    <col min="10763" max="10763" width="1.7109375" style="78" customWidth="1"/>
    <col min="10764" max="10764" width="3.85546875" style="78" customWidth="1"/>
    <col min="10765" max="10765" width="15.28515625" style="78" customWidth="1"/>
    <col min="10766" max="10766" width="5" style="78" customWidth="1"/>
    <col min="10767" max="10767" width="4.85546875" style="78" customWidth="1"/>
    <col min="10768" max="10768" width="32.140625" style="78" customWidth="1"/>
    <col min="10769" max="11008" width="9.140625" style="78"/>
    <col min="11009" max="11009" width="5" style="78" customWidth="1"/>
    <col min="11010" max="11010" width="17.5703125" style="78" customWidth="1"/>
    <col min="11011" max="11011" width="0.5703125" style="78" customWidth="1"/>
    <col min="11012" max="11012" width="3.7109375" style="78" customWidth="1"/>
    <col min="11013" max="11013" width="17.42578125" style="78" customWidth="1"/>
    <col min="11014" max="11015" width="1" style="78" customWidth="1"/>
    <col min="11016" max="11016" width="8.42578125" style="78" customWidth="1"/>
    <col min="11017" max="11017" width="10.140625" style="78" customWidth="1"/>
    <col min="11018" max="11018" width="9.28515625" style="78" customWidth="1"/>
    <col min="11019" max="11019" width="1.7109375" style="78" customWidth="1"/>
    <col min="11020" max="11020" width="3.85546875" style="78" customWidth="1"/>
    <col min="11021" max="11021" width="15.28515625" style="78" customWidth="1"/>
    <col min="11022" max="11022" width="5" style="78" customWidth="1"/>
    <col min="11023" max="11023" width="4.85546875" style="78" customWidth="1"/>
    <col min="11024" max="11024" width="32.140625" style="78" customWidth="1"/>
    <col min="11025" max="11264" width="9.140625" style="78"/>
    <col min="11265" max="11265" width="5" style="78" customWidth="1"/>
    <col min="11266" max="11266" width="17.5703125" style="78" customWidth="1"/>
    <col min="11267" max="11267" width="0.5703125" style="78" customWidth="1"/>
    <col min="11268" max="11268" width="3.7109375" style="78" customWidth="1"/>
    <col min="11269" max="11269" width="17.42578125" style="78" customWidth="1"/>
    <col min="11270" max="11271" width="1" style="78" customWidth="1"/>
    <col min="11272" max="11272" width="8.42578125" style="78" customWidth="1"/>
    <col min="11273" max="11273" width="10.140625" style="78" customWidth="1"/>
    <col min="11274" max="11274" width="9.28515625" style="78" customWidth="1"/>
    <col min="11275" max="11275" width="1.7109375" style="78" customWidth="1"/>
    <col min="11276" max="11276" width="3.85546875" style="78" customWidth="1"/>
    <col min="11277" max="11277" width="15.28515625" style="78" customWidth="1"/>
    <col min="11278" max="11278" width="5" style="78" customWidth="1"/>
    <col min="11279" max="11279" width="4.85546875" style="78" customWidth="1"/>
    <col min="11280" max="11280" width="32.140625" style="78" customWidth="1"/>
    <col min="11281" max="11520" width="9.140625" style="78"/>
    <col min="11521" max="11521" width="5" style="78" customWidth="1"/>
    <col min="11522" max="11522" width="17.5703125" style="78" customWidth="1"/>
    <col min="11523" max="11523" width="0.5703125" style="78" customWidth="1"/>
    <col min="11524" max="11524" width="3.7109375" style="78" customWidth="1"/>
    <col min="11525" max="11525" width="17.42578125" style="78" customWidth="1"/>
    <col min="11526" max="11527" width="1" style="78" customWidth="1"/>
    <col min="11528" max="11528" width="8.42578125" style="78" customWidth="1"/>
    <col min="11529" max="11529" width="10.140625" style="78" customWidth="1"/>
    <col min="11530" max="11530" width="9.28515625" style="78" customWidth="1"/>
    <col min="11531" max="11531" width="1.7109375" style="78" customWidth="1"/>
    <col min="11532" max="11532" width="3.85546875" style="78" customWidth="1"/>
    <col min="11533" max="11533" width="15.28515625" style="78" customWidth="1"/>
    <col min="11534" max="11534" width="5" style="78" customWidth="1"/>
    <col min="11535" max="11535" width="4.85546875" style="78" customWidth="1"/>
    <col min="11536" max="11536" width="32.140625" style="78" customWidth="1"/>
    <col min="11537" max="11776" width="9.140625" style="78"/>
    <col min="11777" max="11777" width="5" style="78" customWidth="1"/>
    <col min="11778" max="11778" width="17.5703125" style="78" customWidth="1"/>
    <col min="11779" max="11779" width="0.5703125" style="78" customWidth="1"/>
    <col min="11780" max="11780" width="3.7109375" style="78" customWidth="1"/>
    <col min="11781" max="11781" width="17.42578125" style="78" customWidth="1"/>
    <col min="11782" max="11783" width="1" style="78" customWidth="1"/>
    <col min="11784" max="11784" width="8.42578125" style="78" customWidth="1"/>
    <col min="11785" max="11785" width="10.140625" style="78" customWidth="1"/>
    <col min="11786" max="11786" width="9.28515625" style="78" customWidth="1"/>
    <col min="11787" max="11787" width="1.7109375" style="78" customWidth="1"/>
    <col min="11788" max="11788" width="3.85546875" style="78" customWidth="1"/>
    <col min="11789" max="11789" width="15.28515625" style="78" customWidth="1"/>
    <col min="11790" max="11790" width="5" style="78" customWidth="1"/>
    <col min="11791" max="11791" width="4.85546875" style="78" customWidth="1"/>
    <col min="11792" max="11792" width="32.140625" style="78" customWidth="1"/>
    <col min="11793" max="12032" width="9.140625" style="78"/>
    <col min="12033" max="12033" width="5" style="78" customWidth="1"/>
    <col min="12034" max="12034" width="17.5703125" style="78" customWidth="1"/>
    <col min="12035" max="12035" width="0.5703125" style="78" customWidth="1"/>
    <col min="12036" max="12036" width="3.7109375" style="78" customWidth="1"/>
    <col min="12037" max="12037" width="17.42578125" style="78" customWidth="1"/>
    <col min="12038" max="12039" width="1" style="78" customWidth="1"/>
    <col min="12040" max="12040" width="8.42578125" style="78" customWidth="1"/>
    <col min="12041" max="12041" width="10.140625" style="78" customWidth="1"/>
    <col min="12042" max="12042" width="9.28515625" style="78" customWidth="1"/>
    <col min="12043" max="12043" width="1.7109375" style="78" customWidth="1"/>
    <col min="12044" max="12044" width="3.85546875" style="78" customWidth="1"/>
    <col min="12045" max="12045" width="15.28515625" style="78" customWidth="1"/>
    <col min="12046" max="12046" width="5" style="78" customWidth="1"/>
    <col min="12047" max="12047" width="4.85546875" style="78" customWidth="1"/>
    <col min="12048" max="12048" width="32.140625" style="78" customWidth="1"/>
    <col min="12049" max="12288" width="9.140625" style="78"/>
    <col min="12289" max="12289" width="5" style="78" customWidth="1"/>
    <col min="12290" max="12290" width="17.5703125" style="78" customWidth="1"/>
    <col min="12291" max="12291" width="0.5703125" style="78" customWidth="1"/>
    <col min="12292" max="12292" width="3.7109375" style="78" customWidth="1"/>
    <col min="12293" max="12293" width="17.42578125" style="78" customWidth="1"/>
    <col min="12294" max="12295" width="1" style="78" customWidth="1"/>
    <col min="12296" max="12296" width="8.42578125" style="78" customWidth="1"/>
    <col min="12297" max="12297" width="10.140625" style="78" customWidth="1"/>
    <col min="12298" max="12298" width="9.28515625" style="78" customWidth="1"/>
    <col min="12299" max="12299" width="1.7109375" style="78" customWidth="1"/>
    <col min="12300" max="12300" width="3.85546875" style="78" customWidth="1"/>
    <col min="12301" max="12301" width="15.28515625" style="78" customWidth="1"/>
    <col min="12302" max="12302" width="5" style="78" customWidth="1"/>
    <col min="12303" max="12303" width="4.85546875" style="78" customWidth="1"/>
    <col min="12304" max="12304" width="32.140625" style="78" customWidth="1"/>
    <col min="12305" max="12544" width="9.140625" style="78"/>
    <col min="12545" max="12545" width="5" style="78" customWidth="1"/>
    <col min="12546" max="12546" width="17.5703125" style="78" customWidth="1"/>
    <col min="12547" max="12547" width="0.5703125" style="78" customWidth="1"/>
    <col min="12548" max="12548" width="3.7109375" style="78" customWidth="1"/>
    <col min="12549" max="12549" width="17.42578125" style="78" customWidth="1"/>
    <col min="12550" max="12551" width="1" style="78" customWidth="1"/>
    <col min="12552" max="12552" width="8.42578125" style="78" customWidth="1"/>
    <col min="12553" max="12553" width="10.140625" style="78" customWidth="1"/>
    <col min="12554" max="12554" width="9.28515625" style="78" customWidth="1"/>
    <col min="12555" max="12555" width="1.7109375" style="78" customWidth="1"/>
    <col min="12556" max="12556" width="3.85546875" style="78" customWidth="1"/>
    <col min="12557" max="12557" width="15.28515625" style="78" customWidth="1"/>
    <col min="12558" max="12558" width="5" style="78" customWidth="1"/>
    <col min="12559" max="12559" width="4.85546875" style="78" customWidth="1"/>
    <col min="12560" max="12560" width="32.140625" style="78" customWidth="1"/>
    <col min="12561" max="12800" width="9.140625" style="78"/>
    <col min="12801" max="12801" width="5" style="78" customWidth="1"/>
    <col min="12802" max="12802" width="17.5703125" style="78" customWidth="1"/>
    <col min="12803" max="12803" width="0.5703125" style="78" customWidth="1"/>
    <col min="12804" max="12804" width="3.7109375" style="78" customWidth="1"/>
    <col min="12805" max="12805" width="17.42578125" style="78" customWidth="1"/>
    <col min="12806" max="12807" width="1" style="78" customWidth="1"/>
    <col min="12808" max="12808" width="8.42578125" style="78" customWidth="1"/>
    <col min="12809" max="12809" width="10.140625" style="78" customWidth="1"/>
    <col min="12810" max="12810" width="9.28515625" style="78" customWidth="1"/>
    <col min="12811" max="12811" width="1.7109375" style="78" customWidth="1"/>
    <col min="12812" max="12812" width="3.85546875" style="78" customWidth="1"/>
    <col min="12813" max="12813" width="15.28515625" style="78" customWidth="1"/>
    <col min="12814" max="12814" width="5" style="78" customWidth="1"/>
    <col min="12815" max="12815" width="4.85546875" style="78" customWidth="1"/>
    <col min="12816" max="12816" width="32.140625" style="78" customWidth="1"/>
    <col min="12817" max="13056" width="9.140625" style="78"/>
    <col min="13057" max="13057" width="5" style="78" customWidth="1"/>
    <col min="13058" max="13058" width="17.5703125" style="78" customWidth="1"/>
    <col min="13059" max="13059" width="0.5703125" style="78" customWidth="1"/>
    <col min="13060" max="13060" width="3.7109375" style="78" customWidth="1"/>
    <col min="13061" max="13061" width="17.42578125" style="78" customWidth="1"/>
    <col min="13062" max="13063" width="1" style="78" customWidth="1"/>
    <col min="13064" max="13064" width="8.42578125" style="78" customWidth="1"/>
    <col min="13065" max="13065" width="10.140625" style="78" customWidth="1"/>
    <col min="13066" max="13066" width="9.28515625" style="78" customWidth="1"/>
    <col min="13067" max="13067" width="1.7109375" style="78" customWidth="1"/>
    <col min="13068" max="13068" width="3.85546875" style="78" customWidth="1"/>
    <col min="13069" max="13069" width="15.28515625" style="78" customWidth="1"/>
    <col min="13070" max="13070" width="5" style="78" customWidth="1"/>
    <col min="13071" max="13071" width="4.85546875" style="78" customWidth="1"/>
    <col min="13072" max="13072" width="32.140625" style="78" customWidth="1"/>
    <col min="13073" max="13312" width="9.140625" style="78"/>
    <col min="13313" max="13313" width="5" style="78" customWidth="1"/>
    <col min="13314" max="13314" width="17.5703125" style="78" customWidth="1"/>
    <col min="13315" max="13315" width="0.5703125" style="78" customWidth="1"/>
    <col min="13316" max="13316" width="3.7109375" style="78" customWidth="1"/>
    <col min="13317" max="13317" width="17.42578125" style="78" customWidth="1"/>
    <col min="13318" max="13319" width="1" style="78" customWidth="1"/>
    <col min="13320" max="13320" width="8.42578125" style="78" customWidth="1"/>
    <col min="13321" max="13321" width="10.140625" style="78" customWidth="1"/>
    <col min="13322" max="13322" width="9.28515625" style="78" customWidth="1"/>
    <col min="13323" max="13323" width="1.7109375" style="78" customWidth="1"/>
    <col min="13324" max="13324" width="3.85546875" style="78" customWidth="1"/>
    <col min="13325" max="13325" width="15.28515625" style="78" customWidth="1"/>
    <col min="13326" max="13326" width="5" style="78" customWidth="1"/>
    <col min="13327" max="13327" width="4.85546875" style="78" customWidth="1"/>
    <col min="13328" max="13328" width="32.140625" style="78" customWidth="1"/>
    <col min="13329" max="13568" width="9.140625" style="78"/>
    <col min="13569" max="13569" width="5" style="78" customWidth="1"/>
    <col min="13570" max="13570" width="17.5703125" style="78" customWidth="1"/>
    <col min="13571" max="13571" width="0.5703125" style="78" customWidth="1"/>
    <col min="13572" max="13572" width="3.7109375" style="78" customWidth="1"/>
    <col min="13573" max="13573" width="17.42578125" style="78" customWidth="1"/>
    <col min="13574" max="13575" width="1" style="78" customWidth="1"/>
    <col min="13576" max="13576" width="8.42578125" style="78" customWidth="1"/>
    <col min="13577" max="13577" width="10.140625" style="78" customWidth="1"/>
    <col min="13578" max="13578" width="9.28515625" style="78" customWidth="1"/>
    <col min="13579" max="13579" width="1.7109375" style="78" customWidth="1"/>
    <col min="13580" max="13580" width="3.85546875" style="78" customWidth="1"/>
    <col min="13581" max="13581" width="15.28515625" style="78" customWidth="1"/>
    <col min="13582" max="13582" width="5" style="78" customWidth="1"/>
    <col min="13583" max="13583" width="4.85546875" style="78" customWidth="1"/>
    <col min="13584" max="13584" width="32.140625" style="78" customWidth="1"/>
    <col min="13585" max="13824" width="9.140625" style="78"/>
    <col min="13825" max="13825" width="5" style="78" customWidth="1"/>
    <col min="13826" max="13826" width="17.5703125" style="78" customWidth="1"/>
    <col min="13827" max="13827" width="0.5703125" style="78" customWidth="1"/>
    <col min="13828" max="13828" width="3.7109375" style="78" customWidth="1"/>
    <col min="13829" max="13829" width="17.42578125" style="78" customWidth="1"/>
    <col min="13830" max="13831" width="1" style="78" customWidth="1"/>
    <col min="13832" max="13832" width="8.42578125" style="78" customWidth="1"/>
    <col min="13833" max="13833" width="10.140625" style="78" customWidth="1"/>
    <col min="13834" max="13834" width="9.28515625" style="78" customWidth="1"/>
    <col min="13835" max="13835" width="1.7109375" style="78" customWidth="1"/>
    <col min="13836" max="13836" width="3.85546875" style="78" customWidth="1"/>
    <col min="13837" max="13837" width="15.28515625" style="78" customWidth="1"/>
    <col min="13838" max="13838" width="5" style="78" customWidth="1"/>
    <col min="13839" max="13839" width="4.85546875" style="78" customWidth="1"/>
    <col min="13840" max="13840" width="32.140625" style="78" customWidth="1"/>
    <col min="13841" max="14080" width="9.140625" style="78"/>
    <col min="14081" max="14081" width="5" style="78" customWidth="1"/>
    <col min="14082" max="14082" width="17.5703125" style="78" customWidth="1"/>
    <col min="14083" max="14083" width="0.5703125" style="78" customWidth="1"/>
    <col min="14084" max="14084" width="3.7109375" style="78" customWidth="1"/>
    <col min="14085" max="14085" width="17.42578125" style="78" customWidth="1"/>
    <col min="14086" max="14087" width="1" style="78" customWidth="1"/>
    <col min="14088" max="14088" width="8.42578125" style="78" customWidth="1"/>
    <col min="14089" max="14089" width="10.140625" style="78" customWidth="1"/>
    <col min="14090" max="14090" width="9.28515625" style="78" customWidth="1"/>
    <col min="14091" max="14091" width="1.7109375" style="78" customWidth="1"/>
    <col min="14092" max="14092" width="3.85546875" style="78" customWidth="1"/>
    <col min="14093" max="14093" width="15.28515625" style="78" customWidth="1"/>
    <col min="14094" max="14094" width="5" style="78" customWidth="1"/>
    <col min="14095" max="14095" width="4.85546875" style="78" customWidth="1"/>
    <col min="14096" max="14096" width="32.140625" style="78" customWidth="1"/>
    <col min="14097" max="14336" width="9.140625" style="78"/>
    <col min="14337" max="14337" width="5" style="78" customWidth="1"/>
    <col min="14338" max="14338" width="17.5703125" style="78" customWidth="1"/>
    <col min="14339" max="14339" width="0.5703125" style="78" customWidth="1"/>
    <col min="14340" max="14340" width="3.7109375" style="78" customWidth="1"/>
    <col min="14341" max="14341" width="17.42578125" style="78" customWidth="1"/>
    <col min="14342" max="14343" width="1" style="78" customWidth="1"/>
    <col min="14344" max="14344" width="8.42578125" style="78" customWidth="1"/>
    <col min="14345" max="14345" width="10.140625" style="78" customWidth="1"/>
    <col min="14346" max="14346" width="9.28515625" style="78" customWidth="1"/>
    <col min="14347" max="14347" width="1.7109375" style="78" customWidth="1"/>
    <col min="14348" max="14348" width="3.85546875" style="78" customWidth="1"/>
    <col min="14349" max="14349" width="15.28515625" style="78" customWidth="1"/>
    <col min="14350" max="14350" width="5" style="78" customWidth="1"/>
    <col min="14351" max="14351" width="4.85546875" style="78" customWidth="1"/>
    <col min="14352" max="14352" width="32.140625" style="78" customWidth="1"/>
    <col min="14353" max="14592" width="9.140625" style="78"/>
    <col min="14593" max="14593" width="5" style="78" customWidth="1"/>
    <col min="14594" max="14594" width="17.5703125" style="78" customWidth="1"/>
    <col min="14595" max="14595" width="0.5703125" style="78" customWidth="1"/>
    <col min="14596" max="14596" width="3.7109375" style="78" customWidth="1"/>
    <col min="14597" max="14597" width="17.42578125" style="78" customWidth="1"/>
    <col min="14598" max="14599" width="1" style="78" customWidth="1"/>
    <col min="14600" max="14600" width="8.42578125" style="78" customWidth="1"/>
    <col min="14601" max="14601" width="10.140625" style="78" customWidth="1"/>
    <col min="14602" max="14602" width="9.28515625" style="78" customWidth="1"/>
    <col min="14603" max="14603" width="1.7109375" style="78" customWidth="1"/>
    <col min="14604" max="14604" width="3.85546875" style="78" customWidth="1"/>
    <col min="14605" max="14605" width="15.28515625" style="78" customWidth="1"/>
    <col min="14606" max="14606" width="5" style="78" customWidth="1"/>
    <col min="14607" max="14607" width="4.85546875" style="78" customWidth="1"/>
    <col min="14608" max="14608" width="32.140625" style="78" customWidth="1"/>
    <col min="14609" max="14848" width="9.140625" style="78"/>
    <col min="14849" max="14849" width="5" style="78" customWidth="1"/>
    <col min="14850" max="14850" width="17.5703125" style="78" customWidth="1"/>
    <col min="14851" max="14851" width="0.5703125" style="78" customWidth="1"/>
    <col min="14852" max="14852" width="3.7109375" style="78" customWidth="1"/>
    <col min="14853" max="14853" width="17.42578125" style="78" customWidth="1"/>
    <col min="14854" max="14855" width="1" style="78" customWidth="1"/>
    <col min="14856" max="14856" width="8.42578125" style="78" customWidth="1"/>
    <col min="14857" max="14857" width="10.140625" style="78" customWidth="1"/>
    <col min="14858" max="14858" width="9.28515625" style="78" customWidth="1"/>
    <col min="14859" max="14859" width="1.7109375" style="78" customWidth="1"/>
    <col min="14860" max="14860" width="3.85546875" style="78" customWidth="1"/>
    <col min="14861" max="14861" width="15.28515625" style="78" customWidth="1"/>
    <col min="14862" max="14862" width="5" style="78" customWidth="1"/>
    <col min="14863" max="14863" width="4.85546875" style="78" customWidth="1"/>
    <col min="14864" max="14864" width="32.140625" style="78" customWidth="1"/>
    <col min="14865" max="15104" width="9.140625" style="78"/>
    <col min="15105" max="15105" width="5" style="78" customWidth="1"/>
    <col min="15106" max="15106" width="17.5703125" style="78" customWidth="1"/>
    <col min="15107" max="15107" width="0.5703125" style="78" customWidth="1"/>
    <col min="15108" max="15108" width="3.7109375" style="78" customWidth="1"/>
    <col min="15109" max="15109" width="17.42578125" style="78" customWidth="1"/>
    <col min="15110" max="15111" width="1" style="78" customWidth="1"/>
    <col min="15112" max="15112" width="8.42578125" style="78" customWidth="1"/>
    <col min="15113" max="15113" width="10.140625" style="78" customWidth="1"/>
    <col min="15114" max="15114" width="9.28515625" style="78" customWidth="1"/>
    <col min="15115" max="15115" width="1.7109375" style="78" customWidth="1"/>
    <col min="15116" max="15116" width="3.85546875" style="78" customWidth="1"/>
    <col min="15117" max="15117" width="15.28515625" style="78" customWidth="1"/>
    <col min="15118" max="15118" width="5" style="78" customWidth="1"/>
    <col min="15119" max="15119" width="4.85546875" style="78" customWidth="1"/>
    <col min="15120" max="15120" width="32.140625" style="78" customWidth="1"/>
    <col min="15121" max="15360" width="9.140625" style="78"/>
    <col min="15361" max="15361" width="5" style="78" customWidth="1"/>
    <col min="15362" max="15362" width="17.5703125" style="78" customWidth="1"/>
    <col min="15363" max="15363" width="0.5703125" style="78" customWidth="1"/>
    <col min="15364" max="15364" width="3.7109375" style="78" customWidth="1"/>
    <col min="15365" max="15365" width="17.42578125" style="78" customWidth="1"/>
    <col min="15366" max="15367" width="1" style="78" customWidth="1"/>
    <col min="15368" max="15368" width="8.42578125" style="78" customWidth="1"/>
    <col min="15369" max="15369" width="10.140625" style="78" customWidth="1"/>
    <col min="15370" max="15370" width="9.28515625" style="78" customWidth="1"/>
    <col min="15371" max="15371" width="1.7109375" style="78" customWidth="1"/>
    <col min="15372" max="15372" width="3.85546875" style="78" customWidth="1"/>
    <col min="15373" max="15373" width="15.28515625" style="78" customWidth="1"/>
    <col min="15374" max="15374" width="5" style="78" customWidth="1"/>
    <col min="15375" max="15375" width="4.85546875" style="78" customWidth="1"/>
    <col min="15376" max="15376" width="32.140625" style="78" customWidth="1"/>
    <col min="15377" max="15616" width="9.140625" style="78"/>
    <col min="15617" max="15617" width="5" style="78" customWidth="1"/>
    <col min="15618" max="15618" width="17.5703125" style="78" customWidth="1"/>
    <col min="15619" max="15619" width="0.5703125" style="78" customWidth="1"/>
    <col min="15620" max="15620" width="3.7109375" style="78" customWidth="1"/>
    <col min="15621" max="15621" width="17.42578125" style="78" customWidth="1"/>
    <col min="15622" max="15623" width="1" style="78" customWidth="1"/>
    <col min="15624" max="15624" width="8.42578125" style="78" customWidth="1"/>
    <col min="15625" max="15625" width="10.140625" style="78" customWidth="1"/>
    <col min="15626" max="15626" width="9.28515625" style="78" customWidth="1"/>
    <col min="15627" max="15627" width="1.7109375" style="78" customWidth="1"/>
    <col min="15628" max="15628" width="3.85546875" style="78" customWidth="1"/>
    <col min="15629" max="15629" width="15.28515625" style="78" customWidth="1"/>
    <col min="15630" max="15630" width="5" style="78" customWidth="1"/>
    <col min="15631" max="15631" width="4.85546875" style="78" customWidth="1"/>
    <col min="15632" max="15632" width="32.140625" style="78" customWidth="1"/>
    <col min="15633" max="15872" width="9.140625" style="78"/>
    <col min="15873" max="15873" width="5" style="78" customWidth="1"/>
    <col min="15874" max="15874" width="17.5703125" style="78" customWidth="1"/>
    <col min="15875" max="15875" width="0.5703125" style="78" customWidth="1"/>
    <col min="15876" max="15876" width="3.7109375" style="78" customWidth="1"/>
    <col min="15877" max="15877" width="17.42578125" style="78" customWidth="1"/>
    <col min="15878" max="15879" width="1" style="78" customWidth="1"/>
    <col min="15880" max="15880" width="8.42578125" style="78" customWidth="1"/>
    <col min="15881" max="15881" width="10.140625" style="78" customWidth="1"/>
    <col min="15882" max="15882" width="9.28515625" style="78" customWidth="1"/>
    <col min="15883" max="15883" width="1.7109375" style="78" customWidth="1"/>
    <col min="15884" max="15884" width="3.85546875" style="78" customWidth="1"/>
    <col min="15885" max="15885" width="15.28515625" style="78" customWidth="1"/>
    <col min="15886" max="15886" width="5" style="78" customWidth="1"/>
    <col min="15887" max="15887" width="4.85546875" style="78" customWidth="1"/>
    <col min="15888" max="15888" width="32.140625" style="78" customWidth="1"/>
    <col min="15889" max="16128" width="9.140625" style="78"/>
    <col min="16129" max="16129" width="5" style="78" customWidth="1"/>
    <col min="16130" max="16130" width="17.5703125" style="78" customWidth="1"/>
    <col min="16131" max="16131" width="0.5703125" style="78" customWidth="1"/>
    <col min="16132" max="16132" width="3.7109375" style="78" customWidth="1"/>
    <col min="16133" max="16133" width="17.42578125" style="78" customWidth="1"/>
    <col min="16134" max="16135" width="1" style="78" customWidth="1"/>
    <col min="16136" max="16136" width="8.42578125" style="78" customWidth="1"/>
    <col min="16137" max="16137" width="10.140625" style="78" customWidth="1"/>
    <col min="16138" max="16138" width="9.28515625" style="78" customWidth="1"/>
    <col min="16139" max="16139" width="1.7109375" style="78" customWidth="1"/>
    <col min="16140" max="16140" width="3.85546875" style="78" customWidth="1"/>
    <col min="16141" max="16141" width="15.28515625" style="78" customWidth="1"/>
    <col min="16142" max="16142" width="5" style="78" customWidth="1"/>
    <col min="16143" max="16143" width="4.85546875" style="78" customWidth="1"/>
    <col min="16144" max="16144" width="32.140625" style="78" customWidth="1"/>
    <col min="16145" max="16384" width="9.140625" style="78"/>
  </cols>
  <sheetData>
    <row r="1" spans="1:16" ht="20.100000000000001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1:16" ht="21" customHeight="1">
      <c r="A2" s="77"/>
      <c r="B2" s="77"/>
      <c r="C2" s="77"/>
      <c r="D2" s="77"/>
      <c r="E2" s="289" t="s">
        <v>143</v>
      </c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77"/>
    </row>
    <row r="3" spans="1:16" ht="17.100000000000001" customHeight="1">
      <c r="A3" s="77"/>
      <c r="B3" s="77"/>
      <c r="C3" s="77"/>
      <c r="D3" s="77"/>
      <c r="E3" s="290" t="s">
        <v>144</v>
      </c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77"/>
    </row>
    <row r="4" spans="1:16" ht="17.100000000000001" customHeight="1">
      <c r="A4" s="77"/>
      <c r="B4" s="77"/>
      <c r="C4" s="77"/>
      <c r="D4" s="77"/>
      <c r="E4" s="290" t="s">
        <v>212</v>
      </c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77"/>
    </row>
    <row r="5" spans="1:16" ht="15" customHeight="1">
      <c r="A5" s="77"/>
      <c r="B5" s="290" t="s">
        <v>146</v>
      </c>
      <c r="C5" s="290"/>
      <c r="D5" s="290"/>
      <c r="E5" s="290"/>
      <c r="F5" s="290"/>
      <c r="G5" s="290" t="s">
        <v>147</v>
      </c>
      <c r="H5" s="290"/>
      <c r="I5" s="290"/>
      <c r="J5" s="290"/>
      <c r="K5" s="290"/>
      <c r="L5" s="290"/>
      <c r="M5" s="290"/>
      <c r="N5" s="290"/>
      <c r="O5" s="290"/>
      <c r="P5" s="77"/>
    </row>
    <row r="6" spans="1:16" ht="15" customHeight="1">
      <c r="A6" s="77"/>
      <c r="B6" s="291" t="s">
        <v>148</v>
      </c>
      <c r="C6" s="291"/>
      <c r="D6" s="291"/>
      <c r="E6" s="291"/>
      <c r="F6" s="291"/>
      <c r="G6" s="77"/>
      <c r="H6" s="77"/>
      <c r="I6" s="77"/>
      <c r="J6" s="77"/>
      <c r="K6" s="77"/>
      <c r="L6" s="77"/>
      <c r="M6" s="77"/>
      <c r="N6" s="77"/>
      <c r="O6" s="77"/>
      <c r="P6" s="77"/>
    </row>
    <row r="7" spans="1:16" ht="15" customHeight="1">
      <c r="A7" s="77"/>
      <c r="B7" s="79" t="s">
        <v>149</v>
      </c>
      <c r="C7" s="77"/>
      <c r="D7" s="294" t="s">
        <v>213</v>
      </c>
      <c r="E7" s="294"/>
      <c r="F7" s="294"/>
      <c r="G7" s="294"/>
      <c r="H7" s="294"/>
      <c r="I7" s="294"/>
      <c r="J7" s="294"/>
      <c r="K7" s="77"/>
      <c r="L7" s="294" t="s">
        <v>151</v>
      </c>
      <c r="M7" s="294"/>
      <c r="N7" s="77"/>
      <c r="O7" s="77"/>
      <c r="P7" s="77"/>
    </row>
    <row r="8" spans="1:16" ht="30" customHeight="1">
      <c r="A8" s="77"/>
      <c r="B8" s="280" t="s">
        <v>8</v>
      </c>
      <c r="C8" s="280"/>
      <c r="D8" s="280"/>
      <c r="E8" s="280"/>
      <c r="F8" s="281" t="s">
        <v>152</v>
      </c>
      <c r="G8" s="281"/>
      <c r="H8" s="281"/>
      <c r="I8" s="80" t="s">
        <v>214</v>
      </c>
      <c r="J8" s="281" t="s">
        <v>154</v>
      </c>
      <c r="K8" s="281"/>
      <c r="L8" s="281"/>
      <c r="M8" s="80" t="s">
        <v>155</v>
      </c>
      <c r="N8" s="77"/>
      <c r="O8" s="77"/>
      <c r="P8" s="77"/>
    </row>
    <row r="9" spans="1:16" ht="9.9499999999999993" customHeight="1">
      <c r="A9" s="77"/>
      <c r="B9" s="295" t="s">
        <v>14</v>
      </c>
      <c r="C9" s="295"/>
      <c r="D9" s="295"/>
      <c r="E9" s="295"/>
      <c r="F9" s="295"/>
      <c r="G9" s="295"/>
      <c r="H9" s="295"/>
      <c r="I9" s="295"/>
      <c r="J9" s="295"/>
      <c r="K9" s="295"/>
      <c r="L9" s="295"/>
      <c r="M9" s="295"/>
      <c r="N9" s="77"/>
      <c r="O9" s="77"/>
      <c r="P9" s="77"/>
    </row>
    <row r="10" spans="1:16" ht="9.9499999999999993" customHeight="1">
      <c r="A10" s="77"/>
      <c r="B10" s="292" t="s">
        <v>156</v>
      </c>
      <c r="C10" s="292"/>
      <c r="D10" s="292"/>
      <c r="E10" s="292"/>
      <c r="F10" s="292"/>
      <c r="G10" s="292"/>
      <c r="H10" s="81">
        <v>0</v>
      </c>
      <c r="I10" s="81">
        <v>0</v>
      </c>
      <c r="J10" s="293">
        <v>0</v>
      </c>
      <c r="K10" s="293"/>
      <c r="L10" s="293"/>
      <c r="M10" s="81">
        <v>0</v>
      </c>
      <c r="N10" s="77"/>
      <c r="O10" s="77"/>
      <c r="P10" s="77"/>
    </row>
    <row r="11" spans="1:16" ht="9.9499999999999993" customHeight="1">
      <c r="A11" s="77"/>
      <c r="B11" s="292" t="s">
        <v>157</v>
      </c>
      <c r="C11" s="292"/>
      <c r="D11" s="292"/>
      <c r="E11" s="292"/>
      <c r="F11" s="292"/>
      <c r="G11" s="292"/>
      <c r="H11" s="81">
        <v>0</v>
      </c>
      <c r="I11" s="81">
        <v>0</v>
      </c>
      <c r="J11" s="293">
        <v>0</v>
      </c>
      <c r="K11" s="293"/>
      <c r="L11" s="293"/>
      <c r="M11" s="81">
        <v>0</v>
      </c>
      <c r="N11" s="77"/>
      <c r="O11" s="77"/>
      <c r="P11" s="77"/>
    </row>
    <row r="12" spans="1:16" ht="9.9499999999999993" customHeight="1">
      <c r="A12" s="77"/>
      <c r="B12" s="292" t="s">
        <v>158</v>
      </c>
      <c r="C12" s="292"/>
      <c r="D12" s="292"/>
      <c r="E12" s="292"/>
      <c r="F12" s="292"/>
      <c r="G12" s="292"/>
      <c r="H12" s="81"/>
      <c r="I12" s="81"/>
      <c r="J12" s="293"/>
      <c r="K12" s="293"/>
      <c r="L12" s="293"/>
      <c r="M12" s="81"/>
      <c r="N12" s="77"/>
      <c r="O12" s="77"/>
      <c r="P12" s="77"/>
    </row>
    <row r="13" spans="1:16" ht="9.9499999999999993" customHeight="1">
      <c r="A13" s="77"/>
      <c r="B13" s="292" t="s">
        <v>159</v>
      </c>
      <c r="C13" s="292"/>
      <c r="D13" s="292"/>
      <c r="E13" s="292"/>
      <c r="F13" s="292"/>
      <c r="G13" s="292"/>
      <c r="H13" s="81">
        <v>0</v>
      </c>
      <c r="I13" s="81">
        <v>0</v>
      </c>
      <c r="J13" s="293">
        <v>0</v>
      </c>
      <c r="K13" s="293"/>
      <c r="L13" s="293"/>
      <c r="M13" s="81">
        <v>0</v>
      </c>
      <c r="N13" s="77"/>
      <c r="O13" s="77"/>
      <c r="P13" s="77"/>
    </row>
    <row r="14" spans="1:16" ht="9.9499999999999993" customHeight="1">
      <c r="A14" s="77"/>
      <c r="B14" s="292" t="s">
        <v>160</v>
      </c>
      <c r="C14" s="292"/>
      <c r="D14" s="292"/>
      <c r="E14" s="292"/>
      <c r="F14" s="292"/>
      <c r="G14" s="292"/>
      <c r="H14" s="81">
        <v>0</v>
      </c>
      <c r="I14" s="81">
        <v>0</v>
      </c>
      <c r="J14" s="293">
        <v>0</v>
      </c>
      <c r="K14" s="293"/>
      <c r="L14" s="293"/>
      <c r="M14" s="81">
        <v>0</v>
      </c>
      <c r="N14" s="77"/>
      <c r="O14" s="77"/>
      <c r="P14" s="77"/>
    </row>
    <row r="15" spans="1:16" ht="9.9499999999999993" customHeight="1">
      <c r="A15" s="77"/>
      <c r="B15" s="292" t="s">
        <v>161</v>
      </c>
      <c r="C15" s="292"/>
      <c r="D15" s="292"/>
      <c r="E15" s="292"/>
      <c r="F15" s="292"/>
      <c r="G15" s="292"/>
      <c r="H15" s="81">
        <v>0</v>
      </c>
      <c r="I15" s="81">
        <v>0</v>
      </c>
      <c r="J15" s="293">
        <v>0</v>
      </c>
      <c r="K15" s="293"/>
      <c r="L15" s="293"/>
      <c r="M15" s="81">
        <v>0</v>
      </c>
      <c r="N15" s="77"/>
      <c r="O15" s="77"/>
      <c r="P15" s="77"/>
    </row>
    <row r="16" spans="1:16" ht="9.9499999999999993" customHeight="1">
      <c r="A16" s="77"/>
      <c r="B16" s="292" t="s">
        <v>162</v>
      </c>
      <c r="C16" s="292"/>
      <c r="D16" s="292"/>
      <c r="E16" s="292"/>
      <c r="F16" s="292"/>
      <c r="G16" s="292"/>
      <c r="H16" s="81">
        <v>0</v>
      </c>
      <c r="I16" s="81">
        <v>0</v>
      </c>
      <c r="J16" s="293">
        <v>0</v>
      </c>
      <c r="K16" s="293"/>
      <c r="L16" s="293"/>
      <c r="M16" s="81">
        <v>0</v>
      </c>
      <c r="N16" s="77"/>
      <c r="O16" s="77"/>
      <c r="P16" s="77"/>
    </row>
    <row r="17" spans="1:16" ht="18" customHeight="1">
      <c r="A17" s="77"/>
      <c r="B17" s="292" t="s">
        <v>163</v>
      </c>
      <c r="C17" s="292"/>
      <c r="D17" s="292"/>
      <c r="E17" s="292"/>
      <c r="F17" s="292"/>
      <c r="G17" s="292"/>
      <c r="H17" s="81">
        <v>12247.5</v>
      </c>
      <c r="I17" s="81">
        <v>278.35000000000002</v>
      </c>
      <c r="J17" s="293">
        <v>48.08</v>
      </c>
      <c r="K17" s="293"/>
      <c r="L17" s="293"/>
      <c r="M17" s="81">
        <v>45.89</v>
      </c>
      <c r="N17" s="77"/>
      <c r="O17" s="77"/>
      <c r="P17" s="77"/>
    </row>
    <row r="18" spans="1:16" ht="9.9499999999999993" customHeight="1">
      <c r="A18" s="77"/>
      <c r="B18" s="292" t="s">
        <v>164</v>
      </c>
      <c r="C18" s="292"/>
      <c r="D18" s="292"/>
      <c r="E18" s="292"/>
      <c r="F18" s="292"/>
      <c r="G18" s="292"/>
      <c r="H18" s="81">
        <v>79.84</v>
      </c>
      <c r="I18" s="81">
        <v>1.81</v>
      </c>
      <c r="J18" s="293">
        <v>0.31</v>
      </c>
      <c r="K18" s="293"/>
      <c r="L18" s="293"/>
      <c r="M18" s="81">
        <v>0.3</v>
      </c>
      <c r="N18" s="77"/>
      <c r="O18" s="77"/>
      <c r="P18" s="77"/>
    </row>
    <row r="19" spans="1:16" ht="9.9499999999999993" customHeight="1">
      <c r="A19" s="77"/>
      <c r="B19" s="292" t="s">
        <v>165</v>
      </c>
      <c r="C19" s="292"/>
      <c r="D19" s="292"/>
      <c r="E19" s="292"/>
      <c r="F19" s="292"/>
      <c r="G19" s="292"/>
      <c r="H19" s="81">
        <v>0</v>
      </c>
      <c r="I19" s="81">
        <v>0</v>
      </c>
      <c r="J19" s="293">
        <v>0</v>
      </c>
      <c r="K19" s="293"/>
      <c r="L19" s="293"/>
      <c r="M19" s="81">
        <v>0</v>
      </c>
      <c r="N19" s="77"/>
      <c r="O19" s="77"/>
      <c r="P19" s="77"/>
    </row>
    <row r="20" spans="1:16" ht="9.9499999999999993" customHeight="1">
      <c r="A20" s="77"/>
      <c r="B20" s="292" t="s">
        <v>166</v>
      </c>
      <c r="C20" s="292"/>
      <c r="D20" s="292"/>
      <c r="E20" s="292"/>
      <c r="F20" s="292"/>
      <c r="G20" s="292"/>
      <c r="H20" s="81">
        <v>4575.3999999999996</v>
      </c>
      <c r="I20" s="81">
        <v>103.99</v>
      </c>
      <c r="J20" s="293">
        <v>17.96</v>
      </c>
      <c r="K20" s="293"/>
      <c r="L20" s="293"/>
      <c r="M20" s="81">
        <v>17.149999999999999</v>
      </c>
      <c r="N20" s="77"/>
      <c r="O20" s="77"/>
      <c r="P20" s="77"/>
    </row>
    <row r="21" spans="1:16" ht="9.9499999999999993" customHeight="1">
      <c r="A21" s="77"/>
      <c r="B21" s="292" t="s">
        <v>167</v>
      </c>
      <c r="C21" s="292"/>
      <c r="D21" s="292"/>
      <c r="E21" s="292"/>
      <c r="F21" s="292"/>
      <c r="G21" s="292"/>
      <c r="H21" s="81">
        <v>1950.3</v>
      </c>
      <c r="I21" s="81">
        <v>44.32</v>
      </c>
      <c r="J21" s="293">
        <v>7.66</v>
      </c>
      <c r="K21" s="293"/>
      <c r="L21" s="293"/>
      <c r="M21" s="81">
        <v>7.31</v>
      </c>
      <c r="N21" s="77"/>
      <c r="O21" s="77"/>
      <c r="P21" s="77"/>
    </row>
    <row r="22" spans="1:16" ht="9.9499999999999993" customHeight="1">
      <c r="A22" s="77"/>
      <c r="B22" s="292" t="s">
        <v>168</v>
      </c>
      <c r="C22" s="292"/>
      <c r="D22" s="292"/>
      <c r="E22" s="292"/>
      <c r="F22" s="292"/>
      <c r="G22" s="292"/>
      <c r="H22" s="81">
        <v>0</v>
      </c>
      <c r="I22" s="81">
        <v>0</v>
      </c>
      <c r="J22" s="293">
        <v>0</v>
      </c>
      <c r="K22" s="293"/>
      <c r="L22" s="293"/>
      <c r="M22" s="81">
        <v>0</v>
      </c>
      <c r="N22" s="77"/>
      <c r="O22" s="77"/>
      <c r="P22" s="77"/>
    </row>
    <row r="23" spans="1:16" ht="9.9499999999999993" customHeight="1">
      <c r="A23" s="77"/>
      <c r="B23" s="292" t="s">
        <v>169</v>
      </c>
      <c r="C23" s="292"/>
      <c r="D23" s="292"/>
      <c r="E23" s="292"/>
      <c r="F23" s="292"/>
      <c r="G23" s="292"/>
      <c r="H23" s="81">
        <v>0</v>
      </c>
      <c r="I23" s="81">
        <v>0</v>
      </c>
      <c r="J23" s="293">
        <v>0</v>
      </c>
      <c r="K23" s="293"/>
      <c r="L23" s="293"/>
      <c r="M23" s="81">
        <v>0</v>
      </c>
      <c r="N23" s="77"/>
      <c r="O23" s="77"/>
      <c r="P23" s="77"/>
    </row>
    <row r="24" spans="1:16" ht="9.9499999999999993" customHeight="1">
      <c r="A24" s="77"/>
      <c r="B24" s="292" t="s">
        <v>170</v>
      </c>
      <c r="C24" s="292"/>
      <c r="D24" s="292"/>
      <c r="E24" s="292"/>
      <c r="F24" s="292"/>
      <c r="G24" s="292"/>
      <c r="H24" s="81"/>
      <c r="I24" s="81"/>
      <c r="J24" s="293"/>
      <c r="K24" s="293"/>
      <c r="L24" s="293"/>
      <c r="M24" s="81"/>
      <c r="N24" s="77"/>
      <c r="O24" s="77"/>
      <c r="P24" s="77"/>
    </row>
    <row r="25" spans="1:16" ht="9.9499999999999993" customHeight="1">
      <c r="A25" s="77"/>
      <c r="B25" s="292" t="s">
        <v>171</v>
      </c>
      <c r="C25" s="292"/>
      <c r="D25" s="292"/>
      <c r="E25" s="292"/>
      <c r="F25" s="292"/>
      <c r="G25" s="292"/>
      <c r="H25" s="81">
        <v>0</v>
      </c>
      <c r="I25" s="81">
        <v>0</v>
      </c>
      <c r="J25" s="293">
        <v>0</v>
      </c>
      <c r="K25" s="293"/>
      <c r="L25" s="293"/>
      <c r="M25" s="81">
        <v>0</v>
      </c>
      <c r="N25" s="77"/>
      <c r="O25" s="77"/>
      <c r="P25" s="77"/>
    </row>
    <row r="26" spans="1:16" ht="9.9499999999999993" customHeight="1">
      <c r="A26" s="77"/>
      <c r="B26" s="292" t="s">
        <v>172</v>
      </c>
      <c r="C26" s="292"/>
      <c r="D26" s="292"/>
      <c r="E26" s="292"/>
      <c r="F26" s="292"/>
      <c r="G26" s="292"/>
      <c r="H26" s="81">
        <v>0</v>
      </c>
      <c r="I26" s="81">
        <v>0</v>
      </c>
      <c r="J26" s="293">
        <v>0</v>
      </c>
      <c r="K26" s="293"/>
      <c r="L26" s="293"/>
      <c r="M26" s="81">
        <v>0</v>
      </c>
      <c r="N26" s="77"/>
      <c r="O26" s="77"/>
      <c r="P26" s="77"/>
    </row>
    <row r="27" spans="1:16" ht="9.9499999999999993" customHeight="1">
      <c r="A27" s="77"/>
      <c r="B27" s="292" t="s">
        <v>173</v>
      </c>
      <c r="C27" s="292"/>
      <c r="D27" s="292"/>
      <c r="E27" s="292"/>
      <c r="F27" s="292"/>
      <c r="G27" s="292"/>
      <c r="H27" s="81">
        <v>0</v>
      </c>
      <c r="I27" s="81">
        <v>0</v>
      </c>
      <c r="J27" s="293">
        <v>0</v>
      </c>
      <c r="K27" s="293"/>
      <c r="L27" s="293"/>
      <c r="M27" s="81">
        <v>0</v>
      </c>
      <c r="N27" s="77"/>
      <c r="O27" s="77"/>
      <c r="P27" s="77"/>
    </row>
    <row r="28" spans="1:16" ht="9.9499999999999993" customHeight="1">
      <c r="A28" s="77"/>
      <c r="B28" s="292" t="s">
        <v>174</v>
      </c>
      <c r="C28" s="292"/>
      <c r="D28" s="292"/>
      <c r="E28" s="292"/>
      <c r="F28" s="292"/>
      <c r="G28" s="292"/>
      <c r="H28" s="81">
        <v>0</v>
      </c>
      <c r="I28" s="81">
        <v>0</v>
      </c>
      <c r="J28" s="293">
        <v>0</v>
      </c>
      <c r="K28" s="293"/>
      <c r="L28" s="293"/>
      <c r="M28" s="81">
        <v>0</v>
      </c>
      <c r="N28" s="77"/>
      <c r="O28" s="77"/>
      <c r="P28" s="77"/>
    </row>
    <row r="29" spans="1:16" ht="9.9499999999999993" customHeight="1">
      <c r="A29" s="77"/>
      <c r="B29" s="292" t="s">
        <v>175</v>
      </c>
      <c r="C29" s="292"/>
      <c r="D29" s="292"/>
      <c r="E29" s="292"/>
      <c r="F29" s="292"/>
      <c r="G29" s="292"/>
      <c r="H29" s="81">
        <v>4320</v>
      </c>
      <c r="I29" s="81">
        <v>98.18</v>
      </c>
      <c r="J29" s="293">
        <v>16.96</v>
      </c>
      <c r="K29" s="293"/>
      <c r="L29" s="293"/>
      <c r="M29" s="81">
        <v>16.190000000000001</v>
      </c>
      <c r="N29" s="77"/>
      <c r="O29" s="77"/>
      <c r="P29" s="77"/>
    </row>
    <row r="30" spans="1:16" ht="9.9499999999999993" customHeight="1">
      <c r="A30" s="77"/>
      <c r="B30" s="292" t="s">
        <v>176</v>
      </c>
      <c r="C30" s="292"/>
      <c r="D30" s="292"/>
      <c r="E30" s="292"/>
      <c r="F30" s="292"/>
      <c r="G30" s="292"/>
      <c r="H30" s="81">
        <v>0</v>
      </c>
      <c r="I30" s="81">
        <v>0</v>
      </c>
      <c r="J30" s="293">
        <v>0</v>
      </c>
      <c r="K30" s="293"/>
      <c r="L30" s="293"/>
      <c r="M30" s="81">
        <v>0</v>
      </c>
      <c r="N30" s="77"/>
      <c r="O30" s="77"/>
      <c r="P30" s="77"/>
    </row>
    <row r="31" spans="1:16" ht="9.9499999999999993" customHeight="1">
      <c r="A31" s="77"/>
      <c r="B31" s="292" t="s">
        <v>177</v>
      </c>
      <c r="C31" s="292"/>
      <c r="D31" s="292"/>
      <c r="E31" s="292"/>
      <c r="F31" s="292"/>
      <c r="G31" s="292"/>
      <c r="H31" s="81">
        <v>0</v>
      </c>
      <c r="I31" s="81">
        <v>0</v>
      </c>
      <c r="J31" s="293">
        <v>0</v>
      </c>
      <c r="K31" s="293"/>
      <c r="L31" s="293"/>
      <c r="M31" s="81">
        <v>0</v>
      </c>
      <c r="N31" s="77"/>
      <c r="O31" s="77"/>
      <c r="P31" s="77"/>
    </row>
    <row r="32" spans="1:16" ht="9.9499999999999993" customHeight="1">
      <c r="A32" s="77"/>
      <c r="B32" s="292" t="s">
        <v>178</v>
      </c>
      <c r="C32" s="292"/>
      <c r="D32" s="292"/>
      <c r="E32" s="292"/>
      <c r="F32" s="292"/>
      <c r="G32" s="292"/>
      <c r="H32" s="81">
        <v>0</v>
      </c>
      <c r="I32" s="81">
        <v>0</v>
      </c>
      <c r="J32" s="293">
        <v>0</v>
      </c>
      <c r="K32" s="293"/>
      <c r="L32" s="293"/>
      <c r="M32" s="81">
        <v>0</v>
      </c>
      <c r="N32" s="77"/>
      <c r="O32" s="77"/>
      <c r="P32" s="77"/>
    </row>
    <row r="33" spans="1:16" ht="9.9499999999999993" customHeight="1">
      <c r="A33" s="77"/>
      <c r="B33" s="292" t="s">
        <v>179</v>
      </c>
      <c r="C33" s="292"/>
      <c r="D33" s="292"/>
      <c r="E33" s="292"/>
      <c r="F33" s="292"/>
      <c r="G33" s="292"/>
      <c r="H33" s="81">
        <v>0</v>
      </c>
      <c r="I33" s="81">
        <v>0</v>
      </c>
      <c r="J33" s="293">
        <v>0</v>
      </c>
      <c r="K33" s="293"/>
      <c r="L33" s="293"/>
      <c r="M33" s="81">
        <v>0</v>
      </c>
      <c r="N33" s="77"/>
      <c r="O33" s="77"/>
      <c r="P33" s="77"/>
    </row>
    <row r="34" spans="1:16" ht="9.9499999999999993" customHeight="1">
      <c r="A34" s="77"/>
      <c r="B34" s="272" t="s">
        <v>27</v>
      </c>
      <c r="C34" s="272"/>
      <c r="D34" s="272"/>
      <c r="E34" s="272"/>
      <c r="F34" s="273">
        <v>23173.040000000001</v>
      </c>
      <c r="G34" s="273"/>
      <c r="H34" s="273"/>
      <c r="I34" s="82">
        <v>526.66</v>
      </c>
      <c r="J34" s="274">
        <v>90.97</v>
      </c>
      <c r="K34" s="274"/>
      <c r="L34" s="274"/>
      <c r="M34" s="82">
        <v>86.84</v>
      </c>
      <c r="N34" s="77"/>
      <c r="O34" s="77"/>
      <c r="P34" s="77"/>
    </row>
    <row r="35" spans="1:16" ht="9.9499999999999993" customHeight="1">
      <c r="A35" s="77"/>
      <c r="B35" s="295" t="s">
        <v>118</v>
      </c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77"/>
      <c r="O35" s="77"/>
      <c r="P35" s="77"/>
    </row>
    <row r="36" spans="1:16" ht="9.9499999999999993" customHeight="1">
      <c r="A36" s="77"/>
      <c r="B36" s="292" t="s">
        <v>180</v>
      </c>
      <c r="C36" s="292"/>
      <c r="D36" s="292"/>
      <c r="E36" s="292"/>
      <c r="F36" s="292"/>
      <c r="G36" s="292"/>
      <c r="H36" s="81">
        <v>0</v>
      </c>
      <c r="I36" s="81">
        <v>0</v>
      </c>
      <c r="J36" s="293">
        <v>0</v>
      </c>
      <c r="K36" s="293"/>
      <c r="L36" s="293"/>
      <c r="M36" s="81">
        <v>0</v>
      </c>
      <c r="N36" s="77"/>
      <c r="O36" s="77"/>
      <c r="P36" s="77"/>
    </row>
    <row r="37" spans="1:16" ht="9.9499999999999993" customHeight="1">
      <c r="A37" s="77"/>
      <c r="B37" s="292" t="s">
        <v>181</v>
      </c>
      <c r="C37" s="292"/>
      <c r="D37" s="292"/>
      <c r="E37" s="292"/>
      <c r="F37" s="292"/>
      <c r="G37" s="292"/>
      <c r="H37" s="81"/>
      <c r="I37" s="81"/>
      <c r="J37" s="293"/>
      <c r="K37" s="293"/>
      <c r="L37" s="293"/>
      <c r="M37" s="81"/>
      <c r="N37" s="77"/>
      <c r="O37" s="77"/>
      <c r="P37" s="77"/>
    </row>
    <row r="38" spans="1:16" ht="9.9499999999999993" customHeight="1">
      <c r="A38" s="77"/>
      <c r="B38" s="292" t="s">
        <v>182</v>
      </c>
      <c r="C38" s="292"/>
      <c r="D38" s="292"/>
      <c r="E38" s="292"/>
      <c r="F38" s="292"/>
      <c r="G38" s="292"/>
      <c r="H38" s="81">
        <v>695.19</v>
      </c>
      <c r="I38" s="81">
        <v>15.8</v>
      </c>
      <c r="J38" s="293">
        <v>2.73</v>
      </c>
      <c r="K38" s="293"/>
      <c r="L38" s="293"/>
      <c r="M38" s="81">
        <v>2.61</v>
      </c>
      <c r="N38" s="77"/>
      <c r="O38" s="77"/>
      <c r="P38" s="77"/>
    </row>
    <row r="39" spans="1:16" ht="9.9499999999999993" customHeight="1">
      <c r="A39" s="77"/>
      <c r="B39" s="292" t="s">
        <v>183</v>
      </c>
      <c r="C39" s="292"/>
      <c r="D39" s="292"/>
      <c r="E39" s="292"/>
      <c r="F39" s="292"/>
      <c r="G39" s="292"/>
      <c r="H39" s="81">
        <v>0</v>
      </c>
      <c r="I39" s="81">
        <v>0</v>
      </c>
      <c r="J39" s="293">
        <v>0</v>
      </c>
      <c r="K39" s="293"/>
      <c r="L39" s="293"/>
      <c r="M39" s="81">
        <v>0</v>
      </c>
      <c r="N39" s="77"/>
      <c r="O39" s="77"/>
      <c r="P39" s="77"/>
    </row>
    <row r="40" spans="1:16" ht="9.9499999999999993" customHeight="1">
      <c r="A40" s="77"/>
      <c r="B40" s="292" t="s">
        <v>184</v>
      </c>
      <c r="C40" s="292"/>
      <c r="D40" s="292"/>
      <c r="E40" s="292"/>
      <c r="F40" s="292"/>
      <c r="G40" s="292"/>
      <c r="H40" s="81">
        <v>0</v>
      </c>
      <c r="I40" s="81">
        <v>0</v>
      </c>
      <c r="J40" s="293">
        <v>0</v>
      </c>
      <c r="K40" s="293"/>
      <c r="L40" s="293"/>
      <c r="M40" s="81">
        <v>0</v>
      </c>
      <c r="N40" s="77"/>
      <c r="O40" s="77"/>
      <c r="P40" s="77"/>
    </row>
    <row r="41" spans="1:16" ht="9.9499999999999993" customHeight="1">
      <c r="A41" s="77"/>
      <c r="B41" s="292" t="s">
        <v>185</v>
      </c>
      <c r="C41" s="292"/>
      <c r="D41" s="292"/>
      <c r="E41" s="292"/>
      <c r="F41" s="292"/>
      <c r="G41" s="292"/>
      <c r="H41" s="81">
        <v>0</v>
      </c>
      <c r="I41" s="81">
        <v>0</v>
      </c>
      <c r="J41" s="293">
        <v>0</v>
      </c>
      <c r="K41" s="293"/>
      <c r="L41" s="293"/>
      <c r="M41" s="81">
        <v>0</v>
      </c>
      <c r="N41" s="77"/>
      <c r="O41" s="77"/>
      <c r="P41" s="77"/>
    </row>
    <row r="42" spans="1:16" ht="9.9499999999999993" customHeight="1">
      <c r="A42" s="77"/>
      <c r="B42" s="292" t="s">
        <v>186</v>
      </c>
      <c r="C42" s="292"/>
      <c r="D42" s="292"/>
      <c r="E42" s="292"/>
      <c r="F42" s="292"/>
      <c r="G42" s="292"/>
      <c r="H42" s="81">
        <v>0</v>
      </c>
      <c r="I42" s="81">
        <v>0</v>
      </c>
      <c r="J42" s="293">
        <v>0</v>
      </c>
      <c r="K42" s="293"/>
      <c r="L42" s="293"/>
      <c r="M42" s="81">
        <v>0</v>
      </c>
      <c r="N42" s="77"/>
      <c r="O42" s="77"/>
      <c r="P42" s="77"/>
    </row>
    <row r="43" spans="1:16" ht="9.9499999999999993" customHeight="1">
      <c r="A43" s="77"/>
      <c r="B43" s="292" t="s">
        <v>187</v>
      </c>
      <c r="C43" s="292"/>
      <c r="D43" s="292"/>
      <c r="E43" s="292"/>
      <c r="F43" s="292"/>
      <c r="G43" s="292"/>
      <c r="H43" s="81">
        <v>0</v>
      </c>
      <c r="I43" s="81">
        <v>0</v>
      </c>
      <c r="J43" s="293">
        <v>0</v>
      </c>
      <c r="K43" s="293"/>
      <c r="L43" s="293"/>
      <c r="M43" s="81">
        <v>0</v>
      </c>
      <c r="N43" s="77"/>
      <c r="O43" s="77"/>
      <c r="P43" s="77"/>
    </row>
    <row r="44" spans="1:16" ht="9.9499999999999993" customHeight="1">
      <c r="A44" s="77"/>
      <c r="B44" s="292" t="s">
        <v>188</v>
      </c>
      <c r="C44" s="292"/>
      <c r="D44" s="292"/>
      <c r="E44" s="292"/>
      <c r="F44" s="292"/>
      <c r="G44" s="292"/>
      <c r="H44" s="81">
        <v>0</v>
      </c>
      <c r="I44" s="81">
        <v>0</v>
      </c>
      <c r="J44" s="293">
        <v>0</v>
      </c>
      <c r="K44" s="293"/>
      <c r="L44" s="293"/>
      <c r="M44" s="81">
        <v>0</v>
      </c>
      <c r="N44" s="77"/>
      <c r="O44" s="77"/>
      <c r="P44" s="77"/>
    </row>
    <row r="45" spans="1:16" ht="9.9499999999999993" customHeight="1">
      <c r="A45" s="77"/>
      <c r="B45" s="292" t="s">
        <v>189</v>
      </c>
      <c r="C45" s="292"/>
      <c r="D45" s="292"/>
      <c r="E45" s="292"/>
      <c r="F45" s="292"/>
      <c r="G45" s="292"/>
      <c r="H45" s="81">
        <v>0</v>
      </c>
      <c r="I45" s="81">
        <v>0</v>
      </c>
      <c r="J45" s="293">
        <v>0</v>
      </c>
      <c r="K45" s="293"/>
      <c r="L45" s="293"/>
      <c r="M45" s="81">
        <v>0</v>
      </c>
      <c r="N45" s="77"/>
      <c r="O45" s="77"/>
      <c r="P45" s="77"/>
    </row>
    <row r="46" spans="1:16" ht="9.9499999999999993" customHeight="1">
      <c r="A46" s="77"/>
      <c r="B46" s="292" t="s">
        <v>190</v>
      </c>
      <c r="C46" s="292"/>
      <c r="D46" s="292"/>
      <c r="E46" s="292"/>
      <c r="F46" s="292"/>
      <c r="G46" s="292"/>
      <c r="H46" s="81">
        <v>0</v>
      </c>
      <c r="I46" s="81">
        <v>0</v>
      </c>
      <c r="J46" s="293">
        <v>0</v>
      </c>
      <c r="K46" s="293"/>
      <c r="L46" s="293"/>
      <c r="M46" s="81">
        <v>0</v>
      </c>
      <c r="N46" s="77"/>
      <c r="O46" s="77"/>
      <c r="P46" s="77"/>
    </row>
    <row r="47" spans="1:16" ht="9.9499999999999993" customHeight="1">
      <c r="A47" s="77"/>
      <c r="B47" s="292" t="s">
        <v>191</v>
      </c>
      <c r="C47" s="292"/>
      <c r="D47" s="292"/>
      <c r="E47" s="292"/>
      <c r="F47" s="292"/>
      <c r="G47" s="292"/>
      <c r="H47" s="81">
        <v>803.88</v>
      </c>
      <c r="I47" s="81">
        <v>18.27</v>
      </c>
      <c r="J47" s="293">
        <v>3.16</v>
      </c>
      <c r="K47" s="293"/>
      <c r="L47" s="293"/>
      <c r="M47" s="81">
        <v>3.01</v>
      </c>
      <c r="N47" s="77"/>
      <c r="O47" s="77"/>
      <c r="P47" s="77"/>
    </row>
    <row r="48" spans="1:16" ht="9.9499999999999993" customHeight="1">
      <c r="A48" s="77"/>
      <c r="B48" s="292" t="s">
        <v>192</v>
      </c>
      <c r="C48" s="292"/>
      <c r="D48" s="292"/>
      <c r="E48" s="292"/>
      <c r="F48" s="292"/>
      <c r="G48" s="292"/>
      <c r="H48" s="81">
        <v>0</v>
      </c>
      <c r="I48" s="81">
        <v>0</v>
      </c>
      <c r="J48" s="293">
        <v>0</v>
      </c>
      <c r="K48" s="293"/>
      <c r="L48" s="293"/>
      <c r="M48" s="81">
        <v>0</v>
      </c>
      <c r="N48" s="77"/>
      <c r="O48" s="77"/>
      <c r="P48" s="77"/>
    </row>
    <row r="49" spans="1:16" ht="9.9499999999999993" customHeight="1">
      <c r="A49" s="77"/>
      <c r="B49" s="272" t="s">
        <v>104</v>
      </c>
      <c r="C49" s="272"/>
      <c r="D49" s="272"/>
      <c r="E49" s="272"/>
      <c r="F49" s="273">
        <v>1499.07</v>
      </c>
      <c r="G49" s="273"/>
      <c r="H49" s="273"/>
      <c r="I49" s="82">
        <v>34.07</v>
      </c>
      <c r="J49" s="274">
        <v>5.89</v>
      </c>
      <c r="K49" s="274"/>
      <c r="L49" s="274"/>
      <c r="M49" s="82">
        <v>5.62</v>
      </c>
      <c r="N49" s="77"/>
      <c r="O49" s="77"/>
      <c r="P49" s="77"/>
    </row>
    <row r="50" spans="1:16" ht="9.9499999999999993" customHeight="1">
      <c r="A50" s="77"/>
      <c r="B50" s="295" t="s">
        <v>38</v>
      </c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77"/>
      <c r="O50" s="77"/>
      <c r="P50" s="77"/>
    </row>
    <row r="51" spans="1:16" ht="9.9499999999999993" customHeight="1">
      <c r="A51" s="77"/>
      <c r="B51" s="292" t="s">
        <v>193</v>
      </c>
      <c r="C51" s="292"/>
      <c r="D51" s="292"/>
      <c r="E51" s="292"/>
      <c r="F51" s="292"/>
      <c r="G51" s="292"/>
      <c r="H51" s="81">
        <v>802.29</v>
      </c>
      <c r="I51" s="81">
        <v>18.23</v>
      </c>
      <c r="J51" s="293">
        <v>3.15</v>
      </c>
      <c r="K51" s="293"/>
      <c r="L51" s="293"/>
      <c r="M51" s="81">
        <v>3.01</v>
      </c>
      <c r="N51" s="77"/>
      <c r="O51" s="77"/>
      <c r="P51" s="77"/>
    </row>
    <row r="52" spans="1:16" ht="9.9499999999999993" customHeight="1">
      <c r="A52" s="77"/>
      <c r="B52" s="272" t="s">
        <v>194</v>
      </c>
      <c r="C52" s="272"/>
      <c r="D52" s="272"/>
      <c r="E52" s="272"/>
      <c r="F52" s="273">
        <v>802.29</v>
      </c>
      <c r="G52" s="273"/>
      <c r="H52" s="273"/>
      <c r="I52" s="82">
        <v>18.23</v>
      </c>
      <c r="J52" s="274">
        <v>3.15</v>
      </c>
      <c r="K52" s="274"/>
      <c r="L52" s="274"/>
      <c r="M52" s="82">
        <v>3.01</v>
      </c>
      <c r="N52" s="77"/>
      <c r="O52" s="77"/>
      <c r="P52" s="77"/>
    </row>
    <row r="53" spans="1:16" ht="9.9499999999999993" customHeight="1">
      <c r="A53" s="77"/>
      <c r="B53" s="275" t="s">
        <v>195</v>
      </c>
      <c r="C53" s="275"/>
      <c r="D53" s="275"/>
      <c r="E53" s="275"/>
      <c r="F53" s="276">
        <v>25474.400000000001</v>
      </c>
      <c r="G53" s="276"/>
      <c r="H53" s="276"/>
      <c r="I53" s="83">
        <v>578.96</v>
      </c>
      <c r="J53" s="277">
        <v>100.01</v>
      </c>
      <c r="K53" s="277"/>
      <c r="L53" s="277"/>
      <c r="M53" s="83">
        <v>95.47</v>
      </c>
      <c r="N53" s="77"/>
      <c r="O53" s="77"/>
      <c r="P53" s="77"/>
    </row>
    <row r="54" spans="1:16" ht="9.9499999999999993" customHeight="1">
      <c r="A54" s="77"/>
      <c r="B54" s="295" t="s">
        <v>196</v>
      </c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77"/>
      <c r="O54" s="77"/>
      <c r="P54" s="77"/>
    </row>
    <row r="55" spans="1:16" ht="9.9499999999999993" customHeight="1">
      <c r="A55" s="77"/>
      <c r="B55" s="292" t="s">
        <v>197</v>
      </c>
      <c r="C55" s="292"/>
      <c r="D55" s="292"/>
      <c r="E55" s="292"/>
      <c r="F55" s="292"/>
      <c r="G55" s="292"/>
      <c r="H55" s="81">
        <v>765</v>
      </c>
      <c r="I55" s="81">
        <v>17.39</v>
      </c>
      <c r="J55" s="293">
        <v>3</v>
      </c>
      <c r="K55" s="293"/>
      <c r="L55" s="293"/>
      <c r="M55" s="81">
        <v>2.87</v>
      </c>
      <c r="N55" s="77"/>
      <c r="O55" s="77"/>
      <c r="P55" s="77"/>
    </row>
    <row r="56" spans="1:16" ht="9.9499999999999993" customHeight="1">
      <c r="A56" s="77"/>
      <c r="B56" s="292" t="s">
        <v>198</v>
      </c>
      <c r="C56" s="292"/>
      <c r="D56" s="292"/>
      <c r="E56" s="292"/>
      <c r="F56" s="292"/>
      <c r="G56" s="292"/>
      <c r="H56" s="81">
        <v>0</v>
      </c>
      <c r="I56" s="81">
        <v>0</v>
      </c>
      <c r="J56" s="293">
        <v>0</v>
      </c>
      <c r="K56" s="293"/>
      <c r="L56" s="293"/>
      <c r="M56" s="81">
        <v>0</v>
      </c>
      <c r="N56" s="77"/>
      <c r="O56" s="77"/>
      <c r="P56" s="77"/>
    </row>
    <row r="57" spans="1:16" ht="9.9499999999999993" customHeight="1">
      <c r="A57" s="77"/>
      <c r="B57" s="292" t="s">
        <v>199</v>
      </c>
      <c r="C57" s="292"/>
      <c r="D57" s="292"/>
      <c r="E57" s="292"/>
      <c r="F57" s="292"/>
      <c r="G57" s="292"/>
      <c r="H57" s="81">
        <v>0</v>
      </c>
      <c r="I57" s="81">
        <v>0</v>
      </c>
      <c r="J57" s="293">
        <v>0</v>
      </c>
      <c r="K57" s="293"/>
      <c r="L57" s="293"/>
      <c r="M57" s="81">
        <v>0</v>
      </c>
      <c r="N57" s="77"/>
      <c r="O57" s="77"/>
      <c r="P57" s="77"/>
    </row>
    <row r="58" spans="1:16" ht="9.9499999999999993" customHeight="1">
      <c r="A58" s="77"/>
      <c r="B58" s="272" t="s">
        <v>98</v>
      </c>
      <c r="C58" s="272"/>
      <c r="D58" s="272"/>
      <c r="E58" s="272"/>
      <c r="F58" s="273">
        <v>765</v>
      </c>
      <c r="G58" s="273"/>
      <c r="H58" s="273"/>
      <c r="I58" s="82">
        <v>17.39</v>
      </c>
      <c r="J58" s="274">
        <v>3</v>
      </c>
      <c r="K58" s="274"/>
      <c r="L58" s="274"/>
      <c r="M58" s="82">
        <v>2.87</v>
      </c>
      <c r="N58" s="77"/>
      <c r="O58" s="77"/>
      <c r="P58" s="77"/>
    </row>
    <row r="59" spans="1:16" ht="9.9499999999999993" customHeight="1">
      <c r="A59" s="77"/>
      <c r="B59" s="295" t="s">
        <v>200</v>
      </c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77"/>
      <c r="O59" s="77"/>
      <c r="P59" s="77"/>
    </row>
    <row r="60" spans="1:16" ht="9.9499999999999993" customHeight="1">
      <c r="A60" s="77"/>
      <c r="B60" s="292" t="s">
        <v>201</v>
      </c>
      <c r="C60" s="292"/>
      <c r="D60" s="292"/>
      <c r="E60" s="292"/>
      <c r="F60" s="292"/>
      <c r="G60" s="292"/>
      <c r="H60" s="81">
        <v>0</v>
      </c>
      <c r="I60" s="81">
        <v>0</v>
      </c>
      <c r="J60" s="293">
        <v>0</v>
      </c>
      <c r="K60" s="293"/>
      <c r="L60" s="293"/>
      <c r="M60" s="81">
        <v>0</v>
      </c>
      <c r="N60" s="77"/>
      <c r="O60" s="77"/>
      <c r="P60" s="77"/>
    </row>
    <row r="61" spans="1:16" ht="9.9499999999999993" customHeight="1">
      <c r="A61" s="77"/>
      <c r="B61" s="292" t="s">
        <v>202</v>
      </c>
      <c r="C61" s="292"/>
      <c r="D61" s="292"/>
      <c r="E61" s="292"/>
      <c r="F61" s="292"/>
      <c r="G61" s="292"/>
      <c r="H61" s="81">
        <v>36.4</v>
      </c>
      <c r="I61" s="81">
        <v>0.83</v>
      </c>
      <c r="J61" s="293">
        <v>0.14000000000000001</v>
      </c>
      <c r="K61" s="293"/>
      <c r="L61" s="293"/>
      <c r="M61" s="81">
        <v>0.14000000000000001</v>
      </c>
      <c r="N61" s="77"/>
      <c r="O61" s="77"/>
      <c r="P61" s="77"/>
    </row>
    <row r="62" spans="1:16" ht="9.9499999999999993" customHeight="1">
      <c r="A62" s="77"/>
      <c r="B62" s="292" t="s">
        <v>203</v>
      </c>
      <c r="C62" s="292"/>
      <c r="D62" s="292"/>
      <c r="E62" s="292"/>
      <c r="F62" s="292"/>
      <c r="G62" s="292"/>
      <c r="H62" s="81">
        <v>0</v>
      </c>
      <c r="I62" s="81">
        <v>0</v>
      </c>
      <c r="J62" s="293">
        <v>0</v>
      </c>
      <c r="K62" s="293"/>
      <c r="L62" s="293"/>
      <c r="M62" s="81">
        <v>0</v>
      </c>
      <c r="N62" s="77"/>
      <c r="O62" s="77"/>
      <c r="P62" s="77"/>
    </row>
    <row r="63" spans="1:16" ht="9.9499999999999993" customHeight="1">
      <c r="A63" s="77"/>
      <c r="B63" s="272" t="s">
        <v>94</v>
      </c>
      <c r="C63" s="272"/>
      <c r="D63" s="272"/>
      <c r="E63" s="272"/>
      <c r="F63" s="273">
        <v>36.4</v>
      </c>
      <c r="G63" s="273"/>
      <c r="H63" s="273"/>
      <c r="I63" s="82">
        <v>0.83</v>
      </c>
      <c r="J63" s="274">
        <v>0.14000000000000001</v>
      </c>
      <c r="K63" s="274"/>
      <c r="L63" s="274"/>
      <c r="M63" s="82">
        <v>0.14000000000000001</v>
      </c>
      <c r="N63" s="77"/>
      <c r="O63" s="77"/>
      <c r="P63" s="77"/>
    </row>
    <row r="64" spans="1:16" ht="9.9499999999999993" customHeight="1">
      <c r="A64" s="77"/>
      <c r="B64" s="275" t="s">
        <v>204</v>
      </c>
      <c r="C64" s="275"/>
      <c r="D64" s="275"/>
      <c r="E64" s="275"/>
      <c r="F64" s="277">
        <v>801.4</v>
      </c>
      <c r="G64" s="277"/>
      <c r="H64" s="277"/>
      <c r="I64" s="83">
        <v>18.21</v>
      </c>
      <c r="J64" s="277">
        <v>3.14</v>
      </c>
      <c r="K64" s="277"/>
      <c r="L64" s="277"/>
      <c r="M64" s="83">
        <v>3.01</v>
      </c>
      <c r="N64" s="77"/>
      <c r="O64" s="77"/>
      <c r="P64" s="77"/>
    </row>
    <row r="65" spans="1:16" ht="9.9499999999999993" customHeight="1">
      <c r="A65" s="77"/>
      <c r="B65" s="275" t="s">
        <v>205</v>
      </c>
      <c r="C65" s="275"/>
      <c r="D65" s="275"/>
      <c r="E65" s="275"/>
      <c r="F65" s="276">
        <v>26275.8</v>
      </c>
      <c r="G65" s="276"/>
      <c r="H65" s="276"/>
      <c r="I65" s="83">
        <v>597.16999999999996</v>
      </c>
      <c r="J65" s="277">
        <v>103.15</v>
      </c>
      <c r="K65" s="277"/>
      <c r="L65" s="277"/>
      <c r="M65" s="83">
        <v>98.48</v>
      </c>
      <c r="N65" s="77"/>
      <c r="O65" s="77"/>
      <c r="P65" s="77"/>
    </row>
    <row r="66" spans="1:16" ht="9.9499999999999993" customHeight="1">
      <c r="A66" s="77"/>
      <c r="B66" s="295" t="s">
        <v>85</v>
      </c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77"/>
      <c r="O66" s="77"/>
      <c r="P66" s="77"/>
    </row>
    <row r="67" spans="1:16" ht="9.9499999999999993" customHeight="1">
      <c r="A67" s="77"/>
      <c r="B67" s="292" t="s">
        <v>206</v>
      </c>
      <c r="C67" s="292"/>
      <c r="D67" s="292"/>
      <c r="E67" s="292"/>
      <c r="F67" s="292"/>
      <c r="G67" s="292"/>
      <c r="H67" s="81">
        <v>0</v>
      </c>
      <c r="I67" s="81">
        <v>0</v>
      </c>
      <c r="J67" s="293">
        <v>0</v>
      </c>
      <c r="K67" s="293"/>
      <c r="L67" s="293"/>
      <c r="M67" s="81">
        <v>0</v>
      </c>
      <c r="N67" s="77"/>
      <c r="O67" s="77"/>
      <c r="P67" s="77"/>
    </row>
    <row r="68" spans="1:16" ht="9.9499999999999993" customHeight="1">
      <c r="A68" s="77"/>
      <c r="B68" s="292" t="s">
        <v>207</v>
      </c>
      <c r="C68" s="292"/>
      <c r="D68" s="292"/>
      <c r="E68" s="292"/>
      <c r="F68" s="292"/>
      <c r="G68" s="292"/>
      <c r="H68" s="81">
        <v>410.31</v>
      </c>
      <c r="I68" s="81">
        <v>9.33</v>
      </c>
      <c r="J68" s="293">
        <v>1.61</v>
      </c>
      <c r="K68" s="293"/>
      <c r="L68" s="293"/>
      <c r="M68" s="81">
        <v>1.54</v>
      </c>
      <c r="N68" s="77"/>
      <c r="O68" s="77"/>
      <c r="P68" s="77"/>
    </row>
    <row r="69" spans="1:16" ht="9.9499999999999993" customHeight="1">
      <c r="A69" s="77"/>
      <c r="B69" s="292" t="s">
        <v>208</v>
      </c>
      <c r="C69" s="292"/>
      <c r="D69" s="292"/>
      <c r="E69" s="292"/>
      <c r="F69" s="292"/>
      <c r="G69" s="292"/>
      <c r="H69" s="81">
        <v>0</v>
      </c>
      <c r="I69" s="81">
        <v>0</v>
      </c>
      <c r="J69" s="293">
        <v>0</v>
      </c>
      <c r="K69" s="293"/>
      <c r="L69" s="293"/>
      <c r="M69" s="81">
        <v>0</v>
      </c>
      <c r="N69" s="77"/>
      <c r="O69" s="77"/>
      <c r="P69" s="77"/>
    </row>
    <row r="70" spans="1:16" ht="9.9499999999999993" customHeight="1">
      <c r="A70" s="77"/>
      <c r="B70" s="272" t="s">
        <v>209</v>
      </c>
      <c r="C70" s="272"/>
      <c r="D70" s="272"/>
      <c r="E70" s="272"/>
      <c r="F70" s="273">
        <v>410.31</v>
      </c>
      <c r="G70" s="273"/>
      <c r="H70" s="273"/>
      <c r="I70" s="82">
        <v>9.33</v>
      </c>
      <c r="J70" s="274">
        <v>1.61</v>
      </c>
      <c r="K70" s="274"/>
      <c r="L70" s="274"/>
      <c r="M70" s="82">
        <v>1.54</v>
      </c>
      <c r="N70" s="77"/>
      <c r="O70" s="77"/>
      <c r="P70" s="77"/>
    </row>
    <row r="71" spans="1:16" ht="9.9499999999999993" customHeight="1">
      <c r="A71" s="77"/>
      <c r="B71" s="275" t="s">
        <v>210</v>
      </c>
      <c r="C71" s="275"/>
      <c r="D71" s="275"/>
      <c r="E71" s="275"/>
      <c r="F71" s="276">
        <v>26686.11</v>
      </c>
      <c r="G71" s="276"/>
      <c r="H71" s="276"/>
      <c r="I71" s="83">
        <v>606.5</v>
      </c>
      <c r="J71" s="277">
        <v>104.76</v>
      </c>
      <c r="K71" s="277"/>
      <c r="L71" s="277"/>
      <c r="M71" s="84" t="s">
        <v>211</v>
      </c>
      <c r="N71" s="77"/>
      <c r="O71" s="77"/>
      <c r="P71" s="77"/>
    </row>
    <row r="72" spans="1:16" ht="18.95" customHeight="1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</row>
    <row r="73" spans="1:16" ht="15" customHeight="1">
      <c r="A73" s="77"/>
      <c r="B73" s="296" t="s">
        <v>58</v>
      </c>
      <c r="C73" s="296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6"/>
    </row>
    <row r="74" spans="1:16" ht="20.100000000000001" customHeight="1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</row>
  </sheetData>
  <mergeCells count="142">
    <mergeCell ref="B73:P73"/>
    <mergeCell ref="B70:E70"/>
    <mergeCell ref="F70:H70"/>
    <mergeCell ref="J70:L70"/>
    <mergeCell ref="B71:E71"/>
    <mergeCell ref="F71:H71"/>
    <mergeCell ref="J71:L71"/>
    <mergeCell ref="B66:M66"/>
    <mergeCell ref="B67:G67"/>
    <mergeCell ref="J67:L67"/>
    <mergeCell ref="B68:G68"/>
    <mergeCell ref="J68:L68"/>
    <mergeCell ref="B69:G69"/>
    <mergeCell ref="J69:L69"/>
    <mergeCell ref="B64:E64"/>
    <mergeCell ref="F64:H64"/>
    <mergeCell ref="J64:L64"/>
    <mergeCell ref="B65:E65"/>
    <mergeCell ref="F65:H65"/>
    <mergeCell ref="J65:L65"/>
    <mergeCell ref="B61:G61"/>
    <mergeCell ref="J61:L61"/>
    <mergeCell ref="B62:G62"/>
    <mergeCell ref="J62:L62"/>
    <mergeCell ref="B63:E63"/>
    <mergeCell ref="F63:H63"/>
    <mergeCell ref="J63:L63"/>
    <mergeCell ref="B58:E58"/>
    <mergeCell ref="F58:H58"/>
    <mergeCell ref="J58:L58"/>
    <mergeCell ref="B59:M59"/>
    <mergeCell ref="B60:G60"/>
    <mergeCell ref="J60:L60"/>
    <mergeCell ref="B54:M54"/>
    <mergeCell ref="B55:G55"/>
    <mergeCell ref="J55:L55"/>
    <mergeCell ref="B56:G56"/>
    <mergeCell ref="J56:L56"/>
    <mergeCell ref="B57:G57"/>
    <mergeCell ref="J57:L57"/>
    <mergeCell ref="B52:E52"/>
    <mergeCell ref="F52:H52"/>
    <mergeCell ref="J52:L52"/>
    <mergeCell ref="B53:E53"/>
    <mergeCell ref="F53:H53"/>
    <mergeCell ref="J53:L53"/>
    <mergeCell ref="B49:E49"/>
    <mergeCell ref="F49:H49"/>
    <mergeCell ref="J49:L49"/>
    <mergeCell ref="B50:M50"/>
    <mergeCell ref="B51:G51"/>
    <mergeCell ref="J51:L51"/>
    <mergeCell ref="B46:G46"/>
    <mergeCell ref="J46:L46"/>
    <mergeCell ref="B47:G47"/>
    <mergeCell ref="J47:L47"/>
    <mergeCell ref="B48:G48"/>
    <mergeCell ref="J48:L48"/>
    <mergeCell ref="B43:G43"/>
    <mergeCell ref="J43:L43"/>
    <mergeCell ref="B44:G44"/>
    <mergeCell ref="J44:L44"/>
    <mergeCell ref="B45:G45"/>
    <mergeCell ref="J45:L45"/>
    <mergeCell ref="B40:G40"/>
    <mergeCell ref="J40:L40"/>
    <mergeCell ref="B41:G41"/>
    <mergeCell ref="J41:L41"/>
    <mergeCell ref="B42:G42"/>
    <mergeCell ref="J42:L42"/>
    <mergeCell ref="B37:G37"/>
    <mergeCell ref="J37:L37"/>
    <mergeCell ref="B38:G38"/>
    <mergeCell ref="J38:L38"/>
    <mergeCell ref="B39:G39"/>
    <mergeCell ref="J39:L39"/>
    <mergeCell ref="B34:E34"/>
    <mergeCell ref="F34:H34"/>
    <mergeCell ref="J34:L34"/>
    <mergeCell ref="B35:M35"/>
    <mergeCell ref="B36:G36"/>
    <mergeCell ref="J36:L36"/>
    <mergeCell ref="B31:G31"/>
    <mergeCell ref="J31:L31"/>
    <mergeCell ref="B32:G32"/>
    <mergeCell ref="J32:L32"/>
    <mergeCell ref="B33:G33"/>
    <mergeCell ref="J33:L33"/>
    <mergeCell ref="B28:G28"/>
    <mergeCell ref="J28:L28"/>
    <mergeCell ref="B29:G29"/>
    <mergeCell ref="J29:L29"/>
    <mergeCell ref="B30:G30"/>
    <mergeCell ref="J30:L30"/>
    <mergeCell ref="B25:G25"/>
    <mergeCell ref="J25:L25"/>
    <mergeCell ref="B26:G26"/>
    <mergeCell ref="J26:L26"/>
    <mergeCell ref="B27:G27"/>
    <mergeCell ref="J27:L27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7"/>
  <dimension ref="A1:P65"/>
  <sheetViews>
    <sheetView showGridLines="0" zoomScaleNormal="100" workbookViewId="0"/>
  </sheetViews>
  <sheetFormatPr defaultColWidth="9.140625" defaultRowHeight="12.75"/>
  <cols>
    <col min="1" max="1" width="5" style="92" customWidth="1"/>
    <col min="2" max="2" width="17.5703125" style="92" customWidth="1"/>
    <col min="3" max="3" width="0.5703125" style="92" customWidth="1"/>
    <col min="4" max="4" width="3.7109375" style="92" customWidth="1"/>
    <col min="5" max="5" width="17.42578125" style="92" customWidth="1"/>
    <col min="6" max="7" width="1" style="92" customWidth="1"/>
    <col min="8" max="8" width="8.42578125" style="92" customWidth="1"/>
    <col min="9" max="9" width="10.140625" style="92" customWidth="1"/>
    <col min="10" max="10" width="9.28515625" style="92" customWidth="1"/>
    <col min="11" max="11" width="1.7109375" style="92" customWidth="1"/>
    <col min="12" max="12" width="3.85546875" style="92" customWidth="1"/>
    <col min="13" max="13" width="15.28515625" style="92" customWidth="1"/>
    <col min="14" max="14" width="5" style="92" customWidth="1"/>
    <col min="15" max="15" width="4.85546875" style="92" customWidth="1"/>
    <col min="16" max="16" width="32.140625" style="92" customWidth="1"/>
    <col min="17" max="256" width="9.140625" style="92"/>
    <col min="257" max="257" width="5" style="92" customWidth="1"/>
    <col min="258" max="258" width="17.5703125" style="92" customWidth="1"/>
    <col min="259" max="259" width="0.5703125" style="92" customWidth="1"/>
    <col min="260" max="260" width="3.7109375" style="92" customWidth="1"/>
    <col min="261" max="261" width="17.42578125" style="92" customWidth="1"/>
    <col min="262" max="263" width="1" style="92" customWidth="1"/>
    <col min="264" max="264" width="8.42578125" style="92" customWidth="1"/>
    <col min="265" max="265" width="10.140625" style="92" customWidth="1"/>
    <col min="266" max="266" width="9.28515625" style="92" customWidth="1"/>
    <col min="267" max="267" width="1.7109375" style="92" customWidth="1"/>
    <col min="268" max="268" width="3.85546875" style="92" customWidth="1"/>
    <col min="269" max="269" width="15.28515625" style="92" customWidth="1"/>
    <col min="270" max="270" width="5" style="92" customWidth="1"/>
    <col min="271" max="271" width="4.85546875" style="92" customWidth="1"/>
    <col min="272" max="272" width="32.140625" style="92" customWidth="1"/>
    <col min="273" max="512" width="9.140625" style="92"/>
    <col min="513" max="513" width="5" style="92" customWidth="1"/>
    <col min="514" max="514" width="17.5703125" style="92" customWidth="1"/>
    <col min="515" max="515" width="0.5703125" style="92" customWidth="1"/>
    <col min="516" max="516" width="3.7109375" style="92" customWidth="1"/>
    <col min="517" max="517" width="17.42578125" style="92" customWidth="1"/>
    <col min="518" max="519" width="1" style="92" customWidth="1"/>
    <col min="520" max="520" width="8.42578125" style="92" customWidth="1"/>
    <col min="521" max="521" width="10.140625" style="92" customWidth="1"/>
    <col min="522" max="522" width="9.28515625" style="92" customWidth="1"/>
    <col min="523" max="523" width="1.7109375" style="92" customWidth="1"/>
    <col min="524" max="524" width="3.85546875" style="92" customWidth="1"/>
    <col min="525" max="525" width="15.28515625" style="92" customWidth="1"/>
    <col min="526" max="526" width="5" style="92" customWidth="1"/>
    <col min="527" max="527" width="4.85546875" style="92" customWidth="1"/>
    <col min="528" max="528" width="32.140625" style="92" customWidth="1"/>
    <col min="529" max="768" width="9.140625" style="92"/>
    <col min="769" max="769" width="5" style="92" customWidth="1"/>
    <col min="770" max="770" width="17.5703125" style="92" customWidth="1"/>
    <col min="771" max="771" width="0.5703125" style="92" customWidth="1"/>
    <col min="772" max="772" width="3.7109375" style="92" customWidth="1"/>
    <col min="773" max="773" width="17.42578125" style="92" customWidth="1"/>
    <col min="774" max="775" width="1" style="92" customWidth="1"/>
    <col min="776" max="776" width="8.42578125" style="92" customWidth="1"/>
    <col min="777" max="777" width="10.140625" style="92" customWidth="1"/>
    <col min="778" max="778" width="9.28515625" style="92" customWidth="1"/>
    <col min="779" max="779" width="1.7109375" style="92" customWidth="1"/>
    <col min="780" max="780" width="3.85546875" style="92" customWidth="1"/>
    <col min="781" max="781" width="15.28515625" style="92" customWidth="1"/>
    <col min="782" max="782" width="5" style="92" customWidth="1"/>
    <col min="783" max="783" width="4.85546875" style="92" customWidth="1"/>
    <col min="784" max="784" width="32.140625" style="92" customWidth="1"/>
    <col min="785" max="1024" width="9.140625" style="92"/>
    <col min="1025" max="1025" width="5" style="92" customWidth="1"/>
    <col min="1026" max="1026" width="17.5703125" style="92" customWidth="1"/>
    <col min="1027" max="1027" width="0.5703125" style="92" customWidth="1"/>
    <col min="1028" max="1028" width="3.7109375" style="92" customWidth="1"/>
    <col min="1029" max="1029" width="17.42578125" style="92" customWidth="1"/>
    <col min="1030" max="1031" width="1" style="92" customWidth="1"/>
    <col min="1032" max="1032" width="8.42578125" style="92" customWidth="1"/>
    <col min="1033" max="1033" width="10.140625" style="92" customWidth="1"/>
    <col min="1034" max="1034" width="9.28515625" style="92" customWidth="1"/>
    <col min="1035" max="1035" width="1.7109375" style="92" customWidth="1"/>
    <col min="1036" max="1036" width="3.85546875" style="92" customWidth="1"/>
    <col min="1037" max="1037" width="15.28515625" style="92" customWidth="1"/>
    <col min="1038" max="1038" width="5" style="92" customWidth="1"/>
    <col min="1039" max="1039" width="4.85546875" style="92" customWidth="1"/>
    <col min="1040" max="1040" width="32.140625" style="92" customWidth="1"/>
    <col min="1041" max="1280" width="9.140625" style="92"/>
    <col min="1281" max="1281" width="5" style="92" customWidth="1"/>
    <col min="1282" max="1282" width="17.5703125" style="92" customWidth="1"/>
    <col min="1283" max="1283" width="0.5703125" style="92" customWidth="1"/>
    <col min="1284" max="1284" width="3.7109375" style="92" customWidth="1"/>
    <col min="1285" max="1285" width="17.42578125" style="92" customWidth="1"/>
    <col min="1286" max="1287" width="1" style="92" customWidth="1"/>
    <col min="1288" max="1288" width="8.42578125" style="92" customWidth="1"/>
    <col min="1289" max="1289" width="10.140625" style="92" customWidth="1"/>
    <col min="1290" max="1290" width="9.28515625" style="92" customWidth="1"/>
    <col min="1291" max="1291" width="1.7109375" style="92" customWidth="1"/>
    <col min="1292" max="1292" width="3.85546875" style="92" customWidth="1"/>
    <col min="1293" max="1293" width="15.28515625" style="92" customWidth="1"/>
    <col min="1294" max="1294" width="5" style="92" customWidth="1"/>
    <col min="1295" max="1295" width="4.85546875" style="92" customWidth="1"/>
    <col min="1296" max="1296" width="32.140625" style="92" customWidth="1"/>
    <col min="1297" max="1536" width="9.140625" style="92"/>
    <col min="1537" max="1537" width="5" style="92" customWidth="1"/>
    <col min="1538" max="1538" width="17.5703125" style="92" customWidth="1"/>
    <col min="1539" max="1539" width="0.5703125" style="92" customWidth="1"/>
    <col min="1540" max="1540" width="3.7109375" style="92" customWidth="1"/>
    <col min="1541" max="1541" width="17.42578125" style="92" customWidth="1"/>
    <col min="1542" max="1543" width="1" style="92" customWidth="1"/>
    <col min="1544" max="1544" width="8.42578125" style="92" customWidth="1"/>
    <col min="1545" max="1545" width="10.140625" style="92" customWidth="1"/>
    <col min="1546" max="1546" width="9.28515625" style="92" customWidth="1"/>
    <col min="1547" max="1547" width="1.7109375" style="92" customWidth="1"/>
    <col min="1548" max="1548" width="3.85546875" style="92" customWidth="1"/>
    <col min="1549" max="1549" width="15.28515625" style="92" customWidth="1"/>
    <col min="1550" max="1550" width="5" style="92" customWidth="1"/>
    <col min="1551" max="1551" width="4.85546875" style="92" customWidth="1"/>
    <col min="1552" max="1552" width="32.140625" style="92" customWidth="1"/>
    <col min="1553" max="1792" width="9.140625" style="92"/>
    <col min="1793" max="1793" width="5" style="92" customWidth="1"/>
    <col min="1794" max="1794" width="17.5703125" style="92" customWidth="1"/>
    <col min="1795" max="1795" width="0.5703125" style="92" customWidth="1"/>
    <col min="1796" max="1796" width="3.7109375" style="92" customWidth="1"/>
    <col min="1797" max="1797" width="17.42578125" style="92" customWidth="1"/>
    <col min="1798" max="1799" width="1" style="92" customWidth="1"/>
    <col min="1800" max="1800" width="8.42578125" style="92" customWidth="1"/>
    <col min="1801" max="1801" width="10.140625" style="92" customWidth="1"/>
    <col min="1802" max="1802" width="9.28515625" style="92" customWidth="1"/>
    <col min="1803" max="1803" width="1.7109375" style="92" customWidth="1"/>
    <col min="1804" max="1804" width="3.85546875" style="92" customWidth="1"/>
    <col min="1805" max="1805" width="15.28515625" style="92" customWidth="1"/>
    <col min="1806" max="1806" width="5" style="92" customWidth="1"/>
    <col min="1807" max="1807" width="4.85546875" style="92" customWidth="1"/>
    <col min="1808" max="1808" width="32.140625" style="92" customWidth="1"/>
    <col min="1809" max="2048" width="9.140625" style="92"/>
    <col min="2049" max="2049" width="5" style="92" customWidth="1"/>
    <col min="2050" max="2050" width="17.5703125" style="92" customWidth="1"/>
    <col min="2051" max="2051" width="0.5703125" style="92" customWidth="1"/>
    <col min="2052" max="2052" width="3.7109375" style="92" customWidth="1"/>
    <col min="2053" max="2053" width="17.42578125" style="92" customWidth="1"/>
    <col min="2054" max="2055" width="1" style="92" customWidth="1"/>
    <col min="2056" max="2056" width="8.42578125" style="92" customWidth="1"/>
    <col min="2057" max="2057" width="10.140625" style="92" customWidth="1"/>
    <col min="2058" max="2058" width="9.28515625" style="92" customWidth="1"/>
    <col min="2059" max="2059" width="1.7109375" style="92" customWidth="1"/>
    <col min="2060" max="2060" width="3.85546875" style="92" customWidth="1"/>
    <col min="2061" max="2061" width="15.28515625" style="92" customWidth="1"/>
    <col min="2062" max="2062" width="5" style="92" customWidth="1"/>
    <col min="2063" max="2063" width="4.85546875" style="92" customWidth="1"/>
    <col min="2064" max="2064" width="32.140625" style="92" customWidth="1"/>
    <col min="2065" max="2304" width="9.140625" style="92"/>
    <col min="2305" max="2305" width="5" style="92" customWidth="1"/>
    <col min="2306" max="2306" width="17.5703125" style="92" customWidth="1"/>
    <col min="2307" max="2307" width="0.5703125" style="92" customWidth="1"/>
    <col min="2308" max="2308" width="3.7109375" style="92" customWidth="1"/>
    <col min="2309" max="2309" width="17.42578125" style="92" customWidth="1"/>
    <col min="2310" max="2311" width="1" style="92" customWidth="1"/>
    <col min="2312" max="2312" width="8.42578125" style="92" customWidth="1"/>
    <col min="2313" max="2313" width="10.140625" style="92" customWidth="1"/>
    <col min="2314" max="2314" width="9.28515625" style="92" customWidth="1"/>
    <col min="2315" max="2315" width="1.7109375" style="92" customWidth="1"/>
    <col min="2316" max="2316" width="3.85546875" style="92" customWidth="1"/>
    <col min="2317" max="2317" width="15.28515625" style="92" customWidth="1"/>
    <col min="2318" max="2318" width="5" style="92" customWidth="1"/>
    <col min="2319" max="2319" width="4.85546875" style="92" customWidth="1"/>
    <col min="2320" max="2320" width="32.140625" style="92" customWidth="1"/>
    <col min="2321" max="2560" width="9.140625" style="92"/>
    <col min="2561" max="2561" width="5" style="92" customWidth="1"/>
    <col min="2562" max="2562" width="17.5703125" style="92" customWidth="1"/>
    <col min="2563" max="2563" width="0.5703125" style="92" customWidth="1"/>
    <col min="2564" max="2564" width="3.7109375" style="92" customWidth="1"/>
    <col min="2565" max="2565" width="17.42578125" style="92" customWidth="1"/>
    <col min="2566" max="2567" width="1" style="92" customWidth="1"/>
    <col min="2568" max="2568" width="8.42578125" style="92" customWidth="1"/>
    <col min="2569" max="2569" width="10.140625" style="92" customWidth="1"/>
    <col min="2570" max="2570" width="9.28515625" style="92" customWidth="1"/>
    <col min="2571" max="2571" width="1.7109375" style="92" customWidth="1"/>
    <col min="2572" max="2572" width="3.85546875" style="92" customWidth="1"/>
    <col min="2573" max="2573" width="15.28515625" style="92" customWidth="1"/>
    <col min="2574" max="2574" width="5" style="92" customWidth="1"/>
    <col min="2575" max="2575" width="4.85546875" style="92" customWidth="1"/>
    <col min="2576" max="2576" width="32.140625" style="92" customWidth="1"/>
    <col min="2577" max="2816" width="9.140625" style="92"/>
    <col min="2817" max="2817" width="5" style="92" customWidth="1"/>
    <col min="2818" max="2818" width="17.5703125" style="92" customWidth="1"/>
    <col min="2819" max="2819" width="0.5703125" style="92" customWidth="1"/>
    <col min="2820" max="2820" width="3.7109375" style="92" customWidth="1"/>
    <col min="2821" max="2821" width="17.42578125" style="92" customWidth="1"/>
    <col min="2822" max="2823" width="1" style="92" customWidth="1"/>
    <col min="2824" max="2824" width="8.42578125" style="92" customWidth="1"/>
    <col min="2825" max="2825" width="10.140625" style="92" customWidth="1"/>
    <col min="2826" max="2826" width="9.28515625" style="92" customWidth="1"/>
    <col min="2827" max="2827" width="1.7109375" style="92" customWidth="1"/>
    <col min="2828" max="2828" width="3.85546875" style="92" customWidth="1"/>
    <col min="2829" max="2829" width="15.28515625" style="92" customWidth="1"/>
    <col min="2830" max="2830" width="5" style="92" customWidth="1"/>
    <col min="2831" max="2831" width="4.85546875" style="92" customWidth="1"/>
    <col min="2832" max="2832" width="32.140625" style="92" customWidth="1"/>
    <col min="2833" max="3072" width="9.140625" style="92"/>
    <col min="3073" max="3073" width="5" style="92" customWidth="1"/>
    <col min="3074" max="3074" width="17.5703125" style="92" customWidth="1"/>
    <col min="3075" max="3075" width="0.5703125" style="92" customWidth="1"/>
    <col min="3076" max="3076" width="3.7109375" style="92" customWidth="1"/>
    <col min="3077" max="3077" width="17.42578125" style="92" customWidth="1"/>
    <col min="3078" max="3079" width="1" style="92" customWidth="1"/>
    <col min="3080" max="3080" width="8.42578125" style="92" customWidth="1"/>
    <col min="3081" max="3081" width="10.140625" style="92" customWidth="1"/>
    <col min="3082" max="3082" width="9.28515625" style="92" customWidth="1"/>
    <col min="3083" max="3083" width="1.7109375" style="92" customWidth="1"/>
    <col min="3084" max="3084" width="3.85546875" style="92" customWidth="1"/>
    <col min="3085" max="3085" width="15.28515625" style="92" customWidth="1"/>
    <col min="3086" max="3086" width="5" style="92" customWidth="1"/>
    <col min="3087" max="3087" width="4.85546875" style="92" customWidth="1"/>
    <col min="3088" max="3088" width="32.140625" style="92" customWidth="1"/>
    <col min="3089" max="3328" width="9.140625" style="92"/>
    <col min="3329" max="3329" width="5" style="92" customWidth="1"/>
    <col min="3330" max="3330" width="17.5703125" style="92" customWidth="1"/>
    <col min="3331" max="3331" width="0.5703125" style="92" customWidth="1"/>
    <col min="3332" max="3332" width="3.7109375" style="92" customWidth="1"/>
    <col min="3333" max="3333" width="17.42578125" style="92" customWidth="1"/>
    <col min="3334" max="3335" width="1" style="92" customWidth="1"/>
    <col min="3336" max="3336" width="8.42578125" style="92" customWidth="1"/>
    <col min="3337" max="3337" width="10.140625" style="92" customWidth="1"/>
    <col min="3338" max="3338" width="9.28515625" style="92" customWidth="1"/>
    <col min="3339" max="3339" width="1.7109375" style="92" customWidth="1"/>
    <col min="3340" max="3340" width="3.85546875" style="92" customWidth="1"/>
    <col min="3341" max="3341" width="15.28515625" style="92" customWidth="1"/>
    <col min="3342" max="3342" width="5" style="92" customWidth="1"/>
    <col min="3343" max="3343" width="4.85546875" style="92" customWidth="1"/>
    <col min="3344" max="3344" width="32.140625" style="92" customWidth="1"/>
    <col min="3345" max="3584" width="9.140625" style="92"/>
    <col min="3585" max="3585" width="5" style="92" customWidth="1"/>
    <col min="3586" max="3586" width="17.5703125" style="92" customWidth="1"/>
    <col min="3587" max="3587" width="0.5703125" style="92" customWidth="1"/>
    <col min="3588" max="3588" width="3.7109375" style="92" customWidth="1"/>
    <col min="3589" max="3589" width="17.42578125" style="92" customWidth="1"/>
    <col min="3590" max="3591" width="1" style="92" customWidth="1"/>
    <col min="3592" max="3592" width="8.42578125" style="92" customWidth="1"/>
    <col min="3593" max="3593" width="10.140625" style="92" customWidth="1"/>
    <col min="3594" max="3594" width="9.28515625" style="92" customWidth="1"/>
    <col min="3595" max="3595" width="1.7109375" style="92" customWidth="1"/>
    <col min="3596" max="3596" width="3.85546875" style="92" customWidth="1"/>
    <col min="3597" max="3597" width="15.28515625" style="92" customWidth="1"/>
    <col min="3598" max="3598" width="5" style="92" customWidth="1"/>
    <col min="3599" max="3599" width="4.85546875" style="92" customWidth="1"/>
    <col min="3600" max="3600" width="32.140625" style="92" customWidth="1"/>
    <col min="3601" max="3840" width="9.140625" style="92"/>
    <col min="3841" max="3841" width="5" style="92" customWidth="1"/>
    <col min="3842" max="3842" width="17.5703125" style="92" customWidth="1"/>
    <col min="3843" max="3843" width="0.5703125" style="92" customWidth="1"/>
    <col min="3844" max="3844" width="3.7109375" style="92" customWidth="1"/>
    <col min="3845" max="3845" width="17.42578125" style="92" customWidth="1"/>
    <col min="3846" max="3847" width="1" style="92" customWidth="1"/>
    <col min="3848" max="3848" width="8.42578125" style="92" customWidth="1"/>
    <col min="3849" max="3849" width="10.140625" style="92" customWidth="1"/>
    <col min="3850" max="3850" width="9.28515625" style="92" customWidth="1"/>
    <col min="3851" max="3851" width="1.7109375" style="92" customWidth="1"/>
    <col min="3852" max="3852" width="3.85546875" style="92" customWidth="1"/>
    <col min="3853" max="3853" width="15.28515625" style="92" customWidth="1"/>
    <col min="3854" max="3854" width="5" style="92" customWidth="1"/>
    <col min="3855" max="3855" width="4.85546875" style="92" customWidth="1"/>
    <col min="3856" max="3856" width="32.140625" style="92" customWidth="1"/>
    <col min="3857" max="4096" width="9.140625" style="92"/>
    <col min="4097" max="4097" width="5" style="92" customWidth="1"/>
    <col min="4098" max="4098" width="17.5703125" style="92" customWidth="1"/>
    <col min="4099" max="4099" width="0.5703125" style="92" customWidth="1"/>
    <col min="4100" max="4100" width="3.7109375" style="92" customWidth="1"/>
    <col min="4101" max="4101" width="17.42578125" style="92" customWidth="1"/>
    <col min="4102" max="4103" width="1" style="92" customWidth="1"/>
    <col min="4104" max="4104" width="8.42578125" style="92" customWidth="1"/>
    <col min="4105" max="4105" width="10.140625" style="92" customWidth="1"/>
    <col min="4106" max="4106" width="9.28515625" style="92" customWidth="1"/>
    <col min="4107" max="4107" width="1.7109375" style="92" customWidth="1"/>
    <col min="4108" max="4108" width="3.85546875" style="92" customWidth="1"/>
    <col min="4109" max="4109" width="15.28515625" style="92" customWidth="1"/>
    <col min="4110" max="4110" width="5" style="92" customWidth="1"/>
    <col min="4111" max="4111" width="4.85546875" style="92" customWidth="1"/>
    <col min="4112" max="4112" width="32.140625" style="92" customWidth="1"/>
    <col min="4113" max="4352" width="9.140625" style="92"/>
    <col min="4353" max="4353" width="5" style="92" customWidth="1"/>
    <col min="4354" max="4354" width="17.5703125" style="92" customWidth="1"/>
    <col min="4355" max="4355" width="0.5703125" style="92" customWidth="1"/>
    <col min="4356" max="4356" width="3.7109375" style="92" customWidth="1"/>
    <col min="4357" max="4357" width="17.42578125" style="92" customWidth="1"/>
    <col min="4358" max="4359" width="1" style="92" customWidth="1"/>
    <col min="4360" max="4360" width="8.42578125" style="92" customWidth="1"/>
    <col min="4361" max="4361" width="10.140625" style="92" customWidth="1"/>
    <col min="4362" max="4362" width="9.28515625" style="92" customWidth="1"/>
    <col min="4363" max="4363" width="1.7109375" style="92" customWidth="1"/>
    <col min="4364" max="4364" width="3.85546875" style="92" customWidth="1"/>
    <col min="4365" max="4365" width="15.28515625" style="92" customWidth="1"/>
    <col min="4366" max="4366" width="5" style="92" customWidth="1"/>
    <col min="4367" max="4367" width="4.85546875" style="92" customWidth="1"/>
    <col min="4368" max="4368" width="32.140625" style="92" customWidth="1"/>
    <col min="4369" max="4608" width="9.140625" style="92"/>
    <col min="4609" max="4609" width="5" style="92" customWidth="1"/>
    <col min="4610" max="4610" width="17.5703125" style="92" customWidth="1"/>
    <col min="4611" max="4611" width="0.5703125" style="92" customWidth="1"/>
    <col min="4612" max="4612" width="3.7109375" style="92" customWidth="1"/>
    <col min="4613" max="4613" width="17.42578125" style="92" customWidth="1"/>
    <col min="4614" max="4615" width="1" style="92" customWidth="1"/>
    <col min="4616" max="4616" width="8.42578125" style="92" customWidth="1"/>
    <col min="4617" max="4617" width="10.140625" style="92" customWidth="1"/>
    <col min="4618" max="4618" width="9.28515625" style="92" customWidth="1"/>
    <col min="4619" max="4619" width="1.7109375" style="92" customWidth="1"/>
    <col min="4620" max="4620" width="3.85546875" style="92" customWidth="1"/>
    <col min="4621" max="4621" width="15.28515625" style="92" customWidth="1"/>
    <col min="4622" max="4622" width="5" style="92" customWidth="1"/>
    <col min="4623" max="4623" width="4.85546875" style="92" customWidth="1"/>
    <col min="4624" max="4624" width="32.140625" style="92" customWidth="1"/>
    <col min="4625" max="4864" width="9.140625" style="92"/>
    <col min="4865" max="4865" width="5" style="92" customWidth="1"/>
    <col min="4866" max="4866" width="17.5703125" style="92" customWidth="1"/>
    <col min="4867" max="4867" width="0.5703125" style="92" customWidth="1"/>
    <col min="4868" max="4868" width="3.7109375" style="92" customWidth="1"/>
    <col min="4869" max="4869" width="17.42578125" style="92" customWidth="1"/>
    <col min="4870" max="4871" width="1" style="92" customWidth="1"/>
    <col min="4872" max="4872" width="8.42578125" style="92" customWidth="1"/>
    <col min="4873" max="4873" width="10.140625" style="92" customWidth="1"/>
    <col min="4874" max="4874" width="9.28515625" style="92" customWidth="1"/>
    <col min="4875" max="4875" width="1.7109375" style="92" customWidth="1"/>
    <col min="4876" max="4876" width="3.85546875" style="92" customWidth="1"/>
    <col min="4877" max="4877" width="15.28515625" style="92" customWidth="1"/>
    <col min="4878" max="4878" width="5" style="92" customWidth="1"/>
    <col min="4879" max="4879" width="4.85546875" style="92" customWidth="1"/>
    <col min="4880" max="4880" width="32.140625" style="92" customWidth="1"/>
    <col min="4881" max="5120" width="9.140625" style="92"/>
    <col min="5121" max="5121" width="5" style="92" customWidth="1"/>
    <col min="5122" max="5122" width="17.5703125" style="92" customWidth="1"/>
    <col min="5123" max="5123" width="0.5703125" style="92" customWidth="1"/>
    <col min="5124" max="5124" width="3.7109375" style="92" customWidth="1"/>
    <col min="5125" max="5125" width="17.42578125" style="92" customWidth="1"/>
    <col min="5126" max="5127" width="1" style="92" customWidth="1"/>
    <col min="5128" max="5128" width="8.42578125" style="92" customWidth="1"/>
    <col min="5129" max="5129" width="10.140625" style="92" customWidth="1"/>
    <col min="5130" max="5130" width="9.28515625" style="92" customWidth="1"/>
    <col min="5131" max="5131" width="1.7109375" style="92" customWidth="1"/>
    <col min="5132" max="5132" width="3.85546875" style="92" customWidth="1"/>
    <col min="5133" max="5133" width="15.28515625" style="92" customWidth="1"/>
    <col min="5134" max="5134" width="5" style="92" customWidth="1"/>
    <col min="5135" max="5135" width="4.85546875" style="92" customWidth="1"/>
    <col min="5136" max="5136" width="32.140625" style="92" customWidth="1"/>
    <col min="5137" max="5376" width="9.140625" style="92"/>
    <col min="5377" max="5377" width="5" style="92" customWidth="1"/>
    <col min="5378" max="5378" width="17.5703125" style="92" customWidth="1"/>
    <col min="5379" max="5379" width="0.5703125" style="92" customWidth="1"/>
    <col min="5380" max="5380" width="3.7109375" style="92" customWidth="1"/>
    <col min="5381" max="5381" width="17.42578125" style="92" customWidth="1"/>
    <col min="5382" max="5383" width="1" style="92" customWidth="1"/>
    <col min="5384" max="5384" width="8.42578125" style="92" customWidth="1"/>
    <col min="5385" max="5385" width="10.140625" style="92" customWidth="1"/>
    <col min="5386" max="5386" width="9.28515625" style="92" customWidth="1"/>
    <col min="5387" max="5387" width="1.7109375" style="92" customWidth="1"/>
    <col min="5388" max="5388" width="3.85546875" style="92" customWidth="1"/>
    <col min="5389" max="5389" width="15.28515625" style="92" customWidth="1"/>
    <col min="5390" max="5390" width="5" style="92" customWidth="1"/>
    <col min="5391" max="5391" width="4.85546875" style="92" customWidth="1"/>
    <col min="5392" max="5392" width="32.140625" style="92" customWidth="1"/>
    <col min="5393" max="5632" width="9.140625" style="92"/>
    <col min="5633" max="5633" width="5" style="92" customWidth="1"/>
    <col min="5634" max="5634" width="17.5703125" style="92" customWidth="1"/>
    <col min="5635" max="5635" width="0.5703125" style="92" customWidth="1"/>
    <col min="5636" max="5636" width="3.7109375" style="92" customWidth="1"/>
    <col min="5637" max="5637" width="17.42578125" style="92" customWidth="1"/>
    <col min="5638" max="5639" width="1" style="92" customWidth="1"/>
    <col min="5640" max="5640" width="8.42578125" style="92" customWidth="1"/>
    <col min="5641" max="5641" width="10.140625" style="92" customWidth="1"/>
    <col min="5642" max="5642" width="9.28515625" style="92" customWidth="1"/>
    <col min="5643" max="5643" width="1.7109375" style="92" customWidth="1"/>
    <col min="5644" max="5644" width="3.85546875" style="92" customWidth="1"/>
    <col min="5645" max="5645" width="15.28515625" style="92" customWidth="1"/>
    <col min="5646" max="5646" width="5" style="92" customWidth="1"/>
    <col min="5647" max="5647" width="4.85546875" style="92" customWidth="1"/>
    <col min="5648" max="5648" width="32.140625" style="92" customWidth="1"/>
    <col min="5649" max="5888" width="9.140625" style="92"/>
    <col min="5889" max="5889" width="5" style="92" customWidth="1"/>
    <col min="5890" max="5890" width="17.5703125" style="92" customWidth="1"/>
    <col min="5891" max="5891" width="0.5703125" style="92" customWidth="1"/>
    <col min="5892" max="5892" width="3.7109375" style="92" customWidth="1"/>
    <col min="5893" max="5893" width="17.42578125" style="92" customWidth="1"/>
    <col min="5894" max="5895" width="1" style="92" customWidth="1"/>
    <col min="5896" max="5896" width="8.42578125" style="92" customWidth="1"/>
    <col min="5897" max="5897" width="10.140625" style="92" customWidth="1"/>
    <col min="5898" max="5898" width="9.28515625" style="92" customWidth="1"/>
    <col min="5899" max="5899" width="1.7109375" style="92" customWidth="1"/>
    <col min="5900" max="5900" width="3.85546875" style="92" customWidth="1"/>
    <col min="5901" max="5901" width="15.28515625" style="92" customWidth="1"/>
    <col min="5902" max="5902" width="5" style="92" customWidth="1"/>
    <col min="5903" max="5903" width="4.85546875" style="92" customWidth="1"/>
    <col min="5904" max="5904" width="32.140625" style="92" customWidth="1"/>
    <col min="5905" max="6144" width="9.140625" style="92"/>
    <col min="6145" max="6145" width="5" style="92" customWidth="1"/>
    <col min="6146" max="6146" width="17.5703125" style="92" customWidth="1"/>
    <col min="6147" max="6147" width="0.5703125" style="92" customWidth="1"/>
    <col min="6148" max="6148" width="3.7109375" style="92" customWidth="1"/>
    <col min="6149" max="6149" width="17.42578125" style="92" customWidth="1"/>
    <col min="6150" max="6151" width="1" style="92" customWidth="1"/>
    <col min="6152" max="6152" width="8.42578125" style="92" customWidth="1"/>
    <col min="6153" max="6153" width="10.140625" style="92" customWidth="1"/>
    <col min="6154" max="6154" width="9.28515625" style="92" customWidth="1"/>
    <col min="6155" max="6155" width="1.7109375" style="92" customWidth="1"/>
    <col min="6156" max="6156" width="3.85546875" style="92" customWidth="1"/>
    <col min="6157" max="6157" width="15.28515625" style="92" customWidth="1"/>
    <col min="6158" max="6158" width="5" style="92" customWidth="1"/>
    <col min="6159" max="6159" width="4.85546875" style="92" customWidth="1"/>
    <col min="6160" max="6160" width="32.140625" style="92" customWidth="1"/>
    <col min="6161" max="6400" width="9.140625" style="92"/>
    <col min="6401" max="6401" width="5" style="92" customWidth="1"/>
    <col min="6402" max="6402" width="17.5703125" style="92" customWidth="1"/>
    <col min="6403" max="6403" width="0.5703125" style="92" customWidth="1"/>
    <col min="6404" max="6404" width="3.7109375" style="92" customWidth="1"/>
    <col min="6405" max="6405" width="17.42578125" style="92" customWidth="1"/>
    <col min="6406" max="6407" width="1" style="92" customWidth="1"/>
    <col min="6408" max="6408" width="8.42578125" style="92" customWidth="1"/>
    <col min="6409" max="6409" width="10.140625" style="92" customWidth="1"/>
    <col min="6410" max="6410" width="9.28515625" style="92" customWidth="1"/>
    <col min="6411" max="6411" width="1.7109375" style="92" customWidth="1"/>
    <col min="6412" max="6412" width="3.85546875" style="92" customWidth="1"/>
    <col min="6413" max="6413" width="15.28515625" style="92" customWidth="1"/>
    <col min="6414" max="6414" width="5" style="92" customWidth="1"/>
    <col min="6415" max="6415" width="4.85546875" style="92" customWidth="1"/>
    <col min="6416" max="6416" width="32.140625" style="92" customWidth="1"/>
    <col min="6417" max="6656" width="9.140625" style="92"/>
    <col min="6657" max="6657" width="5" style="92" customWidth="1"/>
    <col min="6658" max="6658" width="17.5703125" style="92" customWidth="1"/>
    <col min="6659" max="6659" width="0.5703125" style="92" customWidth="1"/>
    <col min="6660" max="6660" width="3.7109375" style="92" customWidth="1"/>
    <col min="6661" max="6661" width="17.42578125" style="92" customWidth="1"/>
    <col min="6662" max="6663" width="1" style="92" customWidth="1"/>
    <col min="6664" max="6664" width="8.42578125" style="92" customWidth="1"/>
    <col min="6665" max="6665" width="10.140625" style="92" customWidth="1"/>
    <col min="6666" max="6666" width="9.28515625" style="92" customWidth="1"/>
    <col min="6667" max="6667" width="1.7109375" style="92" customWidth="1"/>
    <col min="6668" max="6668" width="3.85546875" style="92" customWidth="1"/>
    <col min="6669" max="6669" width="15.28515625" style="92" customWidth="1"/>
    <col min="6670" max="6670" width="5" style="92" customWidth="1"/>
    <col min="6671" max="6671" width="4.85546875" style="92" customWidth="1"/>
    <col min="6672" max="6672" width="32.140625" style="92" customWidth="1"/>
    <col min="6673" max="6912" width="9.140625" style="92"/>
    <col min="6913" max="6913" width="5" style="92" customWidth="1"/>
    <col min="6914" max="6914" width="17.5703125" style="92" customWidth="1"/>
    <col min="6915" max="6915" width="0.5703125" style="92" customWidth="1"/>
    <col min="6916" max="6916" width="3.7109375" style="92" customWidth="1"/>
    <col min="6917" max="6917" width="17.42578125" style="92" customWidth="1"/>
    <col min="6918" max="6919" width="1" style="92" customWidth="1"/>
    <col min="6920" max="6920" width="8.42578125" style="92" customWidth="1"/>
    <col min="6921" max="6921" width="10.140625" style="92" customWidth="1"/>
    <col min="6922" max="6922" width="9.28515625" style="92" customWidth="1"/>
    <col min="6923" max="6923" width="1.7109375" style="92" customWidth="1"/>
    <col min="6924" max="6924" width="3.85546875" style="92" customWidth="1"/>
    <col min="6925" max="6925" width="15.28515625" style="92" customWidth="1"/>
    <col min="6926" max="6926" width="5" style="92" customWidth="1"/>
    <col min="6927" max="6927" width="4.85546875" style="92" customWidth="1"/>
    <col min="6928" max="6928" width="32.140625" style="92" customWidth="1"/>
    <col min="6929" max="7168" width="9.140625" style="92"/>
    <col min="7169" max="7169" width="5" style="92" customWidth="1"/>
    <col min="7170" max="7170" width="17.5703125" style="92" customWidth="1"/>
    <col min="7171" max="7171" width="0.5703125" style="92" customWidth="1"/>
    <col min="7172" max="7172" width="3.7109375" style="92" customWidth="1"/>
    <col min="7173" max="7173" width="17.42578125" style="92" customWidth="1"/>
    <col min="7174" max="7175" width="1" style="92" customWidth="1"/>
    <col min="7176" max="7176" width="8.42578125" style="92" customWidth="1"/>
    <col min="7177" max="7177" width="10.140625" style="92" customWidth="1"/>
    <col min="7178" max="7178" width="9.28515625" style="92" customWidth="1"/>
    <col min="7179" max="7179" width="1.7109375" style="92" customWidth="1"/>
    <col min="7180" max="7180" width="3.85546875" style="92" customWidth="1"/>
    <col min="7181" max="7181" width="15.28515625" style="92" customWidth="1"/>
    <col min="7182" max="7182" width="5" style="92" customWidth="1"/>
    <col min="7183" max="7183" width="4.85546875" style="92" customWidth="1"/>
    <col min="7184" max="7184" width="32.140625" style="92" customWidth="1"/>
    <col min="7185" max="7424" width="9.140625" style="92"/>
    <col min="7425" max="7425" width="5" style="92" customWidth="1"/>
    <col min="7426" max="7426" width="17.5703125" style="92" customWidth="1"/>
    <col min="7427" max="7427" width="0.5703125" style="92" customWidth="1"/>
    <col min="7428" max="7428" width="3.7109375" style="92" customWidth="1"/>
    <col min="7429" max="7429" width="17.42578125" style="92" customWidth="1"/>
    <col min="7430" max="7431" width="1" style="92" customWidth="1"/>
    <col min="7432" max="7432" width="8.42578125" style="92" customWidth="1"/>
    <col min="7433" max="7433" width="10.140625" style="92" customWidth="1"/>
    <col min="7434" max="7434" width="9.28515625" style="92" customWidth="1"/>
    <col min="7435" max="7435" width="1.7109375" style="92" customWidth="1"/>
    <col min="7436" max="7436" width="3.85546875" style="92" customWidth="1"/>
    <col min="7437" max="7437" width="15.28515625" style="92" customWidth="1"/>
    <col min="7438" max="7438" width="5" style="92" customWidth="1"/>
    <col min="7439" max="7439" width="4.85546875" style="92" customWidth="1"/>
    <col min="7440" max="7440" width="32.140625" style="92" customWidth="1"/>
    <col min="7441" max="7680" width="9.140625" style="92"/>
    <col min="7681" max="7681" width="5" style="92" customWidth="1"/>
    <col min="7682" max="7682" width="17.5703125" style="92" customWidth="1"/>
    <col min="7683" max="7683" width="0.5703125" style="92" customWidth="1"/>
    <col min="7684" max="7684" width="3.7109375" style="92" customWidth="1"/>
    <col min="7685" max="7685" width="17.42578125" style="92" customWidth="1"/>
    <col min="7686" max="7687" width="1" style="92" customWidth="1"/>
    <col min="7688" max="7688" width="8.42578125" style="92" customWidth="1"/>
    <col min="7689" max="7689" width="10.140625" style="92" customWidth="1"/>
    <col min="7690" max="7690" width="9.28515625" style="92" customWidth="1"/>
    <col min="7691" max="7691" width="1.7109375" style="92" customWidth="1"/>
    <col min="7692" max="7692" width="3.85546875" style="92" customWidth="1"/>
    <col min="7693" max="7693" width="15.28515625" style="92" customWidth="1"/>
    <col min="7694" max="7694" width="5" style="92" customWidth="1"/>
    <col min="7695" max="7695" width="4.85546875" style="92" customWidth="1"/>
    <col min="7696" max="7696" width="32.140625" style="92" customWidth="1"/>
    <col min="7697" max="7936" width="9.140625" style="92"/>
    <col min="7937" max="7937" width="5" style="92" customWidth="1"/>
    <col min="7938" max="7938" width="17.5703125" style="92" customWidth="1"/>
    <col min="7939" max="7939" width="0.5703125" style="92" customWidth="1"/>
    <col min="7940" max="7940" width="3.7109375" style="92" customWidth="1"/>
    <col min="7941" max="7941" width="17.42578125" style="92" customWidth="1"/>
    <col min="7942" max="7943" width="1" style="92" customWidth="1"/>
    <col min="7944" max="7944" width="8.42578125" style="92" customWidth="1"/>
    <col min="7945" max="7945" width="10.140625" style="92" customWidth="1"/>
    <col min="7946" max="7946" width="9.28515625" style="92" customWidth="1"/>
    <col min="7947" max="7947" width="1.7109375" style="92" customWidth="1"/>
    <col min="7948" max="7948" width="3.85546875" style="92" customWidth="1"/>
    <col min="7949" max="7949" width="15.28515625" style="92" customWidth="1"/>
    <col min="7950" max="7950" width="5" style="92" customWidth="1"/>
    <col min="7951" max="7951" width="4.85546875" style="92" customWidth="1"/>
    <col min="7952" max="7952" width="32.140625" style="92" customWidth="1"/>
    <col min="7953" max="8192" width="9.140625" style="92"/>
    <col min="8193" max="8193" width="5" style="92" customWidth="1"/>
    <col min="8194" max="8194" width="17.5703125" style="92" customWidth="1"/>
    <col min="8195" max="8195" width="0.5703125" style="92" customWidth="1"/>
    <col min="8196" max="8196" width="3.7109375" style="92" customWidth="1"/>
    <col min="8197" max="8197" width="17.42578125" style="92" customWidth="1"/>
    <col min="8198" max="8199" width="1" style="92" customWidth="1"/>
    <col min="8200" max="8200" width="8.42578125" style="92" customWidth="1"/>
    <col min="8201" max="8201" width="10.140625" style="92" customWidth="1"/>
    <col min="8202" max="8202" width="9.28515625" style="92" customWidth="1"/>
    <col min="8203" max="8203" width="1.7109375" style="92" customWidth="1"/>
    <col min="8204" max="8204" width="3.85546875" style="92" customWidth="1"/>
    <col min="8205" max="8205" width="15.28515625" style="92" customWidth="1"/>
    <col min="8206" max="8206" width="5" style="92" customWidth="1"/>
    <col min="8207" max="8207" width="4.85546875" style="92" customWidth="1"/>
    <col min="8208" max="8208" width="32.140625" style="92" customWidth="1"/>
    <col min="8209" max="8448" width="9.140625" style="92"/>
    <col min="8449" max="8449" width="5" style="92" customWidth="1"/>
    <col min="8450" max="8450" width="17.5703125" style="92" customWidth="1"/>
    <col min="8451" max="8451" width="0.5703125" style="92" customWidth="1"/>
    <col min="8452" max="8452" width="3.7109375" style="92" customWidth="1"/>
    <col min="8453" max="8453" width="17.42578125" style="92" customWidth="1"/>
    <col min="8454" max="8455" width="1" style="92" customWidth="1"/>
    <col min="8456" max="8456" width="8.42578125" style="92" customWidth="1"/>
    <col min="8457" max="8457" width="10.140625" style="92" customWidth="1"/>
    <col min="8458" max="8458" width="9.28515625" style="92" customWidth="1"/>
    <col min="8459" max="8459" width="1.7109375" style="92" customWidth="1"/>
    <col min="8460" max="8460" width="3.85546875" style="92" customWidth="1"/>
    <col min="8461" max="8461" width="15.28515625" style="92" customWidth="1"/>
    <col min="8462" max="8462" width="5" style="92" customWidth="1"/>
    <col min="8463" max="8463" width="4.85546875" style="92" customWidth="1"/>
    <col min="8464" max="8464" width="32.140625" style="92" customWidth="1"/>
    <col min="8465" max="8704" width="9.140625" style="92"/>
    <col min="8705" max="8705" width="5" style="92" customWidth="1"/>
    <col min="8706" max="8706" width="17.5703125" style="92" customWidth="1"/>
    <col min="8707" max="8707" width="0.5703125" style="92" customWidth="1"/>
    <col min="8708" max="8708" width="3.7109375" style="92" customWidth="1"/>
    <col min="8709" max="8709" width="17.42578125" style="92" customWidth="1"/>
    <col min="8710" max="8711" width="1" style="92" customWidth="1"/>
    <col min="8712" max="8712" width="8.42578125" style="92" customWidth="1"/>
    <col min="8713" max="8713" width="10.140625" style="92" customWidth="1"/>
    <col min="8714" max="8714" width="9.28515625" style="92" customWidth="1"/>
    <col min="8715" max="8715" width="1.7109375" style="92" customWidth="1"/>
    <col min="8716" max="8716" width="3.85546875" style="92" customWidth="1"/>
    <col min="8717" max="8717" width="15.28515625" style="92" customWidth="1"/>
    <col min="8718" max="8718" width="5" style="92" customWidth="1"/>
    <col min="8719" max="8719" width="4.85546875" style="92" customWidth="1"/>
    <col min="8720" max="8720" width="32.140625" style="92" customWidth="1"/>
    <col min="8721" max="8960" width="9.140625" style="92"/>
    <col min="8961" max="8961" width="5" style="92" customWidth="1"/>
    <col min="8962" max="8962" width="17.5703125" style="92" customWidth="1"/>
    <col min="8963" max="8963" width="0.5703125" style="92" customWidth="1"/>
    <col min="8964" max="8964" width="3.7109375" style="92" customWidth="1"/>
    <col min="8965" max="8965" width="17.42578125" style="92" customWidth="1"/>
    <col min="8966" max="8967" width="1" style="92" customWidth="1"/>
    <col min="8968" max="8968" width="8.42578125" style="92" customWidth="1"/>
    <col min="8969" max="8969" width="10.140625" style="92" customWidth="1"/>
    <col min="8970" max="8970" width="9.28515625" style="92" customWidth="1"/>
    <col min="8971" max="8971" width="1.7109375" style="92" customWidth="1"/>
    <col min="8972" max="8972" width="3.85546875" style="92" customWidth="1"/>
    <col min="8973" max="8973" width="15.28515625" style="92" customWidth="1"/>
    <col min="8974" max="8974" width="5" style="92" customWidth="1"/>
    <col min="8975" max="8975" width="4.85546875" style="92" customWidth="1"/>
    <col min="8976" max="8976" width="32.140625" style="92" customWidth="1"/>
    <col min="8977" max="9216" width="9.140625" style="92"/>
    <col min="9217" max="9217" width="5" style="92" customWidth="1"/>
    <col min="9218" max="9218" width="17.5703125" style="92" customWidth="1"/>
    <col min="9219" max="9219" width="0.5703125" style="92" customWidth="1"/>
    <col min="9220" max="9220" width="3.7109375" style="92" customWidth="1"/>
    <col min="9221" max="9221" width="17.42578125" style="92" customWidth="1"/>
    <col min="9222" max="9223" width="1" style="92" customWidth="1"/>
    <col min="9224" max="9224" width="8.42578125" style="92" customWidth="1"/>
    <col min="9225" max="9225" width="10.140625" style="92" customWidth="1"/>
    <col min="9226" max="9226" width="9.28515625" style="92" customWidth="1"/>
    <col min="9227" max="9227" width="1.7109375" style="92" customWidth="1"/>
    <col min="9228" max="9228" width="3.85546875" style="92" customWidth="1"/>
    <col min="9229" max="9229" width="15.28515625" style="92" customWidth="1"/>
    <col min="9230" max="9230" width="5" style="92" customWidth="1"/>
    <col min="9231" max="9231" width="4.85546875" style="92" customWidth="1"/>
    <col min="9232" max="9232" width="32.140625" style="92" customWidth="1"/>
    <col min="9233" max="9472" width="9.140625" style="92"/>
    <col min="9473" max="9473" width="5" style="92" customWidth="1"/>
    <col min="9474" max="9474" width="17.5703125" style="92" customWidth="1"/>
    <col min="9475" max="9475" width="0.5703125" style="92" customWidth="1"/>
    <col min="9476" max="9476" width="3.7109375" style="92" customWidth="1"/>
    <col min="9477" max="9477" width="17.42578125" style="92" customWidth="1"/>
    <col min="9478" max="9479" width="1" style="92" customWidth="1"/>
    <col min="9480" max="9480" width="8.42578125" style="92" customWidth="1"/>
    <col min="9481" max="9481" width="10.140625" style="92" customWidth="1"/>
    <col min="9482" max="9482" width="9.28515625" style="92" customWidth="1"/>
    <col min="9483" max="9483" width="1.7109375" style="92" customWidth="1"/>
    <col min="9484" max="9484" width="3.85546875" style="92" customWidth="1"/>
    <col min="9485" max="9485" width="15.28515625" style="92" customWidth="1"/>
    <col min="9486" max="9486" width="5" style="92" customWidth="1"/>
    <col min="9487" max="9487" width="4.85546875" style="92" customWidth="1"/>
    <col min="9488" max="9488" width="32.140625" style="92" customWidth="1"/>
    <col min="9489" max="9728" width="9.140625" style="92"/>
    <col min="9729" max="9729" width="5" style="92" customWidth="1"/>
    <col min="9730" max="9730" width="17.5703125" style="92" customWidth="1"/>
    <col min="9731" max="9731" width="0.5703125" style="92" customWidth="1"/>
    <col min="9732" max="9732" width="3.7109375" style="92" customWidth="1"/>
    <col min="9733" max="9733" width="17.42578125" style="92" customWidth="1"/>
    <col min="9734" max="9735" width="1" style="92" customWidth="1"/>
    <col min="9736" max="9736" width="8.42578125" style="92" customWidth="1"/>
    <col min="9737" max="9737" width="10.140625" style="92" customWidth="1"/>
    <col min="9738" max="9738" width="9.28515625" style="92" customWidth="1"/>
    <col min="9739" max="9739" width="1.7109375" style="92" customWidth="1"/>
    <col min="9740" max="9740" width="3.85546875" style="92" customWidth="1"/>
    <col min="9741" max="9741" width="15.28515625" style="92" customWidth="1"/>
    <col min="9742" max="9742" width="5" style="92" customWidth="1"/>
    <col min="9743" max="9743" width="4.85546875" style="92" customWidth="1"/>
    <col min="9744" max="9744" width="32.140625" style="92" customWidth="1"/>
    <col min="9745" max="9984" width="9.140625" style="92"/>
    <col min="9985" max="9985" width="5" style="92" customWidth="1"/>
    <col min="9986" max="9986" width="17.5703125" style="92" customWidth="1"/>
    <col min="9987" max="9987" width="0.5703125" style="92" customWidth="1"/>
    <col min="9988" max="9988" width="3.7109375" style="92" customWidth="1"/>
    <col min="9989" max="9989" width="17.42578125" style="92" customWidth="1"/>
    <col min="9990" max="9991" width="1" style="92" customWidth="1"/>
    <col min="9992" max="9992" width="8.42578125" style="92" customWidth="1"/>
    <col min="9993" max="9993" width="10.140625" style="92" customWidth="1"/>
    <col min="9994" max="9994" width="9.28515625" style="92" customWidth="1"/>
    <col min="9995" max="9995" width="1.7109375" style="92" customWidth="1"/>
    <col min="9996" max="9996" width="3.85546875" style="92" customWidth="1"/>
    <col min="9997" max="9997" width="15.28515625" style="92" customWidth="1"/>
    <col min="9998" max="9998" width="5" style="92" customWidth="1"/>
    <col min="9999" max="9999" width="4.85546875" style="92" customWidth="1"/>
    <col min="10000" max="10000" width="32.140625" style="92" customWidth="1"/>
    <col min="10001" max="10240" width="9.140625" style="92"/>
    <col min="10241" max="10241" width="5" style="92" customWidth="1"/>
    <col min="10242" max="10242" width="17.5703125" style="92" customWidth="1"/>
    <col min="10243" max="10243" width="0.5703125" style="92" customWidth="1"/>
    <col min="10244" max="10244" width="3.7109375" style="92" customWidth="1"/>
    <col min="10245" max="10245" width="17.42578125" style="92" customWidth="1"/>
    <col min="10246" max="10247" width="1" style="92" customWidth="1"/>
    <col min="10248" max="10248" width="8.42578125" style="92" customWidth="1"/>
    <col min="10249" max="10249" width="10.140625" style="92" customWidth="1"/>
    <col min="10250" max="10250" width="9.28515625" style="92" customWidth="1"/>
    <col min="10251" max="10251" width="1.7109375" style="92" customWidth="1"/>
    <col min="10252" max="10252" width="3.85546875" style="92" customWidth="1"/>
    <col min="10253" max="10253" width="15.28515625" style="92" customWidth="1"/>
    <col min="10254" max="10254" width="5" style="92" customWidth="1"/>
    <col min="10255" max="10255" width="4.85546875" style="92" customWidth="1"/>
    <col min="10256" max="10256" width="32.140625" style="92" customWidth="1"/>
    <col min="10257" max="10496" width="9.140625" style="92"/>
    <col min="10497" max="10497" width="5" style="92" customWidth="1"/>
    <col min="10498" max="10498" width="17.5703125" style="92" customWidth="1"/>
    <col min="10499" max="10499" width="0.5703125" style="92" customWidth="1"/>
    <col min="10500" max="10500" width="3.7109375" style="92" customWidth="1"/>
    <col min="10501" max="10501" width="17.42578125" style="92" customWidth="1"/>
    <col min="10502" max="10503" width="1" style="92" customWidth="1"/>
    <col min="10504" max="10504" width="8.42578125" style="92" customWidth="1"/>
    <col min="10505" max="10505" width="10.140625" style="92" customWidth="1"/>
    <col min="10506" max="10506" width="9.28515625" style="92" customWidth="1"/>
    <col min="10507" max="10507" width="1.7109375" style="92" customWidth="1"/>
    <col min="10508" max="10508" width="3.85546875" style="92" customWidth="1"/>
    <col min="10509" max="10509" width="15.28515625" style="92" customWidth="1"/>
    <col min="10510" max="10510" width="5" style="92" customWidth="1"/>
    <col min="10511" max="10511" width="4.85546875" style="92" customWidth="1"/>
    <col min="10512" max="10512" width="32.140625" style="92" customWidth="1"/>
    <col min="10513" max="10752" width="9.140625" style="92"/>
    <col min="10753" max="10753" width="5" style="92" customWidth="1"/>
    <col min="10754" max="10754" width="17.5703125" style="92" customWidth="1"/>
    <col min="10755" max="10755" width="0.5703125" style="92" customWidth="1"/>
    <col min="10756" max="10756" width="3.7109375" style="92" customWidth="1"/>
    <col min="10757" max="10757" width="17.42578125" style="92" customWidth="1"/>
    <col min="10758" max="10759" width="1" style="92" customWidth="1"/>
    <col min="10760" max="10760" width="8.42578125" style="92" customWidth="1"/>
    <col min="10761" max="10761" width="10.140625" style="92" customWidth="1"/>
    <col min="10762" max="10762" width="9.28515625" style="92" customWidth="1"/>
    <col min="10763" max="10763" width="1.7109375" style="92" customWidth="1"/>
    <col min="10764" max="10764" width="3.85546875" style="92" customWidth="1"/>
    <col min="10765" max="10765" width="15.28515625" style="92" customWidth="1"/>
    <col min="10766" max="10766" width="5" style="92" customWidth="1"/>
    <col min="10767" max="10767" width="4.85546875" style="92" customWidth="1"/>
    <col min="10768" max="10768" width="32.140625" style="92" customWidth="1"/>
    <col min="10769" max="11008" width="9.140625" style="92"/>
    <col min="11009" max="11009" width="5" style="92" customWidth="1"/>
    <col min="11010" max="11010" width="17.5703125" style="92" customWidth="1"/>
    <col min="11011" max="11011" width="0.5703125" style="92" customWidth="1"/>
    <col min="11012" max="11012" width="3.7109375" style="92" customWidth="1"/>
    <col min="11013" max="11013" width="17.42578125" style="92" customWidth="1"/>
    <col min="11014" max="11015" width="1" style="92" customWidth="1"/>
    <col min="11016" max="11016" width="8.42578125" style="92" customWidth="1"/>
    <col min="11017" max="11017" width="10.140625" style="92" customWidth="1"/>
    <col min="11018" max="11018" width="9.28515625" style="92" customWidth="1"/>
    <col min="11019" max="11019" width="1.7109375" style="92" customWidth="1"/>
    <col min="11020" max="11020" width="3.85546875" style="92" customWidth="1"/>
    <col min="11021" max="11021" width="15.28515625" style="92" customWidth="1"/>
    <col min="11022" max="11022" width="5" style="92" customWidth="1"/>
    <col min="11023" max="11023" width="4.85546875" style="92" customWidth="1"/>
    <col min="11024" max="11024" width="32.140625" style="92" customWidth="1"/>
    <col min="11025" max="11264" width="9.140625" style="92"/>
    <col min="11265" max="11265" width="5" style="92" customWidth="1"/>
    <col min="11266" max="11266" width="17.5703125" style="92" customWidth="1"/>
    <col min="11267" max="11267" width="0.5703125" style="92" customWidth="1"/>
    <col min="11268" max="11268" width="3.7109375" style="92" customWidth="1"/>
    <col min="11269" max="11269" width="17.42578125" style="92" customWidth="1"/>
    <col min="11270" max="11271" width="1" style="92" customWidth="1"/>
    <col min="11272" max="11272" width="8.42578125" style="92" customWidth="1"/>
    <col min="11273" max="11273" width="10.140625" style="92" customWidth="1"/>
    <col min="11274" max="11274" width="9.28515625" style="92" customWidth="1"/>
    <col min="11275" max="11275" width="1.7109375" style="92" customWidth="1"/>
    <col min="11276" max="11276" width="3.85546875" style="92" customWidth="1"/>
    <col min="11277" max="11277" width="15.28515625" style="92" customWidth="1"/>
    <col min="11278" max="11278" width="5" style="92" customWidth="1"/>
    <col min="11279" max="11279" width="4.85546875" style="92" customWidth="1"/>
    <col min="11280" max="11280" width="32.140625" style="92" customWidth="1"/>
    <col min="11281" max="11520" width="9.140625" style="92"/>
    <col min="11521" max="11521" width="5" style="92" customWidth="1"/>
    <col min="11522" max="11522" width="17.5703125" style="92" customWidth="1"/>
    <col min="11523" max="11523" width="0.5703125" style="92" customWidth="1"/>
    <col min="11524" max="11524" width="3.7109375" style="92" customWidth="1"/>
    <col min="11525" max="11525" width="17.42578125" style="92" customWidth="1"/>
    <col min="11526" max="11527" width="1" style="92" customWidth="1"/>
    <col min="11528" max="11528" width="8.42578125" style="92" customWidth="1"/>
    <col min="11529" max="11529" width="10.140625" style="92" customWidth="1"/>
    <col min="11530" max="11530" width="9.28515625" style="92" customWidth="1"/>
    <col min="11531" max="11531" width="1.7109375" style="92" customWidth="1"/>
    <col min="11532" max="11532" width="3.85546875" style="92" customWidth="1"/>
    <col min="11533" max="11533" width="15.28515625" style="92" customWidth="1"/>
    <col min="11534" max="11534" width="5" style="92" customWidth="1"/>
    <col min="11535" max="11535" width="4.85546875" style="92" customWidth="1"/>
    <col min="11536" max="11536" width="32.140625" style="92" customWidth="1"/>
    <col min="11537" max="11776" width="9.140625" style="92"/>
    <col min="11777" max="11777" width="5" style="92" customWidth="1"/>
    <col min="11778" max="11778" width="17.5703125" style="92" customWidth="1"/>
    <col min="11779" max="11779" width="0.5703125" style="92" customWidth="1"/>
    <col min="11780" max="11780" width="3.7109375" style="92" customWidth="1"/>
    <col min="11781" max="11781" width="17.42578125" style="92" customWidth="1"/>
    <col min="11782" max="11783" width="1" style="92" customWidth="1"/>
    <col min="11784" max="11784" width="8.42578125" style="92" customWidth="1"/>
    <col min="11785" max="11785" width="10.140625" style="92" customWidth="1"/>
    <col min="11786" max="11786" width="9.28515625" style="92" customWidth="1"/>
    <col min="11787" max="11787" width="1.7109375" style="92" customWidth="1"/>
    <col min="11788" max="11788" width="3.85546875" style="92" customWidth="1"/>
    <col min="11789" max="11789" width="15.28515625" style="92" customWidth="1"/>
    <col min="11790" max="11790" width="5" style="92" customWidth="1"/>
    <col min="11791" max="11791" width="4.85546875" style="92" customWidth="1"/>
    <col min="11792" max="11792" width="32.140625" style="92" customWidth="1"/>
    <col min="11793" max="12032" width="9.140625" style="92"/>
    <col min="12033" max="12033" width="5" style="92" customWidth="1"/>
    <col min="12034" max="12034" width="17.5703125" style="92" customWidth="1"/>
    <col min="12035" max="12035" width="0.5703125" style="92" customWidth="1"/>
    <col min="12036" max="12036" width="3.7109375" style="92" customWidth="1"/>
    <col min="12037" max="12037" width="17.42578125" style="92" customWidth="1"/>
    <col min="12038" max="12039" width="1" style="92" customWidth="1"/>
    <col min="12040" max="12040" width="8.42578125" style="92" customWidth="1"/>
    <col min="12041" max="12041" width="10.140625" style="92" customWidth="1"/>
    <col min="12042" max="12042" width="9.28515625" style="92" customWidth="1"/>
    <col min="12043" max="12043" width="1.7109375" style="92" customWidth="1"/>
    <col min="12044" max="12044" width="3.85546875" style="92" customWidth="1"/>
    <col min="12045" max="12045" width="15.28515625" style="92" customWidth="1"/>
    <col min="12046" max="12046" width="5" style="92" customWidth="1"/>
    <col min="12047" max="12047" width="4.85546875" style="92" customWidth="1"/>
    <col min="12048" max="12048" width="32.140625" style="92" customWidth="1"/>
    <col min="12049" max="12288" width="9.140625" style="92"/>
    <col min="12289" max="12289" width="5" style="92" customWidth="1"/>
    <col min="12290" max="12290" width="17.5703125" style="92" customWidth="1"/>
    <col min="12291" max="12291" width="0.5703125" style="92" customWidth="1"/>
    <col min="12292" max="12292" width="3.7109375" style="92" customWidth="1"/>
    <col min="12293" max="12293" width="17.42578125" style="92" customWidth="1"/>
    <col min="12294" max="12295" width="1" style="92" customWidth="1"/>
    <col min="12296" max="12296" width="8.42578125" style="92" customWidth="1"/>
    <col min="12297" max="12297" width="10.140625" style="92" customWidth="1"/>
    <col min="12298" max="12298" width="9.28515625" style="92" customWidth="1"/>
    <col min="12299" max="12299" width="1.7109375" style="92" customWidth="1"/>
    <col min="12300" max="12300" width="3.85546875" style="92" customWidth="1"/>
    <col min="12301" max="12301" width="15.28515625" style="92" customWidth="1"/>
    <col min="12302" max="12302" width="5" style="92" customWidth="1"/>
    <col min="12303" max="12303" width="4.85546875" style="92" customWidth="1"/>
    <col min="12304" max="12304" width="32.140625" style="92" customWidth="1"/>
    <col min="12305" max="12544" width="9.140625" style="92"/>
    <col min="12545" max="12545" width="5" style="92" customWidth="1"/>
    <col min="12546" max="12546" width="17.5703125" style="92" customWidth="1"/>
    <col min="12547" max="12547" width="0.5703125" style="92" customWidth="1"/>
    <col min="12548" max="12548" width="3.7109375" style="92" customWidth="1"/>
    <col min="12549" max="12549" width="17.42578125" style="92" customWidth="1"/>
    <col min="12550" max="12551" width="1" style="92" customWidth="1"/>
    <col min="12552" max="12552" width="8.42578125" style="92" customWidth="1"/>
    <col min="12553" max="12553" width="10.140625" style="92" customWidth="1"/>
    <col min="12554" max="12554" width="9.28515625" style="92" customWidth="1"/>
    <col min="12555" max="12555" width="1.7109375" style="92" customWidth="1"/>
    <col min="12556" max="12556" width="3.85546875" style="92" customWidth="1"/>
    <col min="12557" max="12557" width="15.28515625" style="92" customWidth="1"/>
    <col min="12558" max="12558" width="5" style="92" customWidth="1"/>
    <col min="12559" max="12559" width="4.85546875" style="92" customWidth="1"/>
    <col min="12560" max="12560" width="32.140625" style="92" customWidth="1"/>
    <col min="12561" max="12800" width="9.140625" style="92"/>
    <col min="12801" max="12801" width="5" style="92" customWidth="1"/>
    <col min="12802" max="12802" width="17.5703125" style="92" customWidth="1"/>
    <col min="12803" max="12803" width="0.5703125" style="92" customWidth="1"/>
    <col min="12804" max="12804" width="3.7109375" style="92" customWidth="1"/>
    <col min="12805" max="12805" width="17.42578125" style="92" customWidth="1"/>
    <col min="12806" max="12807" width="1" style="92" customWidth="1"/>
    <col min="12808" max="12808" width="8.42578125" style="92" customWidth="1"/>
    <col min="12809" max="12809" width="10.140625" style="92" customWidth="1"/>
    <col min="12810" max="12810" width="9.28515625" style="92" customWidth="1"/>
    <col min="12811" max="12811" width="1.7109375" style="92" customWidth="1"/>
    <col min="12812" max="12812" width="3.85546875" style="92" customWidth="1"/>
    <col min="12813" max="12813" width="15.28515625" style="92" customWidth="1"/>
    <col min="12814" max="12814" width="5" style="92" customWidth="1"/>
    <col min="12815" max="12815" width="4.85546875" style="92" customWidth="1"/>
    <col min="12816" max="12816" width="32.140625" style="92" customWidth="1"/>
    <col min="12817" max="13056" width="9.140625" style="92"/>
    <col min="13057" max="13057" width="5" style="92" customWidth="1"/>
    <col min="13058" max="13058" width="17.5703125" style="92" customWidth="1"/>
    <col min="13059" max="13059" width="0.5703125" style="92" customWidth="1"/>
    <col min="13060" max="13060" width="3.7109375" style="92" customWidth="1"/>
    <col min="13061" max="13061" width="17.42578125" style="92" customWidth="1"/>
    <col min="13062" max="13063" width="1" style="92" customWidth="1"/>
    <col min="13064" max="13064" width="8.42578125" style="92" customWidth="1"/>
    <col min="13065" max="13065" width="10.140625" style="92" customWidth="1"/>
    <col min="13066" max="13066" width="9.28515625" style="92" customWidth="1"/>
    <col min="13067" max="13067" width="1.7109375" style="92" customWidth="1"/>
    <col min="13068" max="13068" width="3.85546875" style="92" customWidth="1"/>
    <col min="13069" max="13069" width="15.28515625" style="92" customWidth="1"/>
    <col min="13070" max="13070" width="5" style="92" customWidth="1"/>
    <col min="13071" max="13071" width="4.85546875" style="92" customWidth="1"/>
    <col min="13072" max="13072" width="32.140625" style="92" customWidth="1"/>
    <col min="13073" max="13312" width="9.140625" style="92"/>
    <col min="13313" max="13313" width="5" style="92" customWidth="1"/>
    <col min="13314" max="13314" width="17.5703125" style="92" customWidth="1"/>
    <col min="13315" max="13315" width="0.5703125" style="92" customWidth="1"/>
    <col min="13316" max="13316" width="3.7109375" style="92" customWidth="1"/>
    <col min="13317" max="13317" width="17.42578125" style="92" customWidth="1"/>
    <col min="13318" max="13319" width="1" style="92" customWidth="1"/>
    <col min="13320" max="13320" width="8.42578125" style="92" customWidth="1"/>
    <col min="13321" max="13321" width="10.140625" style="92" customWidth="1"/>
    <col min="13322" max="13322" width="9.28515625" style="92" customWidth="1"/>
    <col min="13323" max="13323" width="1.7109375" style="92" customWidth="1"/>
    <col min="13324" max="13324" width="3.85546875" style="92" customWidth="1"/>
    <col min="13325" max="13325" width="15.28515625" style="92" customWidth="1"/>
    <col min="13326" max="13326" width="5" style="92" customWidth="1"/>
    <col min="13327" max="13327" width="4.85546875" style="92" customWidth="1"/>
    <col min="13328" max="13328" width="32.140625" style="92" customWidth="1"/>
    <col min="13329" max="13568" width="9.140625" style="92"/>
    <col min="13569" max="13569" width="5" style="92" customWidth="1"/>
    <col min="13570" max="13570" width="17.5703125" style="92" customWidth="1"/>
    <col min="13571" max="13571" width="0.5703125" style="92" customWidth="1"/>
    <col min="13572" max="13572" width="3.7109375" style="92" customWidth="1"/>
    <col min="13573" max="13573" width="17.42578125" style="92" customWidth="1"/>
    <col min="13574" max="13575" width="1" style="92" customWidth="1"/>
    <col min="13576" max="13576" width="8.42578125" style="92" customWidth="1"/>
    <col min="13577" max="13577" width="10.140625" style="92" customWidth="1"/>
    <col min="13578" max="13578" width="9.28515625" style="92" customWidth="1"/>
    <col min="13579" max="13579" width="1.7109375" style="92" customWidth="1"/>
    <col min="13580" max="13580" width="3.85546875" style="92" customWidth="1"/>
    <col min="13581" max="13581" width="15.28515625" style="92" customWidth="1"/>
    <col min="13582" max="13582" width="5" style="92" customWidth="1"/>
    <col min="13583" max="13583" width="4.85546875" style="92" customWidth="1"/>
    <col min="13584" max="13584" width="32.140625" style="92" customWidth="1"/>
    <col min="13585" max="13824" width="9.140625" style="92"/>
    <col min="13825" max="13825" width="5" style="92" customWidth="1"/>
    <col min="13826" max="13826" width="17.5703125" style="92" customWidth="1"/>
    <col min="13827" max="13827" width="0.5703125" style="92" customWidth="1"/>
    <col min="13828" max="13828" width="3.7109375" style="92" customWidth="1"/>
    <col min="13829" max="13829" width="17.42578125" style="92" customWidth="1"/>
    <col min="13830" max="13831" width="1" style="92" customWidth="1"/>
    <col min="13832" max="13832" width="8.42578125" style="92" customWidth="1"/>
    <col min="13833" max="13833" width="10.140625" style="92" customWidth="1"/>
    <col min="13834" max="13834" width="9.28515625" style="92" customWidth="1"/>
    <col min="13835" max="13835" width="1.7109375" style="92" customWidth="1"/>
    <col min="13836" max="13836" width="3.85546875" style="92" customWidth="1"/>
    <col min="13837" max="13837" width="15.28515625" style="92" customWidth="1"/>
    <col min="13838" max="13838" width="5" style="92" customWidth="1"/>
    <col min="13839" max="13839" width="4.85546875" style="92" customWidth="1"/>
    <col min="13840" max="13840" width="32.140625" style="92" customWidth="1"/>
    <col min="13841" max="14080" width="9.140625" style="92"/>
    <col min="14081" max="14081" width="5" style="92" customWidth="1"/>
    <col min="14082" max="14082" width="17.5703125" style="92" customWidth="1"/>
    <col min="14083" max="14083" width="0.5703125" style="92" customWidth="1"/>
    <col min="14084" max="14084" width="3.7109375" style="92" customWidth="1"/>
    <col min="14085" max="14085" width="17.42578125" style="92" customWidth="1"/>
    <col min="14086" max="14087" width="1" style="92" customWidth="1"/>
    <col min="14088" max="14088" width="8.42578125" style="92" customWidth="1"/>
    <col min="14089" max="14089" width="10.140625" style="92" customWidth="1"/>
    <col min="14090" max="14090" width="9.28515625" style="92" customWidth="1"/>
    <col min="14091" max="14091" width="1.7109375" style="92" customWidth="1"/>
    <col min="14092" max="14092" width="3.85546875" style="92" customWidth="1"/>
    <col min="14093" max="14093" width="15.28515625" style="92" customWidth="1"/>
    <col min="14094" max="14094" width="5" style="92" customWidth="1"/>
    <col min="14095" max="14095" width="4.85546875" style="92" customWidth="1"/>
    <col min="14096" max="14096" width="32.140625" style="92" customWidth="1"/>
    <col min="14097" max="14336" width="9.140625" style="92"/>
    <col min="14337" max="14337" width="5" style="92" customWidth="1"/>
    <col min="14338" max="14338" width="17.5703125" style="92" customWidth="1"/>
    <col min="14339" max="14339" width="0.5703125" style="92" customWidth="1"/>
    <col min="14340" max="14340" width="3.7109375" style="92" customWidth="1"/>
    <col min="14341" max="14341" width="17.42578125" style="92" customWidth="1"/>
    <col min="14342" max="14343" width="1" style="92" customWidth="1"/>
    <col min="14344" max="14344" width="8.42578125" style="92" customWidth="1"/>
    <col min="14345" max="14345" width="10.140625" style="92" customWidth="1"/>
    <col min="14346" max="14346" width="9.28515625" style="92" customWidth="1"/>
    <col min="14347" max="14347" width="1.7109375" style="92" customWidth="1"/>
    <col min="14348" max="14348" width="3.85546875" style="92" customWidth="1"/>
    <col min="14349" max="14349" width="15.28515625" style="92" customWidth="1"/>
    <col min="14350" max="14350" width="5" style="92" customWidth="1"/>
    <col min="14351" max="14351" width="4.85546875" style="92" customWidth="1"/>
    <col min="14352" max="14352" width="32.140625" style="92" customWidth="1"/>
    <col min="14353" max="14592" width="9.140625" style="92"/>
    <col min="14593" max="14593" width="5" style="92" customWidth="1"/>
    <col min="14594" max="14594" width="17.5703125" style="92" customWidth="1"/>
    <col min="14595" max="14595" width="0.5703125" style="92" customWidth="1"/>
    <col min="14596" max="14596" width="3.7109375" style="92" customWidth="1"/>
    <col min="14597" max="14597" width="17.42578125" style="92" customWidth="1"/>
    <col min="14598" max="14599" width="1" style="92" customWidth="1"/>
    <col min="14600" max="14600" width="8.42578125" style="92" customWidth="1"/>
    <col min="14601" max="14601" width="10.140625" style="92" customWidth="1"/>
    <col min="14602" max="14602" width="9.28515625" style="92" customWidth="1"/>
    <col min="14603" max="14603" width="1.7109375" style="92" customWidth="1"/>
    <col min="14604" max="14604" width="3.85546875" style="92" customWidth="1"/>
    <col min="14605" max="14605" width="15.28515625" style="92" customWidth="1"/>
    <col min="14606" max="14606" width="5" style="92" customWidth="1"/>
    <col min="14607" max="14607" width="4.85546875" style="92" customWidth="1"/>
    <col min="14608" max="14608" width="32.140625" style="92" customWidth="1"/>
    <col min="14609" max="14848" width="9.140625" style="92"/>
    <col min="14849" max="14849" width="5" style="92" customWidth="1"/>
    <col min="14850" max="14850" width="17.5703125" style="92" customWidth="1"/>
    <col min="14851" max="14851" width="0.5703125" style="92" customWidth="1"/>
    <col min="14852" max="14852" width="3.7109375" style="92" customWidth="1"/>
    <col min="14853" max="14853" width="17.42578125" style="92" customWidth="1"/>
    <col min="14854" max="14855" width="1" style="92" customWidth="1"/>
    <col min="14856" max="14856" width="8.42578125" style="92" customWidth="1"/>
    <col min="14857" max="14857" width="10.140625" style="92" customWidth="1"/>
    <col min="14858" max="14858" width="9.28515625" style="92" customWidth="1"/>
    <col min="14859" max="14859" width="1.7109375" style="92" customWidth="1"/>
    <col min="14860" max="14860" width="3.85546875" style="92" customWidth="1"/>
    <col min="14861" max="14861" width="15.28515625" style="92" customWidth="1"/>
    <col min="14862" max="14862" width="5" style="92" customWidth="1"/>
    <col min="14863" max="14863" width="4.85546875" style="92" customWidth="1"/>
    <col min="14864" max="14864" width="32.140625" style="92" customWidth="1"/>
    <col min="14865" max="15104" width="9.140625" style="92"/>
    <col min="15105" max="15105" width="5" style="92" customWidth="1"/>
    <col min="15106" max="15106" width="17.5703125" style="92" customWidth="1"/>
    <col min="15107" max="15107" width="0.5703125" style="92" customWidth="1"/>
    <col min="15108" max="15108" width="3.7109375" style="92" customWidth="1"/>
    <col min="15109" max="15109" width="17.42578125" style="92" customWidth="1"/>
    <col min="15110" max="15111" width="1" style="92" customWidth="1"/>
    <col min="15112" max="15112" width="8.42578125" style="92" customWidth="1"/>
    <col min="15113" max="15113" width="10.140625" style="92" customWidth="1"/>
    <col min="15114" max="15114" width="9.28515625" style="92" customWidth="1"/>
    <col min="15115" max="15115" width="1.7109375" style="92" customWidth="1"/>
    <col min="15116" max="15116" width="3.85546875" style="92" customWidth="1"/>
    <col min="15117" max="15117" width="15.28515625" style="92" customWidth="1"/>
    <col min="15118" max="15118" width="5" style="92" customWidth="1"/>
    <col min="15119" max="15119" width="4.85546875" style="92" customWidth="1"/>
    <col min="15120" max="15120" width="32.140625" style="92" customWidth="1"/>
    <col min="15121" max="15360" width="9.140625" style="92"/>
    <col min="15361" max="15361" width="5" style="92" customWidth="1"/>
    <col min="15362" max="15362" width="17.5703125" style="92" customWidth="1"/>
    <col min="15363" max="15363" width="0.5703125" style="92" customWidth="1"/>
    <col min="15364" max="15364" width="3.7109375" style="92" customWidth="1"/>
    <col min="15365" max="15365" width="17.42578125" style="92" customWidth="1"/>
    <col min="15366" max="15367" width="1" style="92" customWidth="1"/>
    <col min="15368" max="15368" width="8.42578125" style="92" customWidth="1"/>
    <col min="15369" max="15369" width="10.140625" style="92" customWidth="1"/>
    <col min="15370" max="15370" width="9.28515625" style="92" customWidth="1"/>
    <col min="15371" max="15371" width="1.7109375" style="92" customWidth="1"/>
    <col min="15372" max="15372" width="3.85546875" style="92" customWidth="1"/>
    <col min="15373" max="15373" width="15.28515625" style="92" customWidth="1"/>
    <col min="15374" max="15374" width="5" style="92" customWidth="1"/>
    <col min="15375" max="15375" width="4.85546875" style="92" customWidth="1"/>
    <col min="15376" max="15376" width="32.140625" style="92" customWidth="1"/>
    <col min="15377" max="15616" width="9.140625" style="92"/>
    <col min="15617" max="15617" width="5" style="92" customWidth="1"/>
    <col min="15618" max="15618" width="17.5703125" style="92" customWidth="1"/>
    <col min="15619" max="15619" width="0.5703125" style="92" customWidth="1"/>
    <col min="15620" max="15620" width="3.7109375" style="92" customWidth="1"/>
    <col min="15621" max="15621" width="17.42578125" style="92" customWidth="1"/>
    <col min="15622" max="15623" width="1" style="92" customWidth="1"/>
    <col min="15624" max="15624" width="8.42578125" style="92" customWidth="1"/>
    <col min="15625" max="15625" width="10.140625" style="92" customWidth="1"/>
    <col min="15626" max="15626" width="9.28515625" style="92" customWidth="1"/>
    <col min="15627" max="15627" width="1.7109375" style="92" customWidth="1"/>
    <col min="15628" max="15628" width="3.85546875" style="92" customWidth="1"/>
    <col min="15629" max="15629" width="15.28515625" style="92" customWidth="1"/>
    <col min="15630" max="15630" width="5" style="92" customWidth="1"/>
    <col min="15631" max="15631" width="4.85546875" style="92" customWidth="1"/>
    <col min="15632" max="15632" width="32.140625" style="92" customWidth="1"/>
    <col min="15633" max="15872" width="9.140625" style="92"/>
    <col min="15873" max="15873" width="5" style="92" customWidth="1"/>
    <col min="15874" max="15874" width="17.5703125" style="92" customWidth="1"/>
    <col min="15875" max="15875" width="0.5703125" style="92" customWidth="1"/>
    <col min="15876" max="15876" width="3.7109375" style="92" customWidth="1"/>
    <col min="15877" max="15877" width="17.42578125" style="92" customWidth="1"/>
    <col min="15878" max="15879" width="1" style="92" customWidth="1"/>
    <col min="15880" max="15880" width="8.42578125" style="92" customWidth="1"/>
    <col min="15881" max="15881" width="10.140625" style="92" customWidth="1"/>
    <col min="15882" max="15882" width="9.28515625" style="92" customWidth="1"/>
    <col min="15883" max="15883" width="1.7109375" style="92" customWidth="1"/>
    <col min="15884" max="15884" width="3.85546875" style="92" customWidth="1"/>
    <col min="15885" max="15885" width="15.28515625" style="92" customWidth="1"/>
    <col min="15886" max="15886" width="5" style="92" customWidth="1"/>
    <col min="15887" max="15887" width="4.85546875" style="92" customWidth="1"/>
    <col min="15888" max="15888" width="32.140625" style="92" customWidth="1"/>
    <col min="15889" max="16128" width="9.140625" style="92"/>
    <col min="16129" max="16129" width="5" style="92" customWidth="1"/>
    <col min="16130" max="16130" width="17.5703125" style="92" customWidth="1"/>
    <col min="16131" max="16131" width="0.5703125" style="92" customWidth="1"/>
    <col min="16132" max="16132" width="3.7109375" style="92" customWidth="1"/>
    <col min="16133" max="16133" width="17.42578125" style="92" customWidth="1"/>
    <col min="16134" max="16135" width="1" style="92" customWidth="1"/>
    <col min="16136" max="16136" width="8.42578125" style="92" customWidth="1"/>
    <col min="16137" max="16137" width="10.140625" style="92" customWidth="1"/>
    <col min="16138" max="16138" width="9.28515625" style="92" customWidth="1"/>
    <col min="16139" max="16139" width="1.7109375" style="92" customWidth="1"/>
    <col min="16140" max="16140" width="3.85546875" style="92" customWidth="1"/>
    <col min="16141" max="16141" width="15.28515625" style="92" customWidth="1"/>
    <col min="16142" max="16142" width="5" style="92" customWidth="1"/>
    <col min="16143" max="16143" width="4.85546875" style="92" customWidth="1"/>
    <col min="16144" max="16144" width="32.140625" style="92" customWidth="1"/>
    <col min="16145" max="16384" width="9.140625" style="92"/>
  </cols>
  <sheetData>
    <row r="1" spans="1:16" ht="20.100000000000001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6" ht="21" customHeight="1">
      <c r="A2" s="91"/>
      <c r="B2" s="91"/>
      <c r="C2" s="91"/>
      <c r="D2" s="91"/>
      <c r="E2" s="310" t="s">
        <v>143</v>
      </c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91"/>
    </row>
    <row r="3" spans="1:16" ht="17.100000000000001" customHeight="1">
      <c r="A3" s="91"/>
      <c r="B3" s="91"/>
      <c r="C3" s="91"/>
      <c r="D3" s="91"/>
      <c r="E3" s="311" t="s">
        <v>144</v>
      </c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91"/>
    </row>
    <row r="4" spans="1:16" ht="17.100000000000001" customHeight="1">
      <c r="A4" s="91"/>
      <c r="B4" s="91"/>
      <c r="C4" s="91"/>
      <c r="D4" s="91"/>
      <c r="E4" s="311" t="s">
        <v>254</v>
      </c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91"/>
    </row>
    <row r="5" spans="1:16" ht="15" customHeight="1">
      <c r="A5" s="91"/>
      <c r="B5" s="311" t="s">
        <v>146</v>
      </c>
      <c r="C5" s="311"/>
      <c r="D5" s="311"/>
      <c r="E5" s="311"/>
      <c r="F5" s="311"/>
      <c r="G5" s="311" t="s">
        <v>147</v>
      </c>
      <c r="H5" s="311"/>
      <c r="I5" s="311"/>
      <c r="J5" s="311"/>
      <c r="K5" s="311"/>
      <c r="L5" s="311"/>
      <c r="M5" s="311"/>
      <c r="N5" s="311"/>
      <c r="O5" s="311"/>
      <c r="P5" s="91"/>
    </row>
    <row r="6" spans="1:16" ht="15" customHeight="1">
      <c r="A6" s="91"/>
      <c r="B6" s="312" t="s">
        <v>248</v>
      </c>
      <c r="C6" s="312"/>
      <c r="D6" s="312"/>
      <c r="E6" s="312"/>
      <c r="F6" s="312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1:16" ht="15" customHeight="1">
      <c r="A7" s="91"/>
      <c r="B7" s="93" t="s">
        <v>149</v>
      </c>
      <c r="C7" s="91"/>
      <c r="D7" s="307" t="s">
        <v>213</v>
      </c>
      <c r="E7" s="307"/>
      <c r="F7" s="307"/>
      <c r="G7" s="307"/>
      <c r="H7" s="307"/>
      <c r="I7" s="307"/>
      <c r="J7" s="307"/>
      <c r="K7" s="91"/>
      <c r="L7" s="307" t="s">
        <v>151</v>
      </c>
      <c r="M7" s="307"/>
      <c r="N7" s="91"/>
      <c r="O7" s="91"/>
      <c r="P7" s="91"/>
    </row>
    <row r="8" spans="1:16" ht="30" customHeight="1">
      <c r="A8" s="91"/>
      <c r="B8" s="308" t="s">
        <v>8</v>
      </c>
      <c r="C8" s="308"/>
      <c r="D8" s="308"/>
      <c r="E8" s="308"/>
      <c r="F8" s="309" t="s">
        <v>152</v>
      </c>
      <c r="G8" s="309"/>
      <c r="H8" s="309"/>
      <c r="I8" s="94" t="s">
        <v>214</v>
      </c>
      <c r="J8" s="309" t="s">
        <v>154</v>
      </c>
      <c r="K8" s="309"/>
      <c r="L8" s="309"/>
      <c r="M8" s="94" t="s">
        <v>155</v>
      </c>
      <c r="N8" s="91"/>
      <c r="O8" s="91"/>
      <c r="P8" s="91"/>
    </row>
    <row r="9" spans="1:16" ht="9.9499999999999993" customHeight="1">
      <c r="A9" s="91"/>
      <c r="B9" s="306" t="s">
        <v>253</v>
      </c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91"/>
      <c r="O9" s="91"/>
      <c r="P9" s="91"/>
    </row>
    <row r="10" spans="1:16" ht="9.9499999999999993" customHeight="1">
      <c r="A10" s="91"/>
      <c r="B10" s="298" t="s">
        <v>156</v>
      </c>
      <c r="C10" s="298"/>
      <c r="D10" s="298"/>
      <c r="E10" s="298"/>
      <c r="F10" s="298"/>
      <c r="G10" s="298"/>
      <c r="H10" s="95">
        <v>0</v>
      </c>
      <c r="I10" s="95">
        <v>0</v>
      </c>
      <c r="J10" s="299">
        <v>0</v>
      </c>
      <c r="K10" s="299"/>
      <c r="L10" s="299"/>
      <c r="M10" s="95">
        <v>0</v>
      </c>
      <c r="N10" s="91"/>
      <c r="O10" s="91"/>
      <c r="P10" s="91"/>
    </row>
    <row r="11" spans="1:16" ht="9.9499999999999993" customHeight="1">
      <c r="A11" s="91"/>
      <c r="B11" s="298" t="s">
        <v>157</v>
      </c>
      <c r="C11" s="298"/>
      <c r="D11" s="298"/>
      <c r="E11" s="298"/>
      <c r="F11" s="298"/>
      <c r="G11" s="298"/>
      <c r="H11" s="95">
        <v>0</v>
      </c>
      <c r="I11" s="95">
        <v>0</v>
      </c>
      <c r="J11" s="299">
        <v>0</v>
      </c>
      <c r="K11" s="299"/>
      <c r="L11" s="299"/>
      <c r="M11" s="95">
        <v>0</v>
      </c>
      <c r="N11" s="91"/>
      <c r="O11" s="91"/>
      <c r="P11" s="91"/>
    </row>
    <row r="12" spans="1:16" ht="9.9499999999999993" customHeight="1">
      <c r="A12" s="91"/>
      <c r="B12" s="298" t="s">
        <v>158</v>
      </c>
      <c r="C12" s="298"/>
      <c r="D12" s="298"/>
      <c r="E12" s="298"/>
      <c r="F12" s="298"/>
      <c r="G12" s="298"/>
      <c r="H12" s="95"/>
      <c r="I12" s="95"/>
      <c r="J12" s="299"/>
      <c r="K12" s="299"/>
      <c r="L12" s="299"/>
      <c r="M12" s="95"/>
      <c r="N12" s="91"/>
      <c r="O12" s="91"/>
      <c r="P12" s="91"/>
    </row>
    <row r="13" spans="1:16" ht="9.9499999999999993" customHeight="1">
      <c r="A13" s="91"/>
      <c r="B13" s="298" t="s">
        <v>159</v>
      </c>
      <c r="C13" s="298"/>
      <c r="D13" s="298"/>
      <c r="E13" s="298"/>
      <c r="F13" s="298"/>
      <c r="G13" s="298"/>
      <c r="H13" s="95">
        <v>0</v>
      </c>
      <c r="I13" s="95">
        <v>0</v>
      </c>
      <c r="J13" s="299">
        <v>0</v>
      </c>
      <c r="K13" s="299"/>
      <c r="L13" s="299"/>
      <c r="M13" s="95">
        <v>0</v>
      </c>
      <c r="N13" s="91"/>
      <c r="O13" s="91"/>
      <c r="P13" s="91"/>
    </row>
    <row r="14" spans="1:16" ht="9.9499999999999993" customHeight="1">
      <c r="A14" s="91"/>
      <c r="B14" s="298" t="s">
        <v>160</v>
      </c>
      <c r="C14" s="298"/>
      <c r="D14" s="298"/>
      <c r="E14" s="298"/>
      <c r="F14" s="298"/>
      <c r="G14" s="298"/>
      <c r="H14" s="95">
        <v>0</v>
      </c>
      <c r="I14" s="95">
        <v>0</v>
      </c>
      <c r="J14" s="299">
        <v>0</v>
      </c>
      <c r="K14" s="299"/>
      <c r="L14" s="299"/>
      <c r="M14" s="95">
        <v>0</v>
      </c>
      <c r="N14" s="91"/>
      <c r="O14" s="91"/>
      <c r="P14" s="91"/>
    </row>
    <row r="15" spans="1:16" ht="9.9499999999999993" customHeight="1">
      <c r="A15" s="91"/>
      <c r="B15" s="298" t="s">
        <v>161</v>
      </c>
      <c r="C15" s="298"/>
      <c r="D15" s="298"/>
      <c r="E15" s="298"/>
      <c r="F15" s="298"/>
      <c r="G15" s="298"/>
      <c r="H15" s="95">
        <v>0</v>
      </c>
      <c r="I15" s="95">
        <v>0</v>
      </c>
      <c r="J15" s="299">
        <v>0</v>
      </c>
      <c r="K15" s="299"/>
      <c r="L15" s="299"/>
      <c r="M15" s="95">
        <v>0</v>
      </c>
      <c r="N15" s="91"/>
      <c r="O15" s="91"/>
      <c r="P15" s="91"/>
    </row>
    <row r="16" spans="1:16" ht="9.9499999999999993" customHeight="1">
      <c r="A16" s="91"/>
      <c r="B16" s="298" t="s">
        <v>162</v>
      </c>
      <c r="C16" s="298"/>
      <c r="D16" s="298"/>
      <c r="E16" s="298"/>
      <c r="F16" s="298"/>
      <c r="G16" s="298"/>
      <c r="H16" s="95">
        <v>0</v>
      </c>
      <c r="I16" s="95">
        <v>0</v>
      </c>
      <c r="J16" s="299">
        <v>0</v>
      </c>
      <c r="K16" s="299"/>
      <c r="L16" s="299"/>
      <c r="M16" s="95">
        <v>0</v>
      </c>
      <c r="N16" s="91"/>
      <c r="O16" s="91"/>
      <c r="P16" s="91"/>
    </row>
    <row r="17" spans="1:16" ht="18" customHeight="1">
      <c r="A17" s="91"/>
      <c r="B17" s="298" t="s">
        <v>241</v>
      </c>
      <c r="C17" s="298"/>
      <c r="D17" s="298"/>
      <c r="E17" s="298"/>
      <c r="F17" s="298"/>
      <c r="G17" s="298"/>
      <c r="H17" s="95">
        <v>11465</v>
      </c>
      <c r="I17" s="95">
        <v>260.57</v>
      </c>
      <c r="J17" s="299">
        <v>42.05</v>
      </c>
      <c r="K17" s="299"/>
      <c r="L17" s="299"/>
      <c r="M17" s="95">
        <v>40.270000000000003</v>
      </c>
      <c r="N17" s="91"/>
      <c r="O17" s="91"/>
      <c r="P17" s="91"/>
    </row>
    <row r="18" spans="1:16" ht="9.9499999999999993" customHeight="1">
      <c r="A18" s="91"/>
      <c r="B18" s="298" t="s">
        <v>164</v>
      </c>
      <c r="C18" s="298"/>
      <c r="D18" s="298"/>
      <c r="E18" s="298"/>
      <c r="F18" s="298"/>
      <c r="G18" s="298"/>
      <c r="H18" s="95">
        <v>83.6</v>
      </c>
      <c r="I18" s="95">
        <v>1.9</v>
      </c>
      <c r="J18" s="299">
        <v>0.31</v>
      </c>
      <c r="K18" s="299"/>
      <c r="L18" s="299"/>
      <c r="M18" s="95">
        <v>0.28999999999999998</v>
      </c>
      <c r="N18" s="91"/>
      <c r="O18" s="91"/>
      <c r="P18" s="91"/>
    </row>
    <row r="19" spans="1:16" ht="9.9499999999999993" customHeight="1">
      <c r="A19" s="91"/>
      <c r="B19" s="298" t="s">
        <v>240</v>
      </c>
      <c r="C19" s="298"/>
      <c r="D19" s="298"/>
      <c r="E19" s="298"/>
      <c r="F19" s="298"/>
      <c r="G19" s="298"/>
      <c r="H19" s="95">
        <v>6480</v>
      </c>
      <c r="I19" s="95">
        <v>147.27000000000001</v>
      </c>
      <c r="J19" s="299">
        <v>23.77</v>
      </c>
      <c r="K19" s="299"/>
      <c r="L19" s="299"/>
      <c r="M19" s="95">
        <v>22.76</v>
      </c>
      <c r="N19" s="91"/>
      <c r="O19" s="91"/>
      <c r="P19" s="91"/>
    </row>
    <row r="20" spans="1:16" ht="9.9499999999999993" customHeight="1">
      <c r="A20" s="91"/>
      <c r="B20" s="298" t="s">
        <v>166</v>
      </c>
      <c r="C20" s="298"/>
      <c r="D20" s="298"/>
      <c r="E20" s="298"/>
      <c r="F20" s="298"/>
      <c r="G20" s="298"/>
      <c r="H20" s="95">
        <v>5131.3999999999996</v>
      </c>
      <c r="I20" s="95">
        <v>116.62</v>
      </c>
      <c r="J20" s="299">
        <v>18.82</v>
      </c>
      <c r="K20" s="299"/>
      <c r="L20" s="299"/>
      <c r="M20" s="95">
        <v>18.02</v>
      </c>
      <c r="N20" s="91"/>
      <c r="O20" s="91"/>
      <c r="P20" s="91"/>
    </row>
    <row r="21" spans="1:16" ht="9.9499999999999993" customHeight="1">
      <c r="A21" s="91"/>
      <c r="B21" s="298" t="s">
        <v>167</v>
      </c>
      <c r="C21" s="298"/>
      <c r="D21" s="298"/>
      <c r="E21" s="298"/>
      <c r="F21" s="298"/>
      <c r="G21" s="298"/>
      <c r="H21" s="95">
        <v>2092</v>
      </c>
      <c r="I21" s="95">
        <v>47.55</v>
      </c>
      <c r="J21" s="299">
        <v>7.67</v>
      </c>
      <c r="K21" s="299"/>
      <c r="L21" s="299"/>
      <c r="M21" s="95">
        <v>7.35</v>
      </c>
      <c r="N21" s="91"/>
      <c r="O21" s="91"/>
      <c r="P21" s="91"/>
    </row>
    <row r="22" spans="1:16" ht="9.9499999999999993" customHeight="1">
      <c r="A22" s="91"/>
      <c r="B22" s="298" t="s">
        <v>239</v>
      </c>
      <c r="C22" s="298"/>
      <c r="D22" s="298"/>
      <c r="E22" s="298"/>
      <c r="F22" s="298"/>
      <c r="G22" s="298"/>
      <c r="H22" s="95">
        <v>0</v>
      </c>
      <c r="I22" s="95">
        <v>0</v>
      </c>
      <c r="J22" s="299">
        <v>0</v>
      </c>
      <c r="K22" s="299"/>
      <c r="L22" s="299"/>
      <c r="M22" s="95">
        <v>0</v>
      </c>
      <c r="N22" s="91"/>
      <c r="O22" s="91"/>
      <c r="P22" s="91"/>
    </row>
    <row r="23" spans="1:16" ht="9.9499999999999993" customHeight="1">
      <c r="A23" s="91"/>
      <c r="B23" s="298" t="s">
        <v>238</v>
      </c>
      <c r="C23" s="298"/>
      <c r="D23" s="298"/>
      <c r="E23" s="298"/>
      <c r="F23" s="298"/>
      <c r="G23" s="298"/>
      <c r="H23" s="95"/>
      <c r="I23" s="95"/>
      <c r="J23" s="299"/>
      <c r="K23" s="299"/>
      <c r="L23" s="299"/>
      <c r="M23" s="95"/>
      <c r="N23" s="91"/>
      <c r="O23" s="91"/>
      <c r="P23" s="91"/>
    </row>
    <row r="24" spans="1:16" ht="9.9499999999999993" customHeight="1">
      <c r="A24" s="91"/>
      <c r="B24" s="298" t="s">
        <v>237</v>
      </c>
      <c r="C24" s="298"/>
      <c r="D24" s="298"/>
      <c r="E24" s="298"/>
      <c r="F24" s="298"/>
      <c r="G24" s="298"/>
      <c r="H24" s="95">
        <v>0</v>
      </c>
      <c r="I24" s="95">
        <v>0</v>
      </c>
      <c r="J24" s="299">
        <v>0</v>
      </c>
      <c r="K24" s="299"/>
      <c r="L24" s="299"/>
      <c r="M24" s="95">
        <v>0</v>
      </c>
      <c r="N24" s="91"/>
      <c r="O24" s="91"/>
      <c r="P24" s="91"/>
    </row>
    <row r="25" spans="1:16" ht="9.9499999999999993" customHeight="1">
      <c r="A25" s="91"/>
      <c r="B25" s="298" t="s">
        <v>236</v>
      </c>
      <c r="C25" s="298"/>
      <c r="D25" s="298"/>
      <c r="E25" s="298"/>
      <c r="F25" s="298"/>
      <c r="G25" s="298"/>
      <c r="H25" s="95">
        <v>0</v>
      </c>
      <c r="I25" s="95">
        <v>0</v>
      </c>
      <c r="J25" s="299">
        <v>0</v>
      </c>
      <c r="K25" s="299"/>
      <c r="L25" s="299"/>
      <c r="M25" s="95">
        <v>0</v>
      </c>
      <c r="N25" s="91"/>
      <c r="O25" s="91"/>
      <c r="P25" s="91"/>
    </row>
    <row r="26" spans="1:16" ht="9.9499999999999993" customHeight="1">
      <c r="A26" s="91"/>
      <c r="B26" s="298" t="s">
        <v>235</v>
      </c>
      <c r="C26" s="298"/>
      <c r="D26" s="298"/>
      <c r="E26" s="298"/>
      <c r="F26" s="298"/>
      <c r="G26" s="298"/>
      <c r="H26" s="95">
        <v>0</v>
      </c>
      <c r="I26" s="95">
        <v>0</v>
      </c>
      <c r="J26" s="299">
        <v>0</v>
      </c>
      <c r="K26" s="299"/>
      <c r="L26" s="299"/>
      <c r="M26" s="95">
        <v>0</v>
      </c>
      <c r="N26" s="91"/>
      <c r="O26" s="91"/>
      <c r="P26" s="91"/>
    </row>
    <row r="27" spans="1:16" ht="9.9499999999999993" customHeight="1">
      <c r="A27" s="91"/>
      <c r="B27" s="298" t="s">
        <v>234</v>
      </c>
      <c r="C27" s="298"/>
      <c r="D27" s="298"/>
      <c r="E27" s="298"/>
      <c r="F27" s="298"/>
      <c r="G27" s="298"/>
      <c r="H27" s="95">
        <v>0</v>
      </c>
      <c r="I27" s="95">
        <v>0</v>
      </c>
      <c r="J27" s="299">
        <v>0</v>
      </c>
      <c r="K27" s="299"/>
      <c r="L27" s="299"/>
      <c r="M27" s="95">
        <v>0</v>
      </c>
      <c r="N27" s="91"/>
      <c r="O27" s="91"/>
      <c r="P27" s="91"/>
    </row>
    <row r="28" spans="1:16" ht="9.9499999999999993" customHeight="1">
      <c r="A28" s="91"/>
      <c r="B28" s="300" t="s">
        <v>233</v>
      </c>
      <c r="C28" s="300"/>
      <c r="D28" s="300"/>
      <c r="E28" s="300"/>
      <c r="F28" s="301">
        <v>25252</v>
      </c>
      <c r="G28" s="301"/>
      <c r="H28" s="301"/>
      <c r="I28" s="96">
        <v>573.91</v>
      </c>
      <c r="J28" s="302">
        <v>92.62</v>
      </c>
      <c r="K28" s="302"/>
      <c r="L28" s="302"/>
      <c r="M28" s="96">
        <v>88.69</v>
      </c>
      <c r="N28" s="91"/>
      <c r="O28" s="91"/>
      <c r="P28" s="91"/>
    </row>
    <row r="29" spans="1:16" ht="9.9499999999999993" customHeight="1">
      <c r="A29" s="91"/>
      <c r="B29" s="306" t="s">
        <v>118</v>
      </c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91"/>
      <c r="O29" s="91"/>
      <c r="P29" s="91"/>
    </row>
    <row r="30" spans="1:16" ht="9.9499999999999993" customHeight="1">
      <c r="A30" s="91"/>
      <c r="B30" s="298" t="s">
        <v>232</v>
      </c>
      <c r="C30" s="298"/>
      <c r="D30" s="298"/>
      <c r="E30" s="298"/>
      <c r="F30" s="298"/>
      <c r="G30" s="298"/>
      <c r="H30" s="95">
        <v>0</v>
      </c>
      <c r="I30" s="95">
        <v>0</v>
      </c>
      <c r="J30" s="299">
        <v>0</v>
      </c>
      <c r="K30" s="299"/>
      <c r="L30" s="299"/>
      <c r="M30" s="95">
        <v>0</v>
      </c>
      <c r="N30" s="91"/>
      <c r="O30" s="91"/>
      <c r="P30" s="91"/>
    </row>
    <row r="31" spans="1:16" ht="9.9499999999999993" customHeight="1">
      <c r="A31" s="91"/>
      <c r="B31" s="298" t="s">
        <v>231</v>
      </c>
      <c r="C31" s="298"/>
      <c r="D31" s="298"/>
      <c r="E31" s="298"/>
      <c r="F31" s="298"/>
      <c r="G31" s="298"/>
      <c r="H31" s="95">
        <v>757.56</v>
      </c>
      <c r="I31" s="95">
        <v>17.22</v>
      </c>
      <c r="J31" s="299">
        <v>2.78</v>
      </c>
      <c r="K31" s="299"/>
      <c r="L31" s="299"/>
      <c r="M31" s="95">
        <v>2.66</v>
      </c>
      <c r="N31" s="91"/>
      <c r="O31" s="91"/>
      <c r="P31" s="91"/>
    </row>
    <row r="32" spans="1:16" ht="9.9499999999999993" customHeight="1">
      <c r="A32" s="91"/>
      <c r="B32" s="298" t="s">
        <v>230</v>
      </c>
      <c r="C32" s="298"/>
      <c r="D32" s="298"/>
      <c r="E32" s="298"/>
      <c r="F32" s="298"/>
      <c r="G32" s="298"/>
      <c r="H32" s="95">
        <v>0</v>
      </c>
      <c r="I32" s="95">
        <v>0</v>
      </c>
      <c r="J32" s="299">
        <v>0</v>
      </c>
      <c r="K32" s="299"/>
      <c r="L32" s="299"/>
      <c r="M32" s="95">
        <v>0</v>
      </c>
      <c r="N32" s="91"/>
      <c r="O32" s="91"/>
      <c r="P32" s="91"/>
    </row>
    <row r="33" spans="1:16" ht="9.9499999999999993" customHeight="1">
      <c r="A33" s="91"/>
      <c r="B33" s="298" t="s">
        <v>229</v>
      </c>
      <c r="C33" s="298"/>
      <c r="D33" s="298"/>
      <c r="E33" s="298"/>
      <c r="F33" s="298"/>
      <c r="G33" s="298"/>
      <c r="H33" s="95">
        <v>0</v>
      </c>
      <c r="I33" s="95">
        <v>0</v>
      </c>
      <c r="J33" s="299">
        <v>0</v>
      </c>
      <c r="K33" s="299"/>
      <c r="L33" s="299"/>
      <c r="M33" s="95">
        <v>0</v>
      </c>
      <c r="N33" s="91"/>
      <c r="O33" s="91"/>
      <c r="P33" s="91"/>
    </row>
    <row r="34" spans="1:16" ht="9.9499999999999993" customHeight="1">
      <c r="A34" s="91"/>
      <c r="B34" s="298" t="s">
        <v>228</v>
      </c>
      <c r="C34" s="298"/>
      <c r="D34" s="298"/>
      <c r="E34" s="298"/>
      <c r="F34" s="298"/>
      <c r="G34" s="298"/>
      <c r="H34" s="95">
        <v>0</v>
      </c>
      <c r="I34" s="95">
        <v>0</v>
      </c>
      <c r="J34" s="299">
        <v>0</v>
      </c>
      <c r="K34" s="299"/>
      <c r="L34" s="299"/>
      <c r="M34" s="95">
        <v>0</v>
      </c>
      <c r="N34" s="91"/>
      <c r="O34" s="91"/>
      <c r="P34" s="91"/>
    </row>
    <row r="35" spans="1:16" ht="9.9499999999999993" customHeight="1">
      <c r="A35" s="91"/>
      <c r="B35" s="298" t="s">
        <v>227</v>
      </c>
      <c r="C35" s="298"/>
      <c r="D35" s="298"/>
      <c r="E35" s="298"/>
      <c r="F35" s="298"/>
      <c r="G35" s="298"/>
      <c r="H35" s="95">
        <v>0</v>
      </c>
      <c r="I35" s="95">
        <v>0</v>
      </c>
      <c r="J35" s="299">
        <v>0</v>
      </c>
      <c r="K35" s="299"/>
      <c r="L35" s="299"/>
      <c r="M35" s="95">
        <v>0</v>
      </c>
      <c r="N35" s="91"/>
      <c r="O35" s="91"/>
      <c r="P35" s="91"/>
    </row>
    <row r="36" spans="1:16" ht="9.9499999999999993" customHeight="1">
      <c r="A36" s="91"/>
      <c r="B36" s="298" t="s">
        <v>226</v>
      </c>
      <c r="C36" s="298"/>
      <c r="D36" s="298"/>
      <c r="E36" s="298"/>
      <c r="F36" s="298"/>
      <c r="G36" s="298"/>
      <c r="H36" s="95">
        <v>0</v>
      </c>
      <c r="I36" s="95">
        <v>0</v>
      </c>
      <c r="J36" s="299">
        <v>0</v>
      </c>
      <c r="K36" s="299"/>
      <c r="L36" s="299"/>
      <c r="M36" s="95">
        <v>0</v>
      </c>
      <c r="N36" s="91"/>
      <c r="O36" s="91"/>
      <c r="P36" s="91"/>
    </row>
    <row r="37" spans="1:16" ht="9.9499999999999993" customHeight="1">
      <c r="A37" s="91"/>
      <c r="B37" s="298" t="s">
        <v>225</v>
      </c>
      <c r="C37" s="298"/>
      <c r="D37" s="298"/>
      <c r="E37" s="298"/>
      <c r="F37" s="298"/>
      <c r="G37" s="298"/>
      <c r="H37" s="95">
        <v>0</v>
      </c>
      <c r="I37" s="95">
        <v>0</v>
      </c>
      <c r="J37" s="299">
        <v>0</v>
      </c>
      <c r="K37" s="299"/>
      <c r="L37" s="299"/>
      <c r="M37" s="95">
        <v>0</v>
      </c>
      <c r="N37" s="91"/>
      <c r="O37" s="91"/>
      <c r="P37" s="91"/>
    </row>
    <row r="38" spans="1:16" ht="9.9499999999999993" customHeight="1">
      <c r="A38" s="91"/>
      <c r="B38" s="298" t="s">
        <v>224</v>
      </c>
      <c r="C38" s="298"/>
      <c r="D38" s="298"/>
      <c r="E38" s="298"/>
      <c r="F38" s="298"/>
      <c r="G38" s="298"/>
      <c r="H38" s="95">
        <v>0</v>
      </c>
      <c r="I38" s="95">
        <v>0</v>
      </c>
      <c r="J38" s="299">
        <v>0</v>
      </c>
      <c r="K38" s="299"/>
      <c r="L38" s="299"/>
      <c r="M38" s="95">
        <v>0</v>
      </c>
      <c r="N38" s="91"/>
      <c r="O38" s="91"/>
      <c r="P38" s="91"/>
    </row>
    <row r="39" spans="1:16" ht="9.9499999999999993" customHeight="1">
      <c r="A39" s="91"/>
      <c r="B39" s="298" t="s">
        <v>191</v>
      </c>
      <c r="C39" s="298"/>
      <c r="D39" s="298"/>
      <c r="E39" s="298"/>
      <c r="F39" s="298"/>
      <c r="G39" s="298"/>
      <c r="H39" s="95">
        <v>759</v>
      </c>
      <c r="I39" s="95">
        <v>17.25</v>
      </c>
      <c r="J39" s="299">
        <v>2.78</v>
      </c>
      <c r="K39" s="299"/>
      <c r="L39" s="299"/>
      <c r="M39" s="95">
        <v>2.67</v>
      </c>
      <c r="N39" s="91"/>
      <c r="O39" s="91"/>
      <c r="P39" s="91"/>
    </row>
    <row r="40" spans="1:16" ht="9.9499999999999993" customHeight="1">
      <c r="A40" s="91"/>
      <c r="B40" s="300" t="s">
        <v>104</v>
      </c>
      <c r="C40" s="300"/>
      <c r="D40" s="300"/>
      <c r="E40" s="300"/>
      <c r="F40" s="301">
        <v>1516.56</v>
      </c>
      <c r="G40" s="301"/>
      <c r="H40" s="301"/>
      <c r="I40" s="96">
        <v>34.47</v>
      </c>
      <c r="J40" s="302">
        <v>5.56</v>
      </c>
      <c r="K40" s="302"/>
      <c r="L40" s="302"/>
      <c r="M40" s="96">
        <v>5.33</v>
      </c>
      <c r="N40" s="91"/>
      <c r="O40" s="91"/>
      <c r="P40" s="91"/>
    </row>
    <row r="41" spans="1:16" ht="9.9499999999999993" customHeight="1">
      <c r="A41" s="91"/>
      <c r="B41" s="306" t="s">
        <v>38</v>
      </c>
      <c r="C41" s="306"/>
      <c r="D41" s="306"/>
      <c r="E41" s="306"/>
      <c r="F41" s="306"/>
      <c r="G41" s="306"/>
      <c r="H41" s="306"/>
      <c r="I41" s="306"/>
      <c r="J41" s="306"/>
      <c r="K41" s="306"/>
      <c r="L41" s="306"/>
      <c r="M41" s="306"/>
      <c r="N41" s="91"/>
      <c r="O41" s="91"/>
      <c r="P41" s="91"/>
    </row>
    <row r="42" spans="1:16" ht="9.9499999999999993" customHeight="1">
      <c r="A42" s="91"/>
      <c r="B42" s="298" t="s">
        <v>223</v>
      </c>
      <c r="C42" s="298"/>
      <c r="D42" s="298"/>
      <c r="E42" s="298"/>
      <c r="F42" s="298"/>
      <c r="G42" s="298"/>
      <c r="H42" s="95">
        <v>497.32</v>
      </c>
      <c r="I42" s="95">
        <v>11.3</v>
      </c>
      <c r="J42" s="299">
        <v>1.82</v>
      </c>
      <c r="K42" s="299"/>
      <c r="L42" s="299"/>
      <c r="M42" s="95">
        <v>1.75</v>
      </c>
      <c r="N42" s="91"/>
      <c r="O42" s="91"/>
      <c r="P42" s="91"/>
    </row>
    <row r="43" spans="1:16" ht="9.9499999999999993" customHeight="1">
      <c r="A43" s="91"/>
      <c r="B43" s="300" t="s">
        <v>194</v>
      </c>
      <c r="C43" s="300"/>
      <c r="D43" s="300"/>
      <c r="E43" s="300"/>
      <c r="F43" s="301">
        <v>497.32</v>
      </c>
      <c r="G43" s="301"/>
      <c r="H43" s="301"/>
      <c r="I43" s="96">
        <v>11.3</v>
      </c>
      <c r="J43" s="302">
        <v>1.82</v>
      </c>
      <c r="K43" s="302"/>
      <c r="L43" s="302"/>
      <c r="M43" s="96">
        <v>1.75</v>
      </c>
      <c r="N43" s="91"/>
      <c r="O43" s="91"/>
      <c r="P43" s="91"/>
    </row>
    <row r="44" spans="1:16" ht="9.9499999999999993" customHeight="1">
      <c r="A44" s="91"/>
      <c r="B44" s="303" t="s">
        <v>195</v>
      </c>
      <c r="C44" s="303"/>
      <c r="D44" s="303"/>
      <c r="E44" s="303"/>
      <c r="F44" s="304">
        <v>27265.88</v>
      </c>
      <c r="G44" s="304"/>
      <c r="H44" s="304"/>
      <c r="I44" s="97">
        <v>619.67999999999995</v>
      </c>
      <c r="J44" s="305">
        <v>100</v>
      </c>
      <c r="K44" s="305"/>
      <c r="L44" s="305"/>
      <c r="M44" s="97">
        <v>95.77</v>
      </c>
      <c r="N44" s="91"/>
      <c r="O44" s="91"/>
      <c r="P44" s="91"/>
    </row>
    <row r="45" spans="1:16" ht="9.9499999999999993" customHeight="1">
      <c r="A45" s="91"/>
      <c r="B45" s="306" t="s">
        <v>196</v>
      </c>
      <c r="C45" s="306"/>
      <c r="D45" s="306"/>
      <c r="E45" s="306"/>
      <c r="F45" s="306"/>
      <c r="G45" s="306"/>
      <c r="H45" s="306"/>
      <c r="I45" s="306"/>
      <c r="J45" s="306"/>
      <c r="K45" s="306"/>
      <c r="L45" s="306"/>
      <c r="M45" s="306"/>
      <c r="N45" s="91"/>
      <c r="O45" s="91"/>
      <c r="P45" s="91"/>
    </row>
    <row r="46" spans="1:16" ht="9.9499999999999993" customHeight="1">
      <c r="A46" s="91"/>
      <c r="B46" s="298" t="s">
        <v>222</v>
      </c>
      <c r="C46" s="298"/>
      <c r="D46" s="298"/>
      <c r="E46" s="298"/>
      <c r="F46" s="298"/>
      <c r="G46" s="298"/>
      <c r="H46" s="95">
        <v>765</v>
      </c>
      <c r="I46" s="95">
        <v>17.39</v>
      </c>
      <c r="J46" s="299">
        <v>2.81</v>
      </c>
      <c r="K46" s="299"/>
      <c r="L46" s="299"/>
      <c r="M46" s="95">
        <v>2.69</v>
      </c>
      <c r="N46" s="91"/>
      <c r="O46" s="91"/>
      <c r="P46" s="91"/>
    </row>
    <row r="47" spans="1:16" ht="9.9499999999999993" customHeight="1">
      <c r="A47" s="91"/>
      <c r="B47" s="298" t="s">
        <v>221</v>
      </c>
      <c r="C47" s="298"/>
      <c r="D47" s="298"/>
      <c r="E47" s="298"/>
      <c r="F47" s="298"/>
      <c r="G47" s="298"/>
      <c r="H47" s="95">
        <v>0</v>
      </c>
      <c r="I47" s="95">
        <v>0</v>
      </c>
      <c r="J47" s="299">
        <v>0</v>
      </c>
      <c r="K47" s="299"/>
      <c r="L47" s="299"/>
      <c r="M47" s="95">
        <v>0</v>
      </c>
      <c r="N47" s="91"/>
      <c r="O47" s="91"/>
      <c r="P47" s="91"/>
    </row>
    <row r="48" spans="1:16" ht="9.9499999999999993" customHeight="1">
      <c r="A48" s="91"/>
      <c r="B48" s="298" t="s">
        <v>220</v>
      </c>
      <c r="C48" s="298"/>
      <c r="D48" s="298"/>
      <c r="E48" s="298"/>
      <c r="F48" s="298"/>
      <c r="G48" s="298"/>
      <c r="H48" s="95">
        <v>0</v>
      </c>
      <c r="I48" s="95">
        <v>0</v>
      </c>
      <c r="J48" s="299">
        <v>0</v>
      </c>
      <c r="K48" s="299"/>
      <c r="L48" s="299"/>
      <c r="M48" s="95">
        <v>0</v>
      </c>
      <c r="N48" s="91"/>
      <c r="O48" s="91"/>
      <c r="P48" s="91"/>
    </row>
    <row r="49" spans="1:16" ht="9.9499999999999993" customHeight="1">
      <c r="A49" s="91"/>
      <c r="B49" s="300" t="s">
        <v>98</v>
      </c>
      <c r="C49" s="300"/>
      <c r="D49" s="300"/>
      <c r="E49" s="300"/>
      <c r="F49" s="301">
        <v>765</v>
      </c>
      <c r="G49" s="301"/>
      <c r="H49" s="301"/>
      <c r="I49" s="96">
        <v>17.39</v>
      </c>
      <c r="J49" s="302">
        <v>2.81</v>
      </c>
      <c r="K49" s="302"/>
      <c r="L49" s="302"/>
      <c r="M49" s="96">
        <v>2.69</v>
      </c>
      <c r="N49" s="91"/>
      <c r="O49" s="91"/>
      <c r="P49" s="91"/>
    </row>
    <row r="50" spans="1:16" ht="9.9499999999999993" customHeight="1">
      <c r="A50" s="91"/>
      <c r="B50" s="306" t="s">
        <v>200</v>
      </c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  <c r="N50" s="91"/>
      <c r="O50" s="91"/>
      <c r="P50" s="91"/>
    </row>
    <row r="51" spans="1:16" ht="9.9499999999999993" customHeight="1">
      <c r="A51" s="91"/>
      <c r="B51" s="298" t="s">
        <v>219</v>
      </c>
      <c r="C51" s="298"/>
      <c r="D51" s="298"/>
      <c r="E51" s="298"/>
      <c r="F51" s="298"/>
      <c r="G51" s="298"/>
      <c r="H51" s="95">
        <v>0</v>
      </c>
      <c r="I51" s="95">
        <v>0</v>
      </c>
      <c r="J51" s="299">
        <v>0</v>
      </c>
      <c r="K51" s="299"/>
      <c r="L51" s="299"/>
      <c r="M51" s="95">
        <v>0</v>
      </c>
      <c r="N51" s="91"/>
      <c r="O51" s="91"/>
      <c r="P51" s="91"/>
    </row>
    <row r="52" spans="1:16" ht="9.9499999999999993" customHeight="1">
      <c r="A52" s="91"/>
      <c r="B52" s="298" t="s">
        <v>218</v>
      </c>
      <c r="C52" s="298"/>
      <c r="D52" s="298"/>
      <c r="E52" s="298"/>
      <c r="F52" s="298"/>
      <c r="G52" s="298"/>
      <c r="H52" s="95">
        <v>38.11</v>
      </c>
      <c r="I52" s="95">
        <v>0.87</v>
      </c>
      <c r="J52" s="299">
        <v>0.14000000000000001</v>
      </c>
      <c r="K52" s="299"/>
      <c r="L52" s="299"/>
      <c r="M52" s="95">
        <v>0.13</v>
      </c>
      <c r="N52" s="91"/>
      <c r="O52" s="91"/>
      <c r="P52" s="91"/>
    </row>
    <row r="53" spans="1:16" ht="9.9499999999999993" customHeight="1">
      <c r="A53" s="91"/>
      <c r="B53" s="298" t="s">
        <v>217</v>
      </c>
      <c r="C53" s="298"/>
      <c r="D53" s="298"/>
      <c r="E53" s="298"/>
      <c r="F53" s="298"/>
      <c r="G53" s="298"/>
      <c r="H53" s="95">
        <v>0</v>
      </c>
      <c r="I53" s="95">
        <v>0</v>
      </c>
      <c r="J53" s="299">
        <v>0</v>
      </c>
      <c r="K53" s="299"/>
      <c r="L53" s="299"/>
      <c r="M53" s="95">
        <v>0</v>
      </c>
      <c r="N53" s="91"/>
      <c r="O53" s="91"/>
      <c r="P53" s="91"/>
    </row>
    <row r="54" spans="1:16" ht="9.9499999999999993" customHeight="1">
      <c r="A54" s="91"/>
      <c r="B54" s="298" t="s">
        <v>216</v>
      </c>
      <c r="C54" s="298"/>
      <c r="D54" s="298"/>
      <c r="E54" s="298"/>
      <c r="F54" s="298"/>
      <c r="G54" s="298"/>
      <c r="H54" s="95">
        <v>0</v>
      </c>
      <c r="I54" s="95">
        <v>0</v>
      </c>
      <c r="J54" s="299">
        <v>0</v>
      </c>
      <c r="K54" s="299"/>
      <c r="L54" s="299"/>
      <c r="M54" s="95">
        <v>0</v>
      </c>
      <c r="N54" s="91"/>
      <c r="O54" s="91"/>
      <c r="P54" s="91"/>
    </row>
    <row r="55" spans="1:16" ht="9.9499999999999993" customHeight="1">
      <c r="A55" s="91"/>
      <c r="B55" s="300" t="s">
        <v>94</v>
      </c>
      <c r="C55" s="300"/>
      <c r="D55" s="300"/>
      <c r="E55" s="300"/>
      <c r="F55" s="301">
        <v>38.11</v>
      </c>
      <c r="G55" s="301"/>
      <c r="H55" s="301"/>
      <c r="I55" s="96">
        <v>0.87</v>
      </c>
      <c r="J55" s="302">
        <v>0.14000000000000001</v>
      </c>
      <c r="K55" s="302"/>
      <c r="L55" s="302"/>
      <c r="M55" s="96">
        <v>0.13</v>
      </c>
      <c r="N55" s="91"/>
      <c r="O55" s="91"/>
      <c r="P55" s="91"/>
    </row>
    <row r="56" spans="1:16" ht="9.9499999999999993" customHeight="1">
      <c r="A56" s="91"/>
      <c r="B56" s="303" t="s">
        <v>204</v>
      </c>
      <c r="C56" s="303"/>
      <c r="D56" s="303"/>
      <c r="E56" s="303"/>
      <c r="F56" s="305">
        <v>803.11</v>
      </c>
      <c r="G56" s="305"/>
      <c r="H56" s="305"/>
      <c r="I56" s="97">
        <v>18.25</v>
      </c>
      <c r="J56" s="305">
        <v>2.95</v>
      </c>
      <c r="K56" s="305"/>
      <c r="L56" s="305"/>
      <c r="M56" s="97">
        <v>2.82</v>
      </c>
      <c r="N56" s="91"/>
      <c r="O56" s="91"/>
      <c r="P56" s="91"/>
    </row>
    <row r="57" spans="1:16" ht="9.9499999999999993" customHeight="1">
      <c r="A57" s="91"/>
      <c r="B57" s="303" t="s">
        <v>205</v>
      </c>
      <c r="C57" s="303"/>
      <c r="D57" s="303"/>
      <c r="E57" s="303"/>
      <c r="F57" s="304">
        <v>28068.99</v>
      </c>
      <c r="G57" s="304"/>
      <c r="H57" s="304"/>
      <c r="I57" s="97">
        <v>637.92999999999995</v>
      </c>
      <c r="J57" s="305">
        <v>102.95</v>
      </c>
      <c r="K57" s="305"/>
      <c r="L57" s="305"/>
      <c r="M57" s="97">
        <v>98.59</v>
      </c>
      <c r="N57" s="91"/>
      <c r="O57" s="91"/>
      <c r="P57" s="91"/>
    </row>
    <row r="58" spans="1:16" ht="9.9499999999999993" customHeight="1">
      <c r="A58" s="91"/>
      <c r="B58" s="306" t="s">
        <v>85</v>
      </c>
      <c r="C58" s="306"/>
      <c r="D58" s="306"/>
      <c r="E58" s="306"/>
      <c r="F58" s="306"/>
      <c r="G58" s="306"/>
      <c r="H58" s="306"/>
      <c r="I58" s="306"/>
      <c r="J58" s="306"/>
      <c r="K58" s="306"/>
      <c r="L58" s="306"/>
      <c r="M58" s="306"/>
      <c r="N58" s="91"/>
      <c r="O58" s="91"/>
      <c r="P58" s="91"/>
    </row>
    <row r="59" spans="1:16" ht="9.9499999999999993" customHeight="1">
      <c r="A59" s="91"/>
      <c r="B59" s="298" t="s">
        <v>206</v>
      </c>
      <c r="C59" s="298"/>
      <c r="D59" s="298"/>
      <c r="E59" s="298"/>
      <c r="F59" s="298"/>
      <c r="G59" s="298"/>
      <c r="H59" s="95">
        <v>0</v>
      </c>
      <c r="I59" s="95">
        <v>0</v>
      </c>
      <c r="J59" s="299">
        <v>0</v>
      </c>
      <c r="K59" s="299"/>
      <c r="L59" s="299"/>
      <c r="M59" s="95">
        <v>0</v>
      </c>
      <c r="N59" s="91"/>
      <c r="O59" s="91"/>
      <c r="P59" s="91"/>
    </row>
    <row r="60" spans="1:16" ht="9.9499999999999993" customHeight="1">
      <c r="A60" s="91"/>
      <c r="B60" s="298" t="s">
        <v>207</v>
      </c>
      <c r="C60" s="298"/>
      <c r="D60" s="298"/>
      <c r="E60" s="298"/>
      <c r="F60" s="298"/>
      <c r="G60" s="298"/>
      <c r="H60" s="95">
        <v>401.05</v>
      </c>
      <c r="I60" s="95">
        <v>9.11</v>
      </c>
      <c r="J60" s="299">
        <v>1.47</v>
      </c>
      <c r="K60" s="299"/>
      <c r="L60" s="299"/>
      <c r="M60" s="95">
        <v>1.41</v>
      </c>
      <c r="N60" s="91"/>
      <c r="O60" s="91"/>
      <c r="P60" s="91"/>
    </row>
    <row r="61" spans="1:16" ht="9.9499999999999993" customHeight="1">
      <c r="A61" s="91"/>
      <c r="B61" s="300" t="s">
        <v>209</v>
      </c>
      <c r="C61" s="300"/>
      <c r="D61" s="300"/>
      <c r="E61" s="300"/>
      <c r="F61" s="301">
        <v>401.05</v>
      </c>
      <c r="G61" s="301"/>
      <c r="H61" s="301"/>
      <c r="I61" s="96">
        <v>9.11</v>
      </c>
      <c r="J61" s="302">
        <v>1.47</v>
      </c>
      <c r="K61" s="302"/>
      <c r="L61" s="302"/>
      <c r="M61" s="96">
        <v>1.41</v>
      </c>
      <c r="N61" s="91"/>
      <c r="O61" s="91"/>
      <c r="P61" s="91"/>
    </row>
    <row r="62" spans="1:16" ht="9.9499999999999993" customHeight="1">
      <c r="A62" s="91"/>
      <c r="B62" s="303" t="s">
        <v>210</v>
      </c>
      <c r="C62" s="303"/>
      <c r="D62" s="303"/>
      <c r="E62" s="303"/>
      <c r="F62" s="304">
        <v>28470.04</v>
      </c>
      <c r="G62" s="304"/>
      <c r="H62" s="304"/>
      <c r="I62" s="97">
        <v>647.04</v>
      </c>
      <c r="J62" s="305">
        <v>104.42</v>
      </c>
      <c r="K62" s="305"/>
      <c r="L62" s="305"/>
      <c r="M62" s="98" t="s">
        <v>211</v>
      </c>
      <c r="N62" s="91"/>
      <c r="O62" s="91"/>
      <c r="P62" s="91"/>
    </row>
    <row r="63" spans="1:16" ht="108.95" customHeight="1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</row>
    <row r="64" spans="1:16" ht="15" customHeight="1">
      <c r="A64" s="91"/>
      <c r="B64" s="297" t="s">
        <v>58</v>
      </c>
      <c r="C64" s="297"/>
      <c r="D64" s="297"/>
      <c r="E64" s="297"/>
      <c r="F64" s="297"/>
      <c r="G64" s="297"/>
      <c r="H64" s="297"/>
      <c r="I64" s="297"/>
      <c r="J64" s="297"/>
      <c r="K64" s="297"/>
      <c r="L64" s="297"/>
      <c r="M64" s="297"/>
      <c r="N64" s="297"/>
      <c r="O64" s="297"/>
      <c r="P64" s="297"/>
    </row>
    <row r="65" spans="1:16" ht="20.100000000000001" customHeight="1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</row>
  </sheetData>
  <mergeCells count="124">
    <mergeCell ref="E2:O2"/>
    <mergeCell ref="E3:O3"/>
    <mergeCell ref="E4:O4"/>
    <mergeCell ref="B5:F5"/>
    <mergeCell ref="G5:O5"/>
    <mergeCell ref="B6:F6"/>
    <mergeCell ref="B10:G10"/>
    <mergeCell ref="J10:L10"/>
    <mergeCell ref="B11:G11"/>
    <mergeCell ref="J11:L11"/>
    <mergeCell ref="B12:G12"/>
    <mergeCell ref="J12:L12"/>
    <mergeCell ref="D7:J7"/>
    <mergeCell ref="L7:M7"/>
    <mergeCell ref="B8:E8"/>
    <mergeCell ref="F8:H8"/>
    <mergeCell ref="J8:L8"/>
    <mergeCell ref="B9:M9"/>
    <mergeCell ref="B16:G16"/>
    <mergeCell ref="J16:L16"/>
    <mergeCell ref="B17:G17"/>
    <mergeCell ref="J17:L17"/>
    <mergeCell ref="B18:G18"/>
    <mergeCell ref="J18:L18"/>
    <mergeCell ref="B13:G13"/>
    <mergeCell ref="J13:L13"/>
    <mergeCell ref="B14:G14"/>
    <mergeCell ref="J14:L14"/>
    <mergeCell ref="B15:G15"/>
    <mergeCell ref="J15:L15"/>
    <mergeCell ref="B22:G22"/>
    <mergeCell ref="J22:L22"/>
    <mergeCell ref="B23:G23"/>
    <mergeCell ref="J23:L23"/>
    <mergeCell ref="B24:G24"/>
    <mergeCell ref="J24:L24"/>
    <mergeCell ref="B19:G19"/>
    <mergeCell ref="J19:L19"/>
    <mergeCell ref="B20:G20"/>
    <mergeCell ref="J20:L20"/>
    <mergeCell ref="B21:G21"/>
    <mergeCell ref="J21:L21"/>
    <mergeCell ref="B28:E28"/>
    <mergeCell ref="F28:H28"/>
    <mergeCell ref="J28:L28"/>
    <mergeCell ref="B29:M29"/>
    <mergeCell ref="B30:G30"/>
    <mergeCell ref="J30:L30"/>
    <mergeCell ref="B25:G25"/>
    <mergeCell ref="J25:L25"/>
    <mergeCell ref="B26:G26"/>
    <mergeCell ref="J26:L26"/>
    <mergeCell ref="B27:G27"/>
    <mergeCell ref="J27:L27"/>
    <mergeCell ref="B34:G34"/>
    <mergeCell ref="J34:L34"/>
    <mergeCell ref="B35:G35"/>
    <mergeCell ref="J35:L35"/>
    <mergeCell ref="B36:G36"/>
    <mergeCell ref="J36:L36"/>
    <mergeCell ref="B31:G31"/>
    <mergeCell ref="J31:L31"/>
    <mergeCell ref="B32:G32"/>
    <mergeCell ref="J32:L32"/>
    <mergeCell ref="B33:G33"/>
    <mergeCell ref="J33:L33"/>
    <mergeCell ref="B40:E40"/>
    <mergeCell ref="F40:H40"/>
    <mergeCell ref="J40:L40"/>
    <mergeCell ref="B41:M41"/>
    <mergeCell ref="B42:G42"/>
    <mergeCell ref="J42:L42"/>
    <mergeCell ref="B37:G37"/>
    <mergeCell ref="J37:L37"/>
    <mergeCell ref="B38:G38"/>
    <mergeCell ref="J38:L38"/>
    <mergeCell ref="B39:G39"/>
    <mergeCell ref="J39:L39"/>
    <mergeCell ref="B45:M45"/>
    <mergeCell ref="B46:G46"/>
    <mergeCell ref="J46:L46"/>
    <mergeCell ref="B47:G47"/>
    <mergeCell ref="J47:L47"/>
    <mergeCell ref="B48:G48"/>
    <mergeCell ref="J48:L48"/>
    <mergeCell ref="B43:E43"/>
    <mergeCell ref="F43:H43"/>
    <mergeCell ref="J43:L43"/>
    <mergeCell ref="B44:E44"/>
    <mergeCell ref="F44:H44"/>
    <mergeCell ref="J44:L44"/>
    <mergeCell ref="B52:G52"/>
    <mergeCell ref="J52:L52"/>
    <mergeCell ref="B53:G53"/>
    <mergeCell ref="J53:L53"/>
    <mergeCell ref="B54:G54"/>
    <mergeCell ref="J54:L54"/>
    <mergeCell ref="B49:E49"/>
    <mergeCell ref="F49:H49"/>
    <mergeCell ref="J49:L49"/>
    <mergeCell ref="B50:M50"/>
    <mergeCell ref="B51:G51"/>
    <mergeCell ref="J51:L51"/>
    <mergeCell ref="B57:E57"/>
    <mergeCell ref="F57:H57"/>
    <mergeCell ref="J57:L57"/>
    <mergeCell ref="B58:M58"/>
    <mergeCell ref="B59:G59"/>
    <mergeCell ref="J59:L59"/>
    <mergeCell ref="B55:E55"/>
    <mergeCell ref="F55:H55"/>
    <mergeCell ref="J55:L55"/>
    <mergeCell ref="B56:E56"/>
    <mergeCell ref="F56:H56"/>
    <mergeCell ref="J56:L56"/>
    <mergeCell ref="B64:P64"/>
    <mergeCell ref="B60:G60"/>
    <mergeCell ref="J60:L60"/>
    <mergeCell ref="B61:E61"/>
    <mergeCell ref="F61:H61"/>
    <mergeCell ref="J61:L61"/>
    <mergeCell ref="B62:E62"/>
    <mergeCell ref="F62:H62"/>
    <mergeCell ref="J62:L62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showGridLines="0" workbookViewId="0">
      <selection sqref="A1:E1"/>
    </sheetView>
  </sheetViews>
  <sheetFormatPr defaultRowHeight="12.75"/>
  <cols>
    <col min="1" max="1" width="39" style="86" customWidth="1"/>
    <col min="2" max="5" width="11.7109375" style="86" customWidth="1"/>
    <col min="6" max="256" width="9.140625" style="86"/>
    <col min="257" max="257" width="39" style="86" customWidth="1"/>
    <col min="258" max="261" width="11.7109375" style="86" customWidth="1"/>
    <col min="262" max="512" width="9.140625" style="86"/>
    <col min="513" max="513" width="39" style="86" customWidth="1"/>
    <col min="514" max="517" width="11.7109375" style="86" customWidth="1"/>
    <col min="518" max="768" width="9.140625" style="86"/>
    <col min="769" max="769" width="39" style="86" customWidth="1"/>
    <col min="770" max="773" width="11.7109375" style="86" customWidth="1"/>
    <col min="774" max="1024" width="9.140625" style="86"/>
    <col min="1025" max="1025" width="39" style="86" customWidth="1"/>
    <col min="1026" max="1029" width="11.7109375" style="86" customWidth="1"/>
    <col min="1030" max="1280" width="9.140625" style="86"/>
    <col min="1281" max="1281" width="39" style="86" customWidth="1"/>
    <col min="1282" max="1285" width="11.7109375" style="86" customWidth="1"/>
    <col min="1286" max="1536" width="9.140625" style="86"/>
    <col min="1537" max="1537" width="39" style="86" customWidth="1"/>
    <col min="1538" max="1541" width="11.7109375" style="86" customWidth="1"/>
    <col min="1542" max="1792" width="9.140625" style="86"/>
    <col min="1793" max="1793" width="39" style="86" customWidth="1"/>
    <col min="1794" max="1797" width="11.7109375" style="86" customWidth="1"/>
    <col min="1798" max="2048" width="9.140625" style="86"/>
    <col min="2049" max="2049" width="39" style="86" customWidth="1"/>
    <col min="2050" max="2053" width="11.7109375" style="86" customWidth="1"/>
    <col min="2054" max="2304" width="9.140625" style="86"/>
    <col min="2305" max="2305" width="39" style="86" customWidth="1"/>
    <col min="2306" max="2309" width="11.7109375" style="86" customWidth="1"/>
    <col min="2310" max="2560" width="9.140625" style="86"/>
    <col min="2561" max="2561" width="39" style="86" customWidth="1"/>
    <col min="2562" max="2565" width="11.7109375" style="86" customWidth="1"/>
    <col min="2566" max="2816" width="9.140625" style="86"/>
    <col min="2817" max="2817" width="39" style="86" customWidth="1"/>
    <col min="2818" max="2821" width="11.7109375" style="86" customWidth="1"/>
    <col min="2822" max="3072" width="9.140625" style="86"/>
    <col min="3073" max="3073" width="39" style="86" customWidth="1"/>
    <col min="3074" max="3077" width="11.7109375" style="86" customWidth="1"/>
    <col min="3078" max="3328" width="9.140625" style="86"/>
    <col min="3329" max="3329" width="39" style="86" customWidth="1"/>
    <col min="3330" max="3333" width="11.7109375" style="86" customWidth="1"/>
    <col min="3334" max="3584" width="9.140625" style="86"/>
    <col min="3585" max="3585" width="39" style="86" customWidth="1"/>
    <col min="3586" max="3589" width="11.7109375" style="86" customWidth="1"/>
    <col min="3590" max="3840" width="9.140625" style="86"/>
    <col min="3841" max="3841" width="39" style="86" customWidth="1"/>
    <col min="3842" max="3845" width="11.7109375" style="86" customWidth="1"/>
    <col min="3846" max="4096" width="9.140625" style="86"/>
    <col min="4097" max="4097" width="39" style="86" customWidth="1"/>
    <col min="4098" max="4101" width="11.7109375" style="86" customWidth="1"/>
    <col min="4102" max="4352" width="9.140625" style="86"/>
    <col min="4353" max="4353" width="39" style="86" customWidth="1"/>
    <col min="4354" max="4357" width="11.7109375" style="86" customWidth="1"/>
    <col min="4358" max="4608" width="9.140625" style="86"/>
    <col min="4609" max="4609" width="39" style="86" customWidth="1"/>
    <col min="4610" max="4613" width="11.7109375" style="86" customWidth="1"/>
    <col min="4614" max="4864" width="9.140625" style="86"/>
    <col min="4865" max="4865" width="39" style="86" customWidth="1"/>
    <col min="4866" max="4869" width="11.7109375" style="86" customWidth="1"/>
    <col min="4870" max="5120" width="9.140625" style="86"/>
    <col min="5121" max="5121" width="39" style="86" customWidth="1"/>
    <col min="5122" max="5125" width="11.7109375" style="86" customWidth="1"/>
    <col min="5126" max="5376" width="9.140625" style="86"/>
    <col min="5377" max="5377" width="39" style="86" customWidth="1"/>
    <col min="5378" max="5381" width="11.7109375" style="86" customWidth="1"/>
    <col min="5382" max="5632" width="9.140625" style="86"/>
    <col min="5633" max="5633" width="39" style="86" customWidth="1"/>
    <col min="5634" max="5637" width="11.7109375" style="86" customWidth="1"/>
    <col min="5638" max="5888" width="9.140625" style="86"/>
    <col min="5889" max="5889" width="39" style="86" customWidth="1"/>
    <col min="5890" max="5893" width="11.7109375" style="86" customWidth="1"/>
    <col min="5894" max="6144" width="9.140625" style="86"/>
    <col min="6145" max="6145" width="39" style="86" customWidth="1"/>
    <col min="6146" max="6149" width="11.7109375" style="86" customWidth="1"/>
    <col min="6150" max="6400" width="9.140625" style="86"/>
    <col min="6401" max="6401" width="39" style="86" customWidth="1"/>
    <col min="6402" max="6405" width="11.7109375" style="86" customWidth="1"/>
    <col min="6406" max="6656" width="9.140625" style="86"/>
    <col min="6657" max="6657" width="39" style="86" customWidth="1"/>
    <col min="6658" max="6661" width="11.7109375" style="86" customWidth="1"/>
    <col min="6662" max="6912" width="9.140625" style="86"/>
    <col min="6913" max="6913" width="39" style="86" customWidth="1"/>
    <col min="6914" max="6917" width="11.7109375" style="86" customWidth="1"/>
    <col min="6918" max="7168" width="9.140625" style="86"/>
    <col min="7169" max="7169" width="39" style="86" customWidth="1"/>
    <col min="7170" max="7173" width="11.7109375" style="86" customWidth="1"/>
    <col min="7174" max="7424" width="9.140625" style="86"/>
    <col min="7425" max="7425" width="39" style="86" customWidth="1"/>
    <col min="7426" max="7429" width="11.7109375" style="86" customWidth="1"/>
    <col min="7430" max="7680" width="9.140625" style="86"/>
    <col min="7681" max="7681" width="39" style="86" customWidth="1"/>
    <col min="7682" max="7685" width="11.7109375" style="86" customWidth="1"/>
    <col min="7686" max="7936" width="9.140625" style="86"/>
    <col min="7937" max="7937" width="39" style="86" customWidth="1"/>
    <col min="7938" max="7941" width="11.7109375" style="86" customWidth="1"/>
    <col min="7942" max="8192" width="9.140625" style="86"/>
    <col min="8193" max="8193" width="39" style="86" customWidth="1"/>
    <col min="8194" max="8197" width="11.7109375" style="86" customWidth="1"/>
    <col min="8198" max="8448" width="9.140625" style="86"/>
    <col min="8449" max="8449" width="39" style="86" customWidth="1"/>
    <col min="8450" max="8453" width="11.7109375" style="86" customWidth="1"/>
    <col min="8454" max="8704" width="9.140625" style="86"/>
    <col min="8705" max="8705" width="39" style="86" customWidth="1"/>
    <col min="8706" max="8709" width="11.7109375" style="86" customWidth="1"/>
    <col min="8710" max="8960" width="9.140625" style="86"/>
    <col min="8961" max="8961" width="39" style="86" customWidth="1"/>
    <col min="8962" max="8965" width="11.7109375" style="86" customWidth="1"/>
    <col min="8966" max="9216" width="9.140625" style="86"/>
    <col min="9217" max="9217" width="39" style="86" customWidth="1"/>
    <col min="9218" max="9221" width="11.7109375" style="86" customWidth="1"/>
    <col min="9222" max="9472" width="9.140625" style="86"/>
    <col min="9473" max="9473" width="39" style="86" customWidth="1"/>
    <col min="9474" max="9477" width="11.7109375" style="86" customWidth="1"/>
    <col min="9478" max="9728" width="9.140625" style="86"/>
    <col min="9729" max="9729" width="39" style="86" customWidth="1"/>
    <col min="9730" max="9733" width="11.7109375" style="86" customWidth="1"/>
    <col min="9734" max="9984" width="9.140625" style="86"/>
    <col min="9985" max="9985" width="39" style="86" customWidth="1"/>
    <col min="9986" max="9989" width="11.7109375" style="86" customWidth="1"/>
    <col min="9990" max="10240" width="9.140625" style="86"/>
    <col min="10241" max="10241" width="39" style="86" customWidth="1"/>
    <col min="10242" max="10245" width="11.7109375" style="86" customWidth="1"/>
    <col min="10246" max="10496" width="9.140625" style="86"/>
    <col min="10497" max="10497" width="39" style="86" customWidth="1"/>
    <col min="10498" max="10501" width="11.7109375" style="86" customWidth="1"/>
    <col min="10502" max="10752" width="9.140625" style="86"/>
    <col min="10753" max="10753" width="39" style="86" customWidth="1"/>
    <col min="10754" max="10757" width="11.7109375" style="86" customWidth="1"/>
    <col min="10758" max="11008" width="9.140625" style="86"/>
    <col min="11009" max="11009" width="39" style="86" customWidth="1"/>
    <col min="11010" max="11013" width="11.7109375" style="86" customWidth="1"/>
    <col min="11014" max="11264" width="9.140625" style="86"/>
    <col min="11265" max="11265" width="39" style="86" customWidth="1"/>
    <col min="11266" max="11269" width="11.7109375" style="86" customWidth="1"/>
    <col min="11270" max="11520" width="9.140625" style="86"/>
    <col min="11521" max="11521" width="39" style="86" customWidth="1"/>
    <col min="11522" max="11525" width="11.7109375" style="86" customWidth="1"/>
    <col min="11526" max="11776" width="9.140625" style="86"/>
    <col min="11777" max="11777" width="39" style="86" customWidth="1"/>
    <col min="11778" max="11781" width="11.7109375" style="86" customWidth="1"/>
    <col min="11782" max="12032" width="9.140625" style="86"/>
    <col min="12033" max="12033" width="39" style="86" customWidth="1"/>
    <col min="12034" max="12037" width="11.7109375" style="86" customWidth="1"/>
    <col min="12038" max="12288" width="9.140625" style="86"/>
    <col min="12289" max="12289" width="39" style="86" customWidth="1"/>
    <col min="12290" max="12293" width="11.7109375" style="86" customWidth="1"/>
    <col min="12294" max="12544" width="9.140625" style="86"/>
    <col min="12545" max="12545" width="39" style="86" customWidth="1"/>
    <col min="12546" max="12549" width="11.7109375" style="86" customWidth="1"/>
    <col min="12550" max="12800" width="9.140625" style="86"/>
    <col min="12801" max="12801" width="39" style="86" customWidth="1"/>
    <col min="12802" max="12805" width="11.7109375" style="86" customWidth="1"/>
    <col min="12806" max="13056" width="9.140625" style="86"/>
    <col min="13057" max="13057" width="39" style="86" customWidth="1"/>
    <col min="13058" max="13061" width="11.7109375" style="86" customWidth="1"/>
    <col min="13062" max="13312" width="9.140625" style="86"/>
    <col min="13313" max="13313" width="39" style="86" customWidth="1"/>
    <col min="13314" max="13317" width="11.7109375" style="86" customWidth="1"/>
    <col min="13318" max="13568" width="9.140625" style="86"/>
    <col min="13569" max="13569" width="39" style="86" customWidth="1"/>
    <col min="13570" max="13573" width="11.7109375" style="86" customWidth="1"/>
    <col min="13574" max="13824" width="9.140625" style="86"/>
    <col min="13825" max="13825" width="39" style="86" customWidth="1"/>
    <col min="13826" max="13829" width="11.7109375" style="86" customWidth="1"/>
    <col min="13830" max="14080" width="9.140625" style="86"/>
    <col min="14081" max="14081" width="39" style="86" customWidth="1"/>
    <col min="14082" max="14085" width="11.7109375" style="86" customWidth="1"/>
    <col min="14086" max="14336" width="9.140625" style="86"/>
    <col min="14337" max="14337" width="39" style="86" customWidth="1"/>
    <col min="14338" max="14341" width="11.7109375" style="86" customWidth="1"/>
    <col min="14342" max="14592" width="9.140625" style="86"/>
    <col min="14593" max="14593" width="39" style="86" customWidth="1"/>
    <col min="14594" max="14597" width="11.7109375" style="86" customWidth="1"/>
    <col min="14598" max="14848" width="9.140625" style="86"/>
    <col min="14849" max="14849" width="39" style="86" customWidth="1"/>
    <col min="14850" max="14853" width="11.7109375" style="86" customWidth="1"/>
    <col min="14854" max="15104" width="9.140625" style="86"/>
    <col min="15105" max="15105" width="39" style="86" customWidth="1"/>
    <col min="15106" max="15109" width="11.7109375" style="86" customWidth="1"/>
    <col min="15110" max="15360" width="9.140625" style="86"/>
    <col min="15361" max="15361" width="39" style="86" customWidth="1"/>
    <col min="15362" max="15365" width="11.7109375" style="86" customWidth="1"/>
    <col min="15366" max="15616" width="9.140625" style="86"/>
    <col min="15617" max="15617" width="39" style="86" customWidth="1"/>
    <col min="15618" max="15621" width="11.7109375" style="86" customWidth="1"/>
    <col min="15622" max="15872" width="9.140625" style="86"/>
    <col min="15873" max="15873" width="39" style="86" customWidth="1"/>
    <col min="15874" max="15877" width="11.7109375" style="86" customWidth="1"/>
    <col min="15878" max="16128" width="9.140625" style="86"/>
    <col min="16129" max="16129" width="39" style="86" customWidth="1"/>
    <col min="16130" max="16133" width="11.7109375" style="86" customWidth="1"/>
    <col min="16134" max="16384" width="9.140625" style="86"/>
  </cols>
  <sheetData>
    <row r="1" spans="1:5">
      <c r="A1" s="287" t="s">
        <v>251</v>
      </c>
      <c r="B1" s="286"/>
      <c r="C1" s="286"/>
      <c r="D1" s="286"/>
      <c r="E1" s="286"/>
    </row>
    <row r="2" spans="1:5">
      <c r="A2" s="287" t="s">
        <v>250</v>
      </c>
      <c r="B2" s="286"/>
      <c r="C2" s="286"/>
      <c r="D2" s="286"/>
      <c r="E2" s="286"/>
    </row>
    <row r="3" spans="1:5">
      <c r="A3" s="287" t="s">
        <v>262</v>
      </c>
      <c r="B3" s="286"/>
      <c r="C3" s="286"/>
      <c r="D3" s="286"/>
      <c r="E3" s="286"/>
    </row>
    <row r="4" spans="1:5">
      <c r="A4" s="115" t="s">
        <v>146</v>
      </c>
      <c r="B4" s="287" t="s">
        <v>147</v>
      </c>
      <c r="C4" s="286"/>
      <c r="D4" s="286"/>
      <c r="E4" s="286"/>
    </row>
    <row r="5" spans="1:5">
      <c r="A5" s="115" t="s">
        <v>256</v>
      </c>
      <c r="B5" s="287" t="s">
        <v>247</v>
      </c>
      <c r="C5" s="286"/>
      <c r="D5" s="286"/>
      <c r="E5" s="286"/>
    </row>
    <row r="6" spans="1:5">
      <c r="A6" s="115" t="s">
        <v>263</v>
      </c>
      <c r="B6" s="89" t="s">
        <v>151</v>
      </c>
    </row>
    <row r="7" spans="1:5" ht="22.5">
      <c r="A7" s="116" t="s">
        <v>8</v>
      </c>
      <c r="B7" s="116" t="s">
        <v>152</v>
      </c>
      <c r="C7" s="116" t="s">
        <v>214</v>
      </c>
      <c r="D7" s="116" t="s">
        <v>244</v>
      </c>
      <c r="E7" s="116" t="s">
        <v>243</v>
      </c>
    </row>
    <row r="8" spans="1:5">
      <c r="A8" s="287" t="s">
        <v>242</v>
      </c>
      <c r="B8" s="286"/>
      <c r="C8" s="286"/>
      <c r="D8" s="286"/>
      <c r="E8" s="286"/>
    </row>
    <row r="9" spans="1:5">
      <c r="A9" s="89" t="s">
        <v>156</v>
      </c>
      <c r="B9" s="87">
        <v>0</v>
      </c>
      <c r="C9" s="87">
        <v>0</v>
      </c>
      <c r="D9" s="87">
        <v>0</v>
      </c>
      <c r="E9" s="87">
        <v>0</v>
      </c>
    </row>
    <row r="10" spans="1:5">
      <c r="A10" s="89" t="s">
        <v>157</v>
      </c>
      <c r="B10" s="87">
        <v>0</v>
      </c>
      <c r="C10" s="87">
        <v>0</v>
      </c>
      <c r="D10" s="87">
        <v>0</v>
      </c>
      <c r="E10" s="87">
        <v>0</v>
      </c>
    </row>
    <row r="11" spans="1:5">
      <c r="A11" s="89" t="s">
        <v>158</v>
      </c>
    </row>
    <row r="12" spans="1:5">
      <c r="A12" s="89" t="s">
        <v>159</v>
      </c>
      <c r="B12" s="87">
        <v>0</v>
      </c>
      <c r="C12" s="87">
        <v>0</v>
      </c>
      <c r="D12" s="87">
        <v>0</v>
      </c>
      <c r="E12" s="87">
        <v>0</v>
      </c>
    </row>
    <row r="13" spans="1:5">
      <c r="A13" s="89" t="s">
        <v>160</v>
      </c>
      <c r="B13" s="87">
        <v>0</v>
      </c>
      <c r="C13" s="87">
        <v>0</v>
      </c>
      <c r="D13" s="87">
        <v>0</v>
      </c>
      <c r="E13" s="87">
        <v>0</v>
      </c>
    </row>
    <row r="14" spans="1:5">
      <c r="A14" s="89" t="s">
        <v>161</v>
      </c>
      <c r="B14" s="87">
        <v>0</v>
      </c>
      <c r="C14" s="87">
        <v>0</v>
      </c>
      <c r="D14" s="87">
        <v>0</v>
      </c>
      <c r="E14" s="87">
        <v>0</v>
      </c>
    </row>
    <row r="15" spans="1:5">
      <c r="A15" s="89" t="s">
        <v>162</v>
      </c>
      <c r="B15" s="87">
        <v>0</v>
      </c>
      <c r="C15" s="87">
        <v>0</v>
      </c>
      <c r="D15" s="87">
        <v>0</v>
      </c>
      <c r="E15" s="87">
        <v>0</v>
      </c>
    </row>
    <row r="16" spans="1:5">
      <c r="A16" s="89" t="s">
        <v>241</v>
      </c>
      <c r="B16" s="87">
        <v>11506.25</v>
      </c>
      <c r="C16" s="87">
        <v>261.50569000000002</v>
      </c>
      <c r="D16" s="87">
        <v>36.99</v>
      </c>
      <c r="E16" s="87">
        <v>35.92</v>
      </c>
    </row>
    <row r="17" spans="1:5">
      <c r="A17" s="89" t="s">
        <v>164</v>
      </c>
      <c r="B17" s="87">
        <v>88</v>
      </c>
      <c r="C17" s="87">
        <v>2</v>
      </c>
      <c r="D17" s="87">
        <v>0.28000000000000003</v>
      </c>
      <c r="E17" s="87">
        <v>0.27</v>
      </c>
    </row>
    <row r="18" spans="1:5">
      <c r="A18" s="89" t="s">
        <v>240</v>
      </c>
      <c r="B18" s="87">
        <v>9000</v>
      </c>
      <c r="C18" s="87">
        <v>204.54544999999999</v>
      </c>
      <c r="D18" s="87">
        <v>28.93</v>
      </c>
      <c r="E18" s="87">
        <v>28.1</v>
      </c>
    </row>
    <row r="19" spans="1:5">
      <c r="A19" s="89" t="s">
        <v>166</v>
      </c>
      <c r="B19" s="87">
        <v>6556.96</v>
      </c>
      <c r="C19" s="87">
        <v>149.02182999999999</v>
      </c>
      <c r="D19" s="87">
        <v>21.08</v>
      </c>
      <c r="E19" s="87">
        <v>20.47</v>
      </c>
    </row>
    <row r="20" spans="1:5">
      <c r="A20" s="89" t="s">
        <v>167</v>
      </c>
      <c r="B20" s="87">
        <v>2051.84</v>
      </c>
      <c r="C20" s="87">
        <v>46.632739999999998</v>
      </c>
      <c r="D20" s="87">
        <v>6.6</v>
      </c>
      <c r="E20" s="87">
        <v>6.41</v>
      </c>
    </row>
    <row r="21" spans="1:5">
      <c r="A21" s="89" t="s">
        <v>239</v>
      </c>
      <c r="B21" s="87">
        <v>0</v>
      </c>
      <c r="C21" s="87">
        <v>0</v>
      </c>
      <c r="D21" s="87">
        <v>0</v>
      </c>
      <c r="E21" s="87">
        <v>0</v>
      </c>
    </row>
    <row r="22" spans="1:5">
      <c r="A22" s="89" t="s">
        <v>238</v>
      </c>
    </row>
    <row r="23" spans="1:5">
      <c r="A23" s="89" t="s">
        <v>237</v>
      </c>
      <c r="B23" s="87">
        <v>0</v>
      </c>
      <c r="C23" s="87">
        <v>0</v>
      </c>
      <c r="D23" s="87">
        <v>0</v>
      </c>
      <c r="E23" s="87">
        <v>0</v>
      </c>
    </row>
    <row r="24" spans="1:5">
      <c r="A24" s="89" t="s">
        <v>236</v>
      </c>
      <c r="B24" s="87">
        <v>0</v>
      </c>
      <c r="C24" s="87">
        <v>0</v>
      </c>
      <c r="D24" s="87">
        <v>0</v>
      </c>
      <c r="E24" s="87">
        <v>0</v>
      </c>
    </row>
    <row r="25" spans="1:5">
      <c r="A25" s="89" t="s">
        <v>235</v>
      </c>
      <c r="B25" s="87">
        <v>0</v>
      </c>
      <c r="C25" s="87">
        <v>0</v>
      </c>
      <c r="D25" s="87">
        <v>0</v>
      </c>
      <c r="E25" s="87">
        <v>0</v>
      </c>
    </row>
    <row r="26" spans="1:5">
      <c r="A26" s="89" t="s">
        <v>234</v>
      </c>
      <c r="B26" s="87">
        <v>0</v>
      </c>
      <c r="C26" s="87">
        <v>0</v>
      </c>
      <c r="D26" s="87">
        <v>0</v>
      </c>
      <c r="E26" s="87">
        <v>0</v>
      </c>
    </row>
    <row r="27" spans="1:5">
      <c r="A27" s="115" t="s">
        <v>233</v>
      </c>
      <c r="B27" s="117">
        <v>29203.05</v>
      </c>
      <c r="C27" s="117">
        <v>663.70570999999995</v>
      </c>
      <c r="D27" s="117">
        <v>93.88</v>
      </c>
      <c r="E27" s="117">
        <v>91.17</v>
      </c>
    </row>
    <row r="28" spans="1:5">
      <c r="A28" s="287" t="s">
        <v>118</v>
      </c>
      <c r="B28" s="286"/>
      <c r="C28" s="286"/>
      <c r="D28" s="286"/>
      <c r="E28" s="286"/>
    </row>
    <row r="29" spans="1:5">
      <c r="A29" s="89" t="s">
        <v>232</v>
      </c>
      <c r="B29" s="87">
        <v>0</v>
      </c>
      <c r="C29" s="87">
        <v>0</v>
      </c>
      <c r="D29" s="87">
        <v>0</v>
      </c>
      <c r="E29" s="87">
        <v>0</v>
      </c>
    </row>
    <row r="30" spans="1:5">
      <c r="A30" s="89" t="s">
        <v>231</v>
      </c>
      <c r="B30" s="87">
        <v>876.09</v>
      </c>
      <c r="C30" s="87">
        <v>19.91114</v>
      </c>
      <c r="D30" s="87">
        <v>2.82</v>
      </c>
      <c r="E30" s="87">
        <v>2.73</v>
      </c>
    </row>
    <row r="31" spans="1:5">
      <c r="A31" s="89" t="s">
        <v>230</v>
      </c>
      <c r="B31" s="87">
        <v>0</v>
      </c>
      <c r="C31" s="87">
        <v>0</v>
      </c>
      <c r="D31" s="87">
        <v>0</v>
      </c>
      <c r="E31" s="87">
        <v>0</v>
      </c>
    </row>
    <row r="32" spans="1:5">
      <c r="A32" s="89" t="s">
        <v>229</v>
      </c>
      <c r="B32" s="87">
        <v>0</v>
      </c>
      <c r="C32" s="87">
        <v>0</v>
      </c>
      <c r="D32" s="87">
        <v>0</v>
      </c>
      <c r="E32" s="87">
        <v>0</v>
      </c>
    </row>
    <row r="33" spans="1:5">
      <c r="A33" s="89" t="s">
        <v>228</v>
      </c>
      <c r="B33" s="87">
        <v>0</v>
      </c>
      <c r="C33" s="87">
        <v>0</v>
      </c>
      <c r="D33" s="87">
        <v>0</v>
      </c>
      <c r="E33" s="87">
        <v>0</v>
      </c>
    </row>
    <row r="34" spans="1:5">
      <c r="A34" s="89" t="s">
        <v>227</v>
      </c>
      <c r="B34" s="87">
        <v>0</v>
      </c>
      <c r="C34" s="87">
        <v>0</v>
      </c>
      <c r="D34" s="87">
        <v>0</v>
      </c>
      <c r="E34" s="87">
        <v>0</v>
      </c>
    </row>
    <row r="35" spans="1:5">
      <c r="A35" s="89" t="s">
        <v>226</v>
      </c>
      <c r="B35" s="87">
        <v>0</v>
      </c>
      <c r="C35" s="87">
        <v>0</v>
      </c>
      <c r="D35" s="87">
        <v>0</v>
      </c>
      <c r="E35" s="87">
        <v>0</v>
      </c>
    </row>
    <row r="36" spans="1:5">
      <c r="A36" s="89" t="s">
        <v>225</v>
      </c>
      <c r="B36" s="87">
        <v>0</v>
      </c>
      <c r="C36" s="87">
        <v>0</v>
      </c>
      <c r="D36" s="87">
        <v>0</v>
      </c>
      <c r="E36" s="87">
        <v>0</v>
      </c>
    </row>
    <row r="37" spans="1:5">
      <c r="A37" s="89" t="s">
        <v>258</v>
      </c>
      <c r="B37" s="87">
        <v>0</v>
      </c>
      <c r="C37" s="87">
        <v>0</v>
      </c>
      <c r="D37" s="87">
        <v>0</v>
      </c>
      <c r="E37" s="87">
        <v>0</v>
      </c>
    </row>
    <row r="38" spans="1:5">
      <c r="A38" s="89" t="s">
        <v>191</v>
      </c>
      <c r="B38" s="87">
        <v>759</v>
      </c>
      <c r="C38" s="87">
        <v>17.25</v>
      </c>
      <c r="D38" s="87">
        <v>2.44</v>
      </c>
      <c r="E38" s="87">
        <v>2.37</v>
      </c>
    </row>
    <row r="39" spans="1:5">
      <c r="A39" s="115" t="s">
        <v>104</v>
      </c>
      <c r="B39" s="117">
        <v>1635.0900000000001</v>
      </c>
      <c r="C39" s="117">
        <v>37.161140000000003</v>
      </c>
      <c r="D39" s="117">
        <v>5.26</v>
      </c>
      <c r="E39" s="117">
        <v>5.0999999999999996</v>
      </c>
    </row>
    <row r="40" spans="1:5">
      <c r="A40" s="287" t="s">
        <v>38</v>
      </c>
      <c r="B40" s="286"/>
      <c r="C40" s="286"/>
      <c r="D40" s="286"/>
      <c r="E40" s="286"/>
    </row>
    <row r="41" spans="1:5">
      <c r="A41" s="89" t="s">
        <v>223</v>
      </c>
      <c r="B41" s="87">
        <v>268.33</v>
      </c>
      <c r="C41" s="87">
        <v>6.1</v>
      </c>
      <c r="D41" s="87">
        <v>0.86</v>
      </c>
      <c r="E41" s="87">
        <v>0.84</v>
      </c>
    </row>
    <row r="42" spans="1:5">
      <c r="A42" s="115" t="s">
        <v>194</v>
      </c>
      <c r="B42" s="117">
        <v>268.33</v>
      </c>
      <c r="C42" s="117">
        <v>6.1</v>
      </c>
      <c r="D42" s="117">
        <v>0.86</v>
      </c>
      <c r="E42" s="117">
        <v>0.84</v>
      </c>
    </row>
    <row r="43" spans="1:5">
      <c r="A43" s="115" t="s">
        <v>195</v>
      </c>
      <c r="B43" s="117">
        <v>31106.47</v>
      </c>
      <c r="C43" s="117">
        <v>706.96685000000002</v>
      </c>
      <c r="D43" s="117">
        <v>100</v>
      </c>
      <c r="E43" s="117">
        <v>97.11</v>
      </c>
    </row>
    <row r="44" spans="1:5">
      <c r="A44" s="287" t="s">
        <v>196</v>
      </c>
      <c r="B44" s="286"/>
      <c r="C44" s="286"/>
      <c r="D44" s="286"/>
      <c r="E44" s="286"/>
    </row>
    <row r="45" spans="1:5">
      <c r="A45" s="89" t="s">
        <v>222</v>
      </c>
      <c r="B45" s="87">
        <v>767.5</v>
      </c>
      <c r="C45" s="87">
        <v>17.443180000000002</v>
      </c>
      <c r="D45" s="87">
        <v>2.4700000000000002</v>
      </c>
      <c r="E45" s="87">
        <v>2.4</v>
      </c>
    </row>
    <row r="46" spans="1:5">
      <c r="A46" s="89" t="s">
        <v>221</v>
      </c>
      <c r="B46" s="87">
        <v>0</v>
      </c>
      <c r="C46" s="87">
        <v>0</v>
      </c>
      <c r="D46" s="87">
        <v>0</v>
      </c>
      <c r="E46" s="87">
        <v>0</v>
      </c>
    </row>
    <row r="47" spans="1:5">
      <c r="A47" s="89" t="s">
        <v>220</v>
      </c>
      <c r="B47" s="87">
        <v>0</v>
      </c>
      <c r="C47" s="87">
        <v>0</v>
      </c>
      <c r="D47" s="87">
        <v>0</v>
      </c>
      <c r="E47" s="87">
        <v>0</v>
      </c>
    </row>
    <row r="48" spans="1:5">
      <c r="A48" s="115" t="s">
        <v>98</v>
      </c>
      <c r="B48" s="117">
        <v>767.5</v>
      </c>
      <c r="C48" s="117">
        <v>17.443180000000002</v>
      </c>
      <c r="D48" s="117">
        <v>2.4700000000000002</v>
      </c>
      <c r="E48" s="117">
        <v>2.4</v>
      </c>
    </row>
    <row r="49" spans="1:5">
      <c r="A49" s="287" t="s">
        <v>200</v>
      </c>
      <c r="B49" s="286"/>
      <c r="C49" s="286"/>
      <c r="D49" s="286"/>
      <c r="E49" s="286"/>
    </row>
    <row r="50" spans="1:5">
      <c r="A50" s="89" t="s">
        <v>219</v>
      </c>
      <c r="B50" s="87">
        <v>0</v>
      </c>
      <c r="C50" s="87">
        <v>0</v>
      </c>
      <c r="D50" s="87">
        <v>0</v>
      </c>
      <c r="E50" s="87">
        <v>0</v>
      </c>
    </row>
    <row r="51" spans="1:5">
      <c r="A51" s="89" t="s">
        <v>218</v>
      </c>
      <c r="B51" s="87">
        <v>40.119999999999997</v>
      </c>
      <c r="C51" s="87">
        <v>0.91180000000000005</v>
      </c>
      <c r="D51" s="87">
        <v>0.13</v>
      </c>
      <c r="E51" s="87">
        <v>0.13</v>
      </c>
    </row>
    <row r="52" spans="1:5">
      <c r="A52" s="89" t="s">
        <v>217</v>
      </c>
      <c r="B52" s="87">
        <v>0</v>
      </c>
      <c r="C52" s="87">
        <v>0</v>
      </c>
      <c r="D52" s="87">
        <v>0</v>
      </c>
      <c r="E52" s="87">
        <v>0</v>
      </c>
    </row>
    <row r="53" spans="1:5">
      <c r="A53" s="89" t="s">
        <v>216</v>
      </c>
      <c r="B53" s="87">
        <v>0</v>
      </c>
      <c r="C53" s="87">
        <v>0</v>
      </c>
      <c r="D53" s="87">
        <v>0</v>
      </c>
      <c r="E53" s="87">
        <v>0</v>
      </c>
    </row>
    <row r="54" spans="1:5">
      <c r="A54" s="115" t="s">
        <v>94</v>
      </c>
      <c r="B54" s="117">
        <v>40.119999999999997</v>
      </c>
      <c r="C54" s="117">
        <v>0.91180000000000005</v>
      </c>
      <c r="D54" s="117">
        <v>0.13</v>
      </c>
      <c r="E54" s="117">
        <v>0.13</v>
      </c>
    </row>
    <row r="55" spans="1:5">
      <c r="A55" s="115" t="s">
        <v>204</v>
      </c>
      <c r="B55" s="117">
        <v>807.62</v>
      </c>
      <c r="C55" s="117">
        <v>18.354980000000001</v>
      </c>
      <c r="D55" s="117">
        <v>2.6</v>
      </c>
      <c r="E55" s="117">
        <v>2.5299999999999998</v>
      </c>
    </row>
    <row r="56" spans="1:5">
      <c r="A56" s="115" t="s">
        <v>205</v>
      </c>
      <c r="B56" s="117">
        <v>31914.09</v>
      </c>
      <c r="C56" s="117">
        <v>725.32182999999998</v>
      </c>
      <c r="D56" s="117">
        <v>102.6</v>
      </c>
      <c r="E56" s="117">
        <v>99.64</v>
      </c>
    </row>
    <row r="57" spans="1:5">
      <c r="A57" s="287" t="s">
        <v>85</v>
      </c>
      <c r="B57" s="286"/>
      <c r="C57" s="286"/>
      <c r="D57" s="286"/>
      <c r="E57" s="286"/>
    </row>
    <row r="58" spans="1:5">
      <c r="A58" s="89" t="s">
        <v>206</v>
      </c>
      <c r="B58" s="87">
        <v>0</v>
      </c>
      <c r="C58" s="87">
        <v>0</v>
      </c>
      <c r="D58" s="87">
        <v>0</v>
      </c>
      <c r="E58" s="87">
        <v>0</v>
      </c>
    </row>
    <row r="59" spans="1:5">
      <c r="A59" s="89" t="s">
        <v>207</v>
      </c>
      <c r="B59" s="87">
        <v>119.71</v>
      </c>
      <c r="C59" s="87">
        <v>2.7206100000000002</v>
      </c>
      <c r="D59" s="87">
        <v>0.38</v>
      </c>
      <c r="E59" s="87">
        <v>0.37</v>
      </c>
    </row>
    <row r="60" spans="1:5">
      <c r="A60" s="115" t="s">
        <v>215</v>
      </c>
      <c r="B60" s="117">
        <v>119.71</v>
      </c>
      <c r="C60" s="117">
        <v>2.7206100000000002</v>
      </c>
      <c r="D60" s="117">
        <v>0.38</v>
      </c>
      <c r="E60" s="117">
        <v>0.37</v>
      </c>
    </row>
    <row r="61" spans="1:5">
      <c r="A61" s="115" t="s">
        <v>210</v>
      </c>
      <c r="B61" s="117">
        <v>32033.8</v>
      </c>
      <c r="C61" s="117">
        <v>728.04244000000006</v>
      </c>
      <c r="D61" s="117">
        <v>102.98</v>
      </c>
      <c r="E61" s="117">
        <v>100.01</v>
      </c>
    </row>
    <row r="63" spans="1:5">
      <c r="A63" s="287" t="s">
        <v>58</v>
      </c>
      <c r="B63" s="286"/>
      <c r="C63" s="286"/>
      <c r="D63" s="286"/>
      <c r="E63" s="286"/>
    </row>
  </sheetData>
  <mergeCells count="12">
    <mergeCell ref="A63:E63"/>
    <mergeCell ref="A1:E1"/>
    <mergeCell ref="A2:E2"/>
    <mergeCell ref="A3:E3"/>
    <mergeCell ref="B4:E4"/>
    <mergeCell ref="B5:E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5.140625" style="259" customWidth="1"/>
    <col min="2" max="3" width="13.7109375" style="259" customWidth="1"/>
    <col min="4" max="5" width="18.7109375" style="259" customWidth="1"/>
    <col min="6" max="256" width="9.140625" style="259"/>
    <col min="257" max="257" width="35.140625" style="259" customWidth="1"/>
    <col min="258" max="259" width="13.7109375" style="259" customWidth="1"/>
    <col min="260" max="261" width="18.7109375" style="259" customWidth="1"/>
    <col min="262" max="512" width="9.140625" style="259"/>
    <col min="513" max="513" width="35.140625" style="259" customWidth="1"/>
    <col min="514" max="515" width="13.7109375" style="259" customWidth="1"/>
    <col min="516" max="517" width="18.7109375" style="259" customWidth="1"/>
    <col min="518" max="768" width="9.140625" style="259"/>
    <col min="769" max="769" width="35.140625" style="259" customWidth="1"/>
    <col min="770" max="771" width="13.7109375" style="259" customWidth="1"/>
    <col min="772" max="773" width="18.7109375" style="259" customWidth="1"/>
    <col min="774" max="1024" width="9.140625" style="259"/>
    <col min="1025" max="1025" width="35.140625" style="259" customWidth="1"/>
    <col min="1026" max="1027" width="13.7109375" style="259" customWidth="1"/>
    <col min="1028" max="1029" width="18.7109375" style="259" customWidth="1"/>
    <col min="1030" max="1280" width="9.140625" style="259"/>
    <col min="1281" max="1281" width="35.140625" style="259" customWidth="1"/>
    <col min="1282" max="1283" width="13.7109375" style="259" customWidth="1"/>
    <col min="1284" max="1285" width="18.7109375" style="259" customWidth="1"/>
    <col min="1286" max="1536" width="9.140625" style="259"/>
    <col min="1537" max="1537" width="35.140625" style="259" customWidth="1"/>
    <col min="1538" max="1539" width="13.7109375" style="259" customWidth="1"/>
    <col min="1540" max="1541" width="18.7109375" style="259" customWidth="1"/>
    <col min="1542" max="1792" width="9.140625" style="259"/>
    <col min="1793" max="1793" width="35.140625" style="259" customWidth="1"/>
    <col min="1794" max="1795" width="13.7109375" style="259" customWidth="1"/>
    <col min="1796" max="1797" width="18.7109375" style="259" customWidth="1"/>
    <col min="1798" max="2048" width="9.140625" style="259"/>
    <col min="2049" max="2049" width="35.140625" style="259" customWidth="1"/>
    <col min="2050" max="2051" width="13.7109375" style="259" customWidth="1"/>
    <col min="2052" max="2053" width="18.7109375" style="259" customWidth="1"/>
    <col min="2054" max="2304" width="9.140625" style="259"/>
    <col min="2305" max="2305" width="35.140625" style="259" customWidth="1"/>
    <col min="2306" max="2307" width="13.7109375" style="259" customWidth="1"/>
    <col min="2308" max="2309" width="18.7109375" style="259" customWidth="1"/>
    <col min="2310" max="2560" width="9.140625" style="259"/>
    <col min="2561" max="2561" width="35.140625" style="259" customWidth="1"/>
    <col min="2562" max="2563" width="13.7109375" style="259" customWidth="1"/>
    <col min="2564" max="2565" width="18.7109375" style="259" customWidth="1"/>
    <col min="2566" max="2816" width="9.140625" style="259"/>
    <col min="2817" max="2817" width="35.140625" style="259" customWidth="1"/>
    <col min="2818" max="2819" width="13.7109375" style="259" customWidth="1"/>
    <col min="2820" max="2821" width="18.7109375" style="259" customWidth="1"/>
    <col min="2822" max="3072" width="9.140625" style="259"/>
    <col min="3073" max="3073" width="35.140625" style="259" customWidth="1"/>
    <col min="3074" max="3075" width="13.7109375" style="259" customWidth="1"/>
    <col min="3076" max="3077" width="18.7109375" style="259" customWidth="1"/>
    <col min="3078" max="3328" width="9.140625" style="259"/>
    <col min="3329" max="3329" width="35.140625" style="259" customWidth="1"/>
    <col min="3330" max="3331" width="13.7109375" style="259" customWidth="1"/>
    <col min="3332" max="3333" width="18.7109375" style="259" customWidth="1"/>
    <col min="3334" max="3584" width="9.140625" style="259"/>
    <col min="3585" max="3585" width="35.140625" style="259" customWidth="1"/>
    <col min="3586" max="3587" width="13.7109375" style="259" customWidth="1"/>
    <col min="3588" max="3589" width="18.7109375" style="259" customWidth="1"/>
    <col min="3590" max="3840" width="9.140625" style="259"/>
    <col min="3841" max="3841" width="35.140625" style="259" customWidth="1"/>
    <col min="3842" max="3843" width="13.7109375" style="259" customWidth="1"/>
    <col min="3844" max="3845" width="18.7109375" style="259" customWidth="1"/>
    <col min="3846" max="4096" width="9.140625" style="259"/>
    <col min="4097" max="4097" width="35.140625" style="259" customWidth="1"/>
    <col min="4098" max="4099" width="13.7109375" style="259" customWidth="1"/>
    <col min="4100" max="4101" width="18.7109375" style="259" customWidth="1"/>
    <col min="4102" max="4352" width="9.140625" style="259"/>
    <col min="4353" max="4353" width="35.140625" style="259" customWidth="1"/>
    <col min="4354" max="4355" width="13.7109375" style="259" customWidth="1"/>
    <col min="4356" max="4357" width="18.7109375" style="259" customWidth="1"/>
    <col min="4358" max="4608" width="9.140625" style="259"/>
    <col min="4609" max="4609" width="35.140625" style="259" customWidth="1"/>
    <col min="4610" max="4611" width="13.7109375" style="259" customWidth="1"/>
    <col min="4612" max="4613" width="18.7109375" style="259" customWidth="1"/>
    <col min="4614" max="4864" width="9.140625" style="259"/>
    <col min="4865" max="4865" width="35.140625" style="259" customWidth="1"/>
    <col min="4866" max="4867" width="13.7109375" style="259" customWidth="1"/>
    <col min="4868" max="4869" width="18.7109375" style="259" customWidth="1"/>
    <col min="4870" max="5120" width="9.140625" style="259"/>
    <col min="5121" max="5121" width="35.140625" style="259" customWidth="1"/>
    <col min="5122" max="5123" width="13.7109375" style="259" customWidth="1"/>
    <col min="5124" max="5125" width="18.7109375" style="259" customWidth="1"/>
    <col min="5126" max="5376" width="9.140625" style="259"/>
    <col min="5377" max="5377" width="35.140625" style="259" customWidth="1"/>
    <col min="5378" max="5379" width="13.7109375" style="259" customWidth="1"/>
    <col min="5380" max="5381" width="18.7109375" style="259" customWidth="1"/>
    <col min="5382" max="5632" width="9.140625" style="259"/>
    <col min="5633" max="5633" width="35.140625" style="259" customWidth="1"/>
    <col min="5634" max="5635" width="13.7109375" style="259" customWidth="1"/>
    <col min="5636" max="5637" width="18.7109375" style="259" customWidth="1"/>
    <col min="5638" max="5888" width="9.140625" style="259"/>
    <col min="5889" max="5889" width="35.140625" style="259" customWidth="1"/>
    <col min="5890" max="5891" width="13.7109375" style="259" customWidth="1"/>
    <col min="5892" max="5893" width="18.7109375" style="259" customWidth="1"/>
    <col min="5894" max="6144" width="9.140625" style="259"/>
    <col min="6145" max="6145" width="35.140625" style="259" customWidth="1"/>
    <col min="6146" max="6147" width="13.7109375" style="259" customWidth="1"/>
    <col min="6148" max="6149" width="18.7109375" style="259" customWidth="1"/>
    <col min="6150" max="6400" width="9.140625" style="259"/>
    <col min="6401" max="6401" width="35.140625" style="259" customWidth="1"/>
    <col min="6402" max="6403" width="13.7109375" style="259" customWidth="1"/>
    <col min="6404" max="6405" width="18.7109375" style="259" customWidth="1"/>
    <col min="6406" max="6656" width="9.140625" style="259"/>
    <col min="6657" max="6657" width="35.140625" style="259" customWidth="1"/>
    <col min="6658" max="6659" width="13.7109375" style="259" customWidth="1"/>
    <col min="6660" max="6661" width="18.7109375" style="259" customWidth="1"/>
    <col min="6662" max="6912" width="9.140625" style="259"/>
    <col min="6913" max="6913" width="35.140625" style="259" customWidth="1"/>
    <col min="6914" max="6915" width="13.7109375" style="259" customWidth="1"/>
    <col min="6916" max="6917" width="18.7109375" style="259" customWidth="1"/>
    <col min="6918" max="7168" width="9.140625" style="259"/>
    <col min="7169" max="7169" width="35.140625" style="259" customWidth="1"/>
    <col min="7170" max="7171" width="13.7109375" style="259" customWidth="1"/>
    <col min="7172" max="7173" width="18.7109375" style="259" customWidth="1"/>
    <col min="7174" max="7424" width="9.140625" style="259"/>
    <col min="7425" max="7425" width="35.140625" style="259" customWidth="1"/>
    <col min="7426" max="7427" width="13.7109375" style="259" customWidth="1"/>
    <col min="7428" max="7429" width="18.7109375" style="259" customWidth="1"/>
    <col min="7430" max="7680" width="9.140625" style="259"/>
    <col min="7681" max="7681" width="35.140625" style="259" customWidth="1"/>
    <col min="7682" max="7683" width="13.7109375" style="259" customWidth="1"/>
    <col min="7684" max="7685" width="18.7109375" style="259" customWidth="1"/>
    <col min="7686" max="7936" width="9.140625" style="259"/>
    <col min="7937" max="7937" width="35.140625" style="259" customWidth="1"/>
    <col min="7938" max="7939" width="13.7109375" style="259" customWidth="1"/>
    <col min="7940" max="7941" width="18.7109375" style="259" customWidth="1"/>
    <col min="7942" max="8192" width="9.140625" style="259"/>
    <col min="8193" max="8193" width="35.140625" style="259" customWidth="1"/>
    <col min="8194" max="8195" width="13.7109375" style="259" customWidth="1"/>
    <col min="8196" max="8197" width="18.7109375" style="259" customWidth="1"/>
    <col min="8198" max="8448" width="9.140625" style="259"/>
    <col min="8449" max="8449" width="35.140625" style="259" customWidth="1"/>
    <col min="8450" max="8451" width="13.7109375" style="259" customWidth="1"/>
    <col min="8452" max="8453" width="18.7109375" style="259" customWidth="1"/>
    <col min="8454" max="8704" width="9.140625" style="259"/>
    <col min="8705" max="8705" width="35.140625" style="259" customWidth="1"/>
    <col min="8706" max="8707" width="13.7109375" style="259" customWidth="1"/>
    <col min="8708" max="8709" width="18.7109375" style="259" customWidth="1"/>
    <col min="8710" max="8960" width="9.140625" style="259"/>
    <col min="8961" max="8961" width="35.140625" style="259" customWidth="1"/>
    <col min="8962" max="8963" width="13.7109375" style="259" customWidth="1"/>
    <col min="8964" max="8965" width="18.7109375" style="259" customWidth="1"/>
    <col min="8966" max="9216" width="9.140625" style="259"/>
    <col min="9217" max="9217" width="35.140625" style="259" customWidth="1"/>
    <col min="9218" max="9219" width="13.7109375" style="259" customWidth="1"/>
    <col min="9220" max="9221" width="18.7109375" style="259" customWidth="1"/>
    <col min="9222" max="9472" width="9.140625" style="259"/>
    <col min="9473" max="9473" width="35.140625" style="259" customWidth="1"/>
    <col min="9474" max="9475" width="13.7109375" style="259" customWidth="1"/>
    <col min="9476" max="9477" width="18.7109375" style="259" customWidth="1"/>
    <col min="9478" max="9728" width="9.140625" style="259"/>
    <col min="9729" max="9729" width="35.140625" style="259" customWidth="1"/>
    <col min="9730" max="9731" width="13.7109375" style="259" customWidth="1"/>
    <col min="9732" max="9733" width="18.7109375" style="259" customWidth="1"/>
    <col min="9734" max="9984" width="9.140625" style="259"/>
    <col min="9985" max="9985" width="35.140625" style="259" customWidth="1"/>
    <col min="9986" max="9987" width="13.7109375" style="259" customWidth="1"/>
    <col min="9988" max="9989" width="18.7109375" style="259" customWidth="1"/>
    <col min="9990" max="10240" width="9.140625" style="259"/>
    <col min="10241" max="10241" width="35.140625" style="259" customWidth="1"/>
    <col min="10242" max="10243" width="13.7109375" style="259" customWidth="1"/>
    <col min="10244" max="10245" width="18.7109375" style="259" customWidth="1"/>
    <col min="10246" max="10496" width="9.140625" style="259"/>
    <col min="10497" max="10497" width="35.140625" style="259" customWidth="1"/>
    <col min="10498" max="10499" width="13.7109375" style="259" customWidth="1"/>
    <col min="10500" max="10501" width="18.7109375" style="259" customWidth="1"/>
    <col min="10502" max="10752" width="9.140625" style="259"/>
    <col min="10753" max="10753" width="35.140625" style="259" customWidth="1"/>
    <col min="10754" max="10755" width="13.7109375" style="259" customWidth="1"/>
    <col min="10756" max="10757" width="18.7109375" style="259" customWidth="1"/>
    <col min="10758" max="11008" width="9.140625" style="259"/>
    <col min="11009" max="11009" width="35.140625" style="259" customWidth="1"/>
    <col min="11010" max="11011" width="13.7109375" style="259" customWidth="1"/>
    <col min="11012" max="11013" width="18.7109375" style="259" customWidth="1"/>
    <col min="11014" max="11264" width="9.140625" style="259"/>
    <col min="11265" max="11265" width="35.140625" style="259" customWidth="1"/>
    <col min="11266" max="11267" width="13.7109375" style="259" customWidth="1"/>
    <col min="11268" max="11269" width="18.7109375" style="259" customWidth="1"/>
    <col min="11270" max="11520" width="9.140625" style="259"/>
    <col min="11521" max="11521" width="35.140625" style="259" customWidth="1"/>
    <col min="11522" max="11523" width="13.7109375" style="259" customWidth="1"/>
    <col min="11524" max="11525" width="18.7109375" style="259" customWidth="1"/>
    <col min="11526" max="11776" width="9.140625" style="259"/>
    <col min="11777" max="11777" width="35.140625" style="259" customWidth="1"/>
    <col min="11778" max="11779" width="13.7109375" style="259" customWidth="1"/>
    <col min="11780" max="11781" width="18.7109375" style="259" customWidth="1"/>
    <col min="11782" max="12032" width="9.140625" style="259"/>
    <col min="12033" max="12033" width="35.140625" style="259" customWidth="1"/>
    <col min="12034" max="12035" width="13.7109375" style="259" customWidth="1"/>
    <col min="12036" max="12037" width="18.7109375" style="259" customWidth="1"/>
    <col min="12038" max="12288" width="9.140625" style="259"/>
    <col min="12289" max="12289" width="35.140625" style="259" customWidth="1"/>
    <col min="12290" max="12291" width="13.7109375" style="259" customWidth="1"/>
    <col min="12292" max="12293" width="18.7109375" style="259" customWidth="1"/>
    <col min="12294" max="12544" width="9.140625" style="259"/>
    <col min="12545" max="12545" width="35.140625" style="259" customWidth="1"/>
    <col min="12546" max="12547" width="13.7109375" style="259" customWidth="1"/>
    <col min="12548" max="12549" width="18.7109375" style="259" customWidth="1"/>
    <col min="12550" max="12800" width="9.140625" style="259"/>
    <col min="12801" max="12801" width="35.140625" style="259" customWidth="1"/>
    <col min="12802" max="12803" width="13.7109375" style="259" customWidth="1"/>
    <col min="12804" max="12805" width="18.7109375" style="259" customWidth="1"/>
    <col min="12806" max="13056" width="9.140625" style="259"/>
    <col min="13057" max="13057" width="35.140625" style="259" customWidth="1"/>
    <col min="13058" max="13059" width="13.7109375" style="259" customWidth="1"/>
    <col min="13060" max="13061" width="18.7109375" style="259" customWidth="1"/>
    <col min="13062" max="13312" width="9.140625" style="259"/>
    <col min="13313" max="13313" width="35.140625" style="259" customWidth="1"/>
    <col min="13314" max="13315" width="13.7109375" style="259" customWidth="1"/>
    <col min="13316" max="13317" width="18.7109375" style="259" customWidth="1"/>
    <col min="13318" max="13568" width="9.140625" style="259"/>
    <col min="13569" max="13569" width="35.140625" style="259" customWidth="1"/>
    <col min="13570" max="13571" width="13.7109375" style="259" customWidth="1"/>
    <col min="13572" max="13573" width="18.7109375" style="259" customWidth="1"/>
    <col min="13574" max="13824" width="9.140625" style="259"/>
    <col min="13825" max="13825" width="35.140625" style="259" customWidth="1"/>
    <col min="13826" max="13827" width="13.7109375" style="259" customWidth="1"/>
    <col min="13828" max="13829" width="18.7109375" style="259" customWidth="1"/>
    <col min="13830" max="14080" width="9.140625" style="259"/>
    <col min="14081" max="14081" width="35.140625" style="259" customWidth="1"/>
    <col min="14082" max="14083" width="13.7109375" style="259" customWidth="1"/>
    <col min="14084" max="14085" width="18.7109375" style="259" customWidth="1"/>
    <col min="14086" max="14336" width="9.140625" style="259"/>
    <col min="14337" max="14337" width="35.140625" style="259" customWidth="1"/>
    <col min="14338" max="14339" width="13.7109375" style="259" customWidth="1"/>
    <col min="14340" max="14341" width="18.7109375" style="259" customWidth="1"/>
    <col min="14342" max="14592" width="9.140625" style="259"/>
    <col min="14593" max="14593" width="35.140625" style="259" customWidth="1"/>
    <col min="14594" max="14595" width="13.7109375" style="259" customWidth="1"/>
    <col min="14596" max="14597" width="18.7109375" style="259" customWidth="1"/>
    <col min="14598" max="14848" width="9.140625" style="259"/>
    <col min="14849" max="14849" width="35.140625" style="259" customWidth="1"/>
    <col min="14850" max="14851" width="13.7109375" style="259" customWidth="1"/>
    <col min="14852" max="14853" width="18.7109375" style="259" customWidth="1"/>
    <col min="14854" max="15104" width="9.140625" style="259"/>
    <col min="15105" max="15105" width="35.140625" style="259" customWidth="1"/>
    <col min="15106" max="15107" width="13.7109375" style="259" customWidth="1"/>
    <col min="15108" max="15109" width="18.7109375" style="259" customWidth="1"/>
    <col min="15110" max="15360" width="9.140625" style="259"/>
    <col min="15361" max="15361" width="35.140625" style="259" customWidth="1"/>
    <col min="15362" max="15363" width="13.7109375" style="259" customWidth="1"/>
    <col min="15364" max="15365" width="18.7109375" style="259" customWidth="1"/>
    <col min="15366" max="15616" width="9.140625" style="259"/>
    <col min="15617" max="15617" width="35.140625" style="259" customWidth="1"/>
    <col min="15618" max="15619" width="13.7109375" style="259" customWidth="1"/>
    <col min="15620" max="15621" width="18.7109375" style="259" customWidth="1"/>
    <col min="15622" max="15872" width="9.140625" style="259"/>
    <col min="15873" max="15873" width="35.140625" style="259" customWidth="1"/>
    <col min="15874" max="15875" width="13.7109375" style="259" customWidth="1"/>
    <col min="15876" max="15877" width="18.7109375" style="259" customWidth="1"/>
    <col min="15878" max="16128" width="9.140625" style="259"/>
    <col min="16129" max="16129" width="35.140625" style="259" customWidth="1"/>
    <col min="16130" max="16131" width="13.7109375" style="259" customWidth="1"/>
    <col min="16132" max="16133" width="18.7109375" style="259" customWidth="1"/>
    <col min="16134" max="16384" width="9.140625" style="259"/>
  </cols>
  <sheetData>
    <row r="1" spans="1:6">
      <c r="A1" s="288" t="s">
        <v>251</v>
      </c>
      <c r="B1" s="286"/>
      <c r="C1" s="286"/>
      <c r="D1" s="286"/>
      <c r="E1" s="286"/>
      <c r="F1" s="286"/>
    </row>
    <row r="2" spans="1:6">
      <c r="A2" s="288" t="s">
        <v>250</v>
      </c>
      <c r="B2" s="286"/>
      <c r="C2" s="286"/>
      <c r="D2" s="286"/>
      <c r="E2" s="286"/>
      <c r="F2" s="286"/>
    </row>
    <row r="3" spans="1:6">
      <c r="A3" s="288" t="s">
        <v>333</v>
      </c>
      <c r="B3" s="286"/>
      <c r="C3" s="286"/>
      <c r="D3" s="286"/>
      <c r="E3" s="286"/>
      <c r="F3" s="286"/>
    </row>
    <row r="4" spans="1:6">
      <c r="A4" s="261" t="s">
        <v>146</v>
      </c>
      <c r="B4" s="288" t="s">
        <v>147</v>
      </c>
      <c r="C4" s="286"/>
      <c r="D4" s="286"/>
      <c r="E4" s="286"/>
      <c r="F4" s="286"/>
    </row>
    <row r="5" spans="1:6">
      <c r="A5" s="261" t="s">
        <v>330</v>
      </c>
      <c r="B5" s="288" t="s">
        <v>247</v>
      </c>
      <c r="C5" s="286"/>
      <c r="D5" s="286"/>
      <c r="E5" s="286"/>
      <c r="F5" s="286"/>
    </row>
    <row r="6" spans="1:6">
      <c r="A6" s="261" t="s">
        <v>263</v>
      </c>
      <c r="B6" s="89" t="s">
        <v>151</v>
      </c>
    </row>
    <row r="7" spans="1:6">
      <c r="A7" s="262" t="s">
        <v>8</v>
      </c>
      <c r="B7" s="262" t="s">
        <v>152</v>
      </c>
      <c r="C7" s="262" t="s">
        <v>214</v>
      </c>
      <c r="D7" s="262" t="s">
        <v>244</v>
      </c>
      <c r="E7" s="262" t="s">
        <v>243</v>
      </c>
    </row>
    <row r="8" spans="1:6">
      <c r="A8" s="288" t="s">
        <v>242</v>
      </c>
      <c r="B8" s="286"/>
      <c r="C8" s="286"/>
      <c r="D8" s="286"/>
      <c r="E8" s="286"/>
    </row>
    <row r="9" spans="1:6">
      <c r="A9" s="89" t="s">
        <v>156</v>
      </c>
      <c r="B9" s="87">
        <v>0</v>
      </c>
      <c r="C9" s="87">
        <v>0</v>
      </c>
      <c r="D9" s="87">
        <v>0</v>
      </c>
      <c r="E9" s="87">
        <v>0</v>
      </c>
    </row>
    <row r="10" spans="1:6">
      <c r="A10" s="89" t="s">
        <v>157</v>
      </c>
      <c r="B10" s="87">
        <v>0</v>
      </c>
      <c r="C10" s="87">
        <v>0</v>
      </c>
      <c r="D10" s="87">
        <v>0</v>
      </c>
      <c r="E10" s="87">
        <v>0</v>
      </c>
    </row>
    <row r="11" spans="1:6">
      <c r="A11" s="89" t="s">
        <v>158</v>
      </c>
    </row>
    <row r="12" spans="1:6">
      <c r="A12" s="89" t="s">
        <v>159</v>
      </c>
      <c r="B12" s="87">
        <v>0</v>
      </c>
      <c r="C12" s="87">
        <v>0</v>
      </c>
      <c r="D12" s="87">
        <v>0</v>
      </c>
      <c r="E12" s="87">
        <v>0</v>
      </c>
    </row>
    <row r="13" spans="1:6">
      <c r="A13" s="89" t="s">
        <v>160</v>
      </c>
      <c r="B13" s="87">
        <v>0</v>
      </c>
      <c r="C13" s="87">
        <v>0</v>
      </c>
      <c r="D13" s="87">
        <v>0</v>
      </c>
      <c r="E13" s="87">
        <v>0</v>
      </c>
    </row>
    <row r="14" spans="1:6">
      <c r="A14" s="89" t="s">
        <v>161</v>
      </c>
      <c r="B14" s="87">
        <v>0</v>
      </c>
      <c r="C14" s="87">
        <v>0</v>
      </c>
      <c r="D14" s="87">
        <v>0</v>
      </c>
      <c r="E14" s="87">
        <v>0</v>
      </c>
    </row>
    <row r="15" spans="1:6">
      <c r="A15" s="89" t="s">
        <v>162</v>
      </c>
      <c r="B15" s="87">
        <v>0</v>
      </c>
      <c r="C15" s="87">
        <v>0</v>
      </c>
      <c r="D15" s="87">
        <v>0</v>
      </c>
      <c r="E15" s="87">
        <v>0</v>
      </c>
    </row>
    <row r="16" spans="1:6">
      <c r="A16" s="89" t="s">
        <v>241</v>
      </c>
      <c r="B16" s="87">
        <v>12385</v>
      </c>
      <c r="C16" s="87">
        <v>281.47728000000001</v>
      </c>
      <c r="D16" s="87">
        <v>29.28</v>
      </c>
      <c r="E16" s="87">
        <v>28.36</v>
      </c>
    </row>
    <row r="17" spans="1:5">
      <c r="A17" s="89" t="s">
        <v>164</v>
      </c>
      <c r="B17" s="87">
        <v>96.96</v>
      </c>
      <c r="C17" s="87">
        <v>2.20364</v>
      </c>
      <c r="D17" s="87">
        <v>0.23</v>
      </c>
      <c r="E17" s="87">
        <v>0.22</v>
      </c>
    </row>
    <row r="18" spans="1:5">
      <c r="A18" s="89" t="s">
        <v>240</v>
      </c>
      <c r="B18" s="87">
        <v>7200</v>
      </c>
      <c r="C18" s="87">
        <v>163.63636</v>
      </c>
      <c r="D18" s="87">
        <v>17.02</v>
      </c>
      <c r="E18" s="87">
        <v>16.489999999999998</v>
      </c>
    </row>
    <row r="19" spans="1:5">
      <c r="A19" s="89" t="s">
        <v>166</v>
      </c>
      <c r="B19" s="87">
        <v>15393.33</v>
      </c>
      <c r="C19" s="87">
        <v>349.84841</v>
      </c>
      <c r="D19" s="87">
        <v>36.39</v>
      </c>
      <c r="E19" s="87">
        <v>35.25</v>
      </c>
    </row>
    <row r="20" spans="1:5">
      <c r="A20" s="89" t="s">
        <v>167</v>
      </c>
      <c r="B20" s="87">
        <v>3358.27</v>
      </c>
      <c r="C20" s="87">
        <v>76.32432</v>
      </c>
      <c r="D20" s="87">
        <v>7.94</v>
      </c>
      <c r="E20" s="87">
        <v>7.69</v>
      </c>
    </row>
    <row r="21" spans="1:5">
      <c r="A21" s="89" t="s">
        <v>239</v>
      </c>
      <c r="B21" s="87">
        <v>0</v>
      </c>
      <c r="C21" s="87">
        <v>0</v>
      </c>
      <c r="D21" s="87">
        <v>0</v>
      </c>
      <c r="E21" s="87">
        <v>0</v>
      </c>
    </row>
    <row r="22" spans="1:5">
      <c r="A22" s="89" t="s">
        <v>238</v>
      </c>
    </row>
    <row r="23" spans="1:5">
      <c r="A23" s="89" t="s">
        <v>237</v>
      </c>
      <c r="B23" s="87">
        <v>0</v>
      </c>
      <c r="C23" s="87">
        <v>0</v>
      </c>
      <c r="D23" s="87">
        <v>0</v>
      </c>
      <c r="E23" s="87">
        <v>0</v>
      </c>
    </row>
    <row r="24" spans="1:5">
      <c r="A24" s="89" t="s">
        <v>236</v>
      </c>
      <c r="B24" s="87">
        <v>0</v>
      </c>
      <c r="C24" s="87">
        <v>0</v>
      </c>
      <c r="D24" s="87">
        <v>0</v>
      </c>
      <c r="E24" s="87">
        <v>0</v>
      </c>
    </row>
    <row r="25" spans="1:5">
      <c r="A25" s="89" t="s">
        <v>235</v>
      </c>
      <c r="B25" s="87">
        <v>0</v>
      </c>
      <c r="C25" s="87">
        <v>0</v>
      </c>
      <c r="D25" s="87">
        <v>0</v>
      </c>
      <c r="E25" s="87">
        <v>0</v>
      </c>
    </row>
    <row r="26" spans="1:5">
      <c r="A26" s="89" t="s">
        <v>234</v>
      </c>
      <c r="B26" s="87">
        <v>0</v>
      </c>
      <c r="C26" s="87">
        <v>0</v>
      </c>
      <c r="D26" s="87">
        <v>0</v>
      </c>
      <c r="E26" s="87">
        <v>0</v>
      </c>
    </row>
    <row r="27" spans="1:5">
      <c r="A27" s="261" t="s">
        <v>233</v>
      </c>
      <c r="B27" s="263">
        <v>38433.56</v>
      </c>
      <c r="C27" s="263">
        <v>873.49000999999998</v>
      </c>
      <c r="D27" s="263">
        <v>90.86</v>
      </c>
      <c r="E27" s="263">
        <v>88.01</v>
      </c>
    </row>
    <row r="28" spans="1:5">
      <c r="A28" s="288" t="s">
        <v>118</v>
      </c>
      <c r="B28" s="286"/>
      <c r="C28" s="286"/>
      <c r="D28" s="286"/>
      <c r="E28" s="286"/>
    </row>
    <row r="29" spans="1:5">
      <c r="A29" s="89" t="s">
        <v>232</v>
      </c>
      <c r="B29" s="87">
        <v>0</v>
      </c>
      <c r="C29" s="87">
        <v>0</v>
      </c>
      <c r="D29" s="87">
        <v>0</v>
      </c>
      <c r="E29" s="87">
        <v>0</v>
      </c>
    </row>
    <row r="30" spans="1:5">
      <c r="A30" s="89" t="s">
        <v>231</v>
      </c>
      <c r="B30" s="87">
        <v>1153.01</v>
      </c>
      <c r="C30" s="87">
        <v>26.20477</v>
      </c>
      <c r="D30" s="87">
        <v>2.73</v>
      </c>
      <c r="E30" s="87">
        <v>2.64</v>
      </c>
    </row>
    <row r="31" spans="1:5">
      <c r="A31" s="89" t="s">
        <v>230</v>
      </c>
      <c r="B31" s="87">
        <v>0</v>
      </c>
      <c r="C31" s="87">
        <v>0</v>
      </c>
      <c r="D31" s="87">
        <v>0</v>
      </c>
      <c r="E31" s="87">
        <v>0</v>
      </c>
    </row>
    <row r="32" spans="1:5">
      <c r="A32" s="89" t="s">
        <v>229</v>
      </c>
      <c r="B32" s="87">
        <v>0</v>
      </c>
      <c r="C32" s="87">
        <v>0</v>
      </c>
      <c r="D32" s="87">
        <v>0</v>
      </c>
      <c r="E32" s="87">
        <v>0</v>
      </c>
    </row>
    <row r="33" spans="1:5">
      <c r="A33" s="89" t="s">
        <v>228</v>
      </c>
      <c r="B33" s="87">
        <v>0</v>
      </c>
      <c r="C33" s="87">
        <v>0</v>
      </c>
      <c r="D33" s="87">
        <v>0</v>
      </c>
      <c r="E33" s="87">
        <v>0</v>
      </c>
    </row>
    <row r="34" spans="1:5">
      <c r="A34" s="89" t="s">
        <v>227</v>
      </c>
      <c r="B34" s="87">
        <v>0</v>
      </c>
      <c r="C34" s="87">
        <v>0</v>
      </c>
      <c r="D34" s="87">
        <v>0</v>
      </c>
      <c r="E34" s="87">
        <v>0</v>
      </c>
    </row>
    <row r="35" spans="1:5">
      <c r="A35" s="89" t="s">
        <v>226</v>
      </c>
      <c r="B35" s="87">
        <v>0</v>
      </c>
      <c r="C35" s="87">
        <v>0</v>
      </c>
      <c r="D35" s="87">
        <v>0</v>
      </c>
      <c r="E35" s="87">
        <v>0</v>
      </c>
    </row>
    <row r="36" spans="1:5">
      <c r="A36" s="89" t="s">
        <v>225</v>
      </c>
      <c r="B36" s="87">
        <v>0</v>
      </c>
      <c r="C36" s="87">
        <v>0</v>
      </c>
      <c r="D36" s="87">
        <v>0</v>
      </c>
      <c r="E36" s="87">
        <v>0</v>
      </c>
    </row>
    <row r="37" spans="1:5">
      <c r="A37" s="89" t="s">
        <v>258</v>
      </c>
      <c r="B37" s="87">
        <v>0</v>
      </c>
      <c r="C37" s="87">
        <v>0</v>
      </c>
      <c r="D37" s="87">
        <v>0</v>
      </c>
      <c r="E37" s="87">
        <v>0</v>
      </c>
    </row>
    <row r="38" spans="1:5">
      <c r="A38" s="89" t="s">
        <v>191</v>
      </c>
      <c r="B38" s="87">
        <v>759</v>
      </c>
      <c r="C38" s="87">
        <v>17.25</v>
      </c>
      <c r="D38" s="87">
        <v>1.79</v>
      </c>
      <c r="E38" s="87">
        <v>1.74</v>
      </c>
    </row>
    <row r="39" spans="1:5">
      <c r="A39" s="261" t="s">
        <v>104</v>
      </c>
      <c r="B39" s="263">
        <v>1912.01</v>
      </c>
      <c r="C39" s="263">
        <v>43.454770000000003</v>
      </c>
      <c r="D39" s="263">
        <v>4.5199999999999996</v>
      </c>
      <c r="E39" s="263">
        <v>4.38</v>
      </c>
    </row>
    <row r="40" spans="1:5">
      <c r="A40" s="288" t="s">
        <v>38</v>
      </c>
      <c r="B40" s="286"/>
      <c r="C40" s="286"/>
      <c r="D40" s="286"/>
      <c r="E40" s="286"/>
    </row>
    <row r="41" spans="1:5">
      <c r="A41" s="89" t="s">
        <v>223</v>
      </c>
      <c r="B41" s="87">
        <v>1951.89</v>
      </c>
      <c r="C41" s="87">
        <v>44.361139999999999</v>
      </c>
      <c r="D41" s="87">
        <v>4.6100000000000003</v>
      </c>
      <c r="E41" s="87">
        <v>4.47</v>
      </c>
    </row>
    <row r="42" spans="1:5">
      <c r="A42" s="261" t="s">
        <v>194</v>
      </c>
      <c r="B42" s="263">
        <v>1951.89</v>
      </c>
      <c r="C42" s="263">
        <v>44.361139999999999</v>
      </c>
      <c r="D42" s="263">
        <v>4.6100000000000003</v>
      </c>
      <c r="E42" s="263">
        <v>4.47</v>
      </c>
    </row>
    <row r="43" spans="1:5">
      <c r="A43" s="261" t="s">
        <v>195</v>
      </c>
      <c r="B43" s="263">
        <v>42297.46</v>
      </c>
      <c r="C43" s="263">
        <v>961.30592000000001</v>
      </c>
      <c r="D43" s="263">
        <v>99.99</v>
      </c>
      <c r="E43" s="263">
        <v>96.86</v>
      </c>
    </row>
    <row r="44" spans="1:5">
      <c r="A44" s="288" t="s">
        <v>196</v>
      </c>
      <c r="B44" s="286"/>
      <c r="C44" s="286"/>
      <c r="D44" s="286"/>
      <c r="E44" s="286"/>
    </row>
    <row r="45" spans="1:5">
      <c r="A45" s="89" t="s">
        <v>222</v>
      </c>
      <c r="B45" s="87">
        <v>1000</v>
      </c>
      <c r="C45" s="87">
        <v>22.727270000000001</v>
      </c>
      <c r="D45" s="87">
        <v>2.36</v>
      </c>
      <c r="E45" s="87">
        <v>2.29</v>
      </c>
    </row>
    <row r="46" spans="1:5">
      <c r="A46" s="89" t="s">
        <v>221</v>
      </c>
      <c r="B46" s="87">
        <v>0</v>
      </c>
      <c r="C46" s="87">
        <v>0</v>
      </c>
      <c r="D46" s="87">
        <v>0</v>
      </c>
      <c r="E46" s="87">
        <v>0</v>
      </c>
    </row>
    <row r="47" spans="1:5">
      <c r="A47" s="89" t="s">
        <v>220</v>
      </c>
      <c r="B47" s="87">
        <v>0</v>
      </c>
      <c r="C47" s="87">
        <v>0</v>
      </c>
      <c r="D47" s="87">
        <v>0</v>
      </c>
      <c r="E47" s="87">
        <v>0</v>
      </c>
    </row>
    <row r="48" spans="1:5">
      <c r="A48" s="261" t="s">
        <v>98</v>
      </c>
      <c r="B48" s="263">
        <v>1000</v>
      </c>
      <c r="C48" s="263">
        <v>22.727270000000001</v>
      </c>
      <c r="D48" s="263">
        <v>2.36</v>
      </c>
      <c r="E48" s="263">
        <v>2.29</v>
      </c>
    </row>
    <row r="49" spans="1:5">
      <c r="A49" s="288" t="s">
        <v>200</v>
      </c>
      <c r="B49" s="286"/>
      <c r="C49" s="286"/>
      <c r="D49" s="286"/>
      <c r="E49" s="286"/>
    </row>
    <row r="50" spans="1:5" ht="22.5">
      <c r="A50" s="89" t="s">
        <v>219</v>
      </c>
      <c r="B50" s="87">
        <v>0</v>
      </c>
      <c r="C50" s="87">
        <v>0</v>
      </c>
      <c r="D50" s="87">
        <v>0</v>
      </c>
      <c r="E50" s="87">
        <v>0</v>
      </c>
    </row>
    <row r="51" spans="1:5">
      <c r="A51" s="89" t="s">
        <v>218</v>
      </c>
      <c r="B51" s="87">
        <v>44.2</v>
      </c>
      <c r="C51" s="87">
        <v>1.00464</v>
      </c>
      <c r="D51" s="87">
        <v>0.1</v>
      </c>
      <c r="E51" s="87">
        <v>0.1</v>
      </c>
    </row>
    <row r="52" spans="1:5">
      <c r="A52" s="89" t="s">
        <v>217</v>
      </c>
      <c r="B52" s="87">
        <v>0</v>
      </c>
      <c r="C52" s="87">
        <v>0</v>
      </c>
      <c r="D52" s="87">
        <v>0</v>
      </c>
      <c r="E52" s="87">
        <v>0</v>
      </c>
    </row>
    <row r="53" spans="1:5">
      <c r="A53" s="89" t="s">
        <v>216</v>
      </c>
      <c r="B53" s="87">
        <v>0</v>
      </c>
      <c r="C53" s="87">
        <v>0</v>
      </c>
      <c r="D53" s="87">
        <v>0</v>
      </c>
      <c r="E53" s="87">
        <v>0</v>
      </c>
    </row>
    <row r="54" spans="1:5">
      <c r="A54" s="261" t="s">
        <v>94</v>
      </c>
      <c r="B54" s="263">
        <v>44.2</v>
      </c>
      <c r="C54" s="263">
        <v>1.00464</v>
      </c>
      <c r="D54" s="263">
        <v>0.1</v>
      </c>
      <c r="E54" s="263">
        <v>0.1</v>
      </c>
    </row>
    <row r="55" spans="1:5">
      <c r="A55" s="261" t="s">
        <v>204</v>
      </c>
      <c r="B55" s="263">
        <v>1044.2</v>
      </c>
      <c r="C55" s="263">
        <v>23.731909999999999</v>
      </c>
      <c r="D55" s="263">
        <v>2.46</v>
      </c>
      <c r="E55" s="263">
        <v>2.39</v>
      </c>
    </row>
    <row r="56" spans="1:5">
      <c r="A56" s="261" t="s">
        <v>205</v>
      </c>
      <c r="B56" s="263">
        <v>43341.659999999996</v>
      </c>
      <c r="C56" s="263">
        <v>985.03782999999999</v>
      </c>
      <c r="D56" s="263">
        <v>102.45</v>
      </c>
      <c r="E56" s="263">
        <v>99.25</v>
      </c>
    </row>
    <row r="57" spans="1:5">
      <c r="A57" s="288" t="s">
        <v>85</v>
      </c>
      <c r="B57" s="286"/>
      <c r="C57" s="286"/>
      <c r="D57" s="286"/>
      <c r="E57" s="286"/>
    </row>
    <row r="58" spans="1:5">
      <c r="A58" s="89" t="s">
        <v>206</v>
      </c>
      <c r="B58" s="87">
        <v>0</v>
      </c>
      <c r="C58" s="87">
        <v>0</v>
      </c>
      <c r="D58" s="87">
        <v>0</v>
      </c>
      <c r="E58" s="87">
        <v>0</v>
      </c>
    </row>
    <row r="59" spans="1:5">
      <c r="A59" s="89" t="s">
        <v>207</v>
      </c>
      <c r="B59" s="87">
        <v>325.5</v>
      </c>
      <c r="C59" s="87">
        <v>7.3977300000000001</v>
      </c>
      <c r="D59" s="87">
        <v>0.77</v>
      </c>
      <c r="E59" s="87">
        <v>0.75</v>
      </c>
    </row>
    <row r="60" spans="1:5">
      <c r="A60" s="261" t="s">
        <v>215</v>
      </c>
      <c r="B60" s="263">
        <v>325.5</v>
      </c>
      <c r="C60" s="263">
        <v>7.3977300000000001</v>
      </c>
      <c r="D60" s="263">
        <v>0.77</v>
      </c>
      <c r="E60" s="263">
        <v>0.75</v>
      </c>
    </row>
    <row r="61" spans="1:5">
      <c r="A61" s="261" t="s">
        <v>210</v>
      </c>
      <c r="B61" s="263">
        <v>43667.159999999996</v>
      </c>
      <c r="C61" s="263">
        <v>992.43556000000001</v>
      </c>
      <c r="D61" s="263">
        <v>103.22</v>
      </c>
      <c r="E61" s="263">
        <v>100</v>
      </c>
    </row>
    <row r="63" spans="1:5">
      <c r="A63" s="288" t="s">
        <v>58</v>
      </c>
      <c r="B63" s="286"/>
      <c r="C63" s="286"/>
      <c r="D63" s="286"/>
      <c r="E63" s="286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3"/>
  <sheetViews>
    <sheetView showGridLines="0" workbookViewId="0">
      <selection sqref="A1:F1"/>
    </sheetView>
  </sheetViews>
  <sheetFormatPr defaultRowHeight="12.75"/>
  <cols>
    <col min="1" max="1" width="35.140625" style="259" customWidth="1"/>
    <col min="2" max="3" width="13.7109375" style="259" customWidth="1"/>
    <col min="4" max="5" width="18.7109375" style="259" customWidth="1"/>
    <col min="6" max="256" width="9.140625" style="259"/>
    <col min="257" max="257" width="35.140625" style="259" customWidth="1"/>
    <col min="258" max="259" width="13.7109375" style="259" customWidth="1"/>
    <col min="260" max="261" width="18.7109375" style="259" customWidth="1"/>
    <col min="262" max="512" width="9.140625" style="259"/>
    <col min="513" max="513" width="35.140625" style="259" customWidth="1"/>
    <col min="514" max="515" width="13.7109375" style="259" customWidth="1"/>
    <col min="516" max="517" width="18.7109375" style="259" customWidth="1"/>
    <col min="518" max="768" width="9.140625" style="259"/>
    <col min="769" max="769" width="35.140625" style="259" customWidth="1"/>
    <col min="770" max="771" width="13.7109375" style="259" customWidth="1"/>
    <col min="772" max="773" width="18.7109375" style="259" customWidth="1"/>
    <col min="774" max="1024" width="9.140625" style="259"/>
    <col min="1025" max="1025" width="35.140625" style="259" customWidth="1"/>
    <col min="1026" max="1027" width="13.7109375" style="259" customWidth="1"/>
    <col min="1028" max="1029" width="18.7109375" style="259" customWidth="1"/>
    <col min="1030" max="1280" width="9.140625" style="259"/>
    <col min="1281" max="1281" width="35.140625" style="259" customWidth="1"/>
    <col min="1282" max="1283" width="13.7109375" style="259" customWidth="1"/>
    <col min="1284" max="1285" width="18.7109375" style="259" customWidth="1"/>
    <col min="1286" max="1536" width="9.140625" style="259"/>
    <col min="1537" max="1537" width="35.140625" style="259" customWidth="1"/>
    <col min="1538" max="1539" width="13.7109375" style="259" customWidth="1"/>
    <col min="1540" max="1541" width="18.7109375" style="259" customWidth="1"/>
    <col min="1542" max="1792" width="9.140625" style="259"/>
    <col min="1793" max="1793" width="35.140625" style="259" customWidth="1"/>
    <col min="1794" max="1795" width="13.7109375" style="259" customWidth="1"/>
    <col min="1796" max="1797" width="18.7109375" style="259" customWidth="1"/>
    <col min="1798" max="2048" width="9.140625" style="259"/>
    <col min="2049" max="2049" width="35.140625" style="259" customWidth="1"/>
    <col min="2050" max="2051" width="13.7109375" style="259" customWidth="1"/>
    <col min="2052" max="2053" width="18.7109375" style="259" customWidth="1"/>
    <col min="2054" max="2304" width="9.140625" style="259"/>
    <col min="2305" max="2305" width="35.140625" style="259" customWidth="1"/>
    <col min="2306" max="2307" width="13.7109375" style="259" customWidth="1"/>
    <col min="2308" max="2309" width="18.7109375" style="259" customWidth="1"/>
    <col min="2310" max="2560" width="9.140625" style="259"/>
    <col min="2561" max="2561" width="35.140625" style="259" customWidth="1"/>
    <col min="2562" max="2563" width="13.7109375" style="259" customWidth="1"/>
    <col min="2564" max="2565" width="18.7109375" style="259" customWidth="1"/>
    <col min="2566" max="2816" width="9.140625" style="259"/>
    <col min="2817" max="2817" width="35.140625" style="259" customWidth="1"/>
    <col min="2818" max="2819" width="13.7109375" style="259" customWidth="1"/>
    <col min="2820" max="2821" width="18.7109375" style="259" customWidth="1"/>
    <col min="2822" max="3072" width="9.140625" style="259"/>
    <col min="3073" max="3073" width="35.140625" style="259" customWidth="1"/>
    <col min="3074" max="3075" width="13.7109375" style="259" customWidth="1"/>
    <col min="3076" max="3077" width="18.7109375" style="259" customWidth="1"/>
    <col min="3078" max="3328" width="9.140625" style="259"/>
    <col min="3329" max="3329" width="35.140625" style="259" customWidth="1"/>
    <col min="3330" max="3331" width="13.7109375" style="259" customWidth="1"/>
    <col min="3332" max="3333" width="18.7109375" style="259" customWidth="1"/>
    <col min="3334" max="3584" width="9.140625" style="259"/>
    <col min="3585" max="3585" width="35.140625" style="259" customWidth="1"/>
    <col min="3586" max="3587" width="13.7109375" style="259" customWidth="1"/>
    <col min="3588" max="3589" width="18.7109375" style="259" customWidth="1"/>
    <col min="3590" max="3840" width="9.140625" style="259"/>
    <col min="3841" max="3841" width="35.140625" style="259" customWidth="1"/>
    <col min="3842" max="3843" width="13.7109375" style="259" customWidth="1"/>
    <col min="3844" max="3845" width="18.7109375" style="259" customWidth="1"/>
    <col min="3846" max="4096" width="9.140625" style="259"/>
    <col min="4097" max="4097" width="35.140625" style="259" customWidth="1"/>
    <col min="4098" max="4099" width="13.7109375" style="259" customWidth="1"/>
    <col min="4100" max="4101" width="18.7109375" style="259" customWidth="1"/>
    <col min="4102" max="4352" width="9.140625" style="259"/>
    <col min="4353" max="4353" width="35.140625" style="259" customWidth="1"/>
    <col min="4354" max="4355" width="13.7109375" style="259" customWidth="1"/>
    <col min="4356" max="4357" width="18.7109375" style="259" customWidth="1"/>
    <col min="4358" max="4608" width="9.140625" style="259"/>
    <col min="4609" max="4609" width="35.140625" style="259" customWidth="1"/>
    <col min="4610" max="4611" width="13.7109375" style="259" customWidth="1"/>
    <col min="4612" max="4613" width="18.7109375" style="259" customWidth="1"/>
    <col min="4614" max="4864" width="9.140625" style="259"/>
    <col min="4865" max="4865" width="35.140625" style="259" customWidth="1"/>
    <col min="4866" max="4867" width="13.7109375" style="259" customWidth="1"/>
    <col min="4868" max="4869" width="18.7109375" style="259" customWidth="1"/>
    <col min="4870" max="5120" width="9.140625" style="259"/>
    <col min="5121" max="5121" width="35.140625" style="259" customWidth="1"/>
    <col min="5122" max="5123" width="13.7109375" style="259" customWidth="1"/>
    <col min="5124" max="5125" width="18.7109375" style="259" customWidth="1"/>
    <col min="5126" max="5376" width="9.140625" style="259"/>
    <col min="5377" max="5377" width="35.140625" style="259" customWidth="1"/>
    <col min="5378" max="5379" width="13.7109375" style="259" customWidth="1"/>
    <col min="5380" max="5381" width="18.7109375" style="259" customWidth="1"/>
    <col min="5382" max="5632" width="9.140625" style="259"/>
    <col min="5633" max="5633" width="35.140625" style="259" customWidth="1"/>
    <col min="5634" max="5635" width="13.7109375" style="259" customWidth="1"/>
    <col min="5636" max="5637" width="18.7109375" style="259" customWidth="1"/>
    <col min="5638" max="5888" width="9.140625" style="259"/>
    <col min="5889" max="5889" width="35.140625" style="259" customWidth="1"/>
    <col min="5890" max="5891" width="13.7109375" style="259" customWidth="1"/>
    <col min="5892" max="5893" width="18.7109375" style="259" customWidth="1"/>
    <col min="5894" max="6144" width="9.140625" style="259"/>
    <col min="6145" max="6145" width="35.140625" style="259" customWidth="1"/>
    <col min="6146" max="6147" width="13.7109375" style="259" customWidth="1"/>
    <col min="6148" max="6149" width="18.7109375" style="259" customWidth="1"/>
    <col min="6150" max="6400" width="9.140625" style="259"/>
    <col min="6401" max="6401" width="35.140625" style="259" customWidth="1"/>
    <col min="6402" max="6403" width="13.7109375" style="259" customWidth="1"/>
    <col min="6404" max="6405" width="18.7109375" style="259" customWidth="1"/>
    <col min="6406" max="6656" width="9.140625" style="259"/>
    <col min="6657" max="6657" width="35.140625" style="259" customWidth="1"/>
    <col min="6658" max="6659" width="13.7109375" style="259" customWidth="1"/>
    <col min="6660" max="6661" width="18.7109375" style="259" customWidth="1"/>
    <col min="6662" max="6912" width="9.140625" style="259"/>
    <col min="6913" max="6913" width="35.140625" style="259" customWidth="1"/>
    <col min="6914" max="6915" width="13.7109375" style="259" customWidth="1"/>
    <col min="6916" max="6917" width="18.7109375" style="259" customWidth="1"/>
    <col min="6918" max="7168" width="9.140625" style="259"/>
    <col min="7169" max="7169" width="35.140625" style="259" customWidth="1"/>
    <col min="7170" max="7171" width="13.7109375" style="259" customWidth="1"/>
    <col min="7172" max="7173" width="18.7109375" style="259" customWidth="1"/>
    <col min="7174" max="7424" width="9.140625" style="259"/>
    <col min="7425" max="7425" width="35.140625" style="259" customWidth="1"/>
    <col min="7426" max="7427" width="13.7109375" style="259" customWidth="1"/>
    <col min="7428" max="7429" width="18.7109375" style="259" customWidth="1"/>
    <col min="7430" max="7680" width="9.140625" style="259"/>
    <col min="7681" max="7681" width="35.140625" style="259" customWidth="1"/>
    <col min="7682" max="7683" width="13.7109375" style="259" customWidth="1"/>
    <col min="7684" max="7685" width="18.7109375" style="259" customWidth="1"/>
    <col min="7686" max="7936" width="9.140625" style="259"/>
    <col min="7937" max="7937" width="35.140625" style="259" customWidth="1"/>
    <col min="7938" max="7939" width="13.7109375" style="259" customWidth="1"/>
    <col min="7940" max="7941" width="18.7109375" style="259" customWidth="1"/>
    <col min="7942" max="8192" width="9.140625" style="259"/>
    <col min="8193" max="8193" width="35.140625" style="259" customWidth="1"/>
    <col min="8194" max="8195" width="13.7109375" style="259" customWidth="1"/>
    <col min="8196" max="8197" width="18.7109375" style="259" customWidth="1"/>
    <col min="8198" max="8448" width="9.140625" style="259"/>
    <col min="8449" max="8449" width="35.140625" style="259" customWidth="1"/>
    <col min="8450" max="8451" width="13.7109375" style="259" customWidth="1"/>
    <col min="8452" max="8453" width="18.7109375" style="259" customWidth="1"/>
    <col min="8454" max="8704" width="9.140625" style="259"/>
    <col min="8705" max="8705" width="35.140625" style="259" customWidth="1"/>
    <col min="8706" max="8707" width="13.7109375" style="259" customWidth="1"/>
    <col min="8708" max="8709" width="18.7109375" style="259" customWidth="1"/>
    <col min="8710" max="8960" width="9.140625" style="259"/>
    <col min="8961" max="8961" width="35.140625" style="259" customWidth="1"/>
    <col min="8962" max="8963" width="13.7109375" style="259" customWidth="1"/>
    <col min="8964" max="8965" width="18.7109375" style="259" customWidth="1"/>
    <col min="8966" max="9216" width="9.140625" style="259"/>
    <col min="9217" max="9217" width="35.140625" style="259" customWidth="1"/>
    <col min="9218" max="9219" width="13.7109375" style="259" customWidth="1"/>
    <col min="9220" max="9221" width="18.7109375" style="259" customWidth="1"/>
    <col min="9222" max="9472" width="9.140625" style="259"/>
    <col min="9473" max="9473" width="35.140625" style="259" customWidth="1"/>
    <col min="9474" max="9475" width="13.7109375" style="259" customWidth="1"/>
    <col min="9476" max="9477" width="18.7109375" style="259" customWidth="1"/>
    <col min="9478" max="9728" width="9.140625" style="259"/>
    <col min="9729" max="9729" width="35.140625" style="259" customWidth="1"/>
    <col min="9730" max="9731" width="13.7109375" style="259" customWidth="1"/>
    <col min="9732" max="9733" width="18.7109375" style="259" customWidth="1"/>
    <col min="9734" max="9984" width="9.140625" style="259"/>
    <col min="9985" max="9985" width="35.140625" style="259" customWidth="1"/>
    <col min="9986" max="9987" width="13.7109375" style="259" customWidth="1"/>
    <col min="9988" max="9989" width="18.7109375" style="259" customWidth="1"/>
    <col min="9990" max="10240" width="9.140625" style="259"/>
    <col min="10241" max="10241" width="35.140625" style="259" customWidth="1"/>
    <col min="10242" max="10243" width="13.7109375" style="259" customWidth="1"/>
    <col min="10244" max="10245" width="18.7109375" style="259" customWidth="1"/>
    <col min="10246" max="10496" width="9.140625" style="259"/>
    <col min="10497" max="10497" width="35.140625" style="259" customWidth="1"/>
    <col min="10498" max="10499" width="13.7109375" style="259" customWidth="1"/>
    <col min="10500" max="10501" width="18.7109375" style="259" customWidth="1"/>
    <col min="10502" max="10752" width="9.140625" style="259"/>
    <col min="10753" max="10753" width="35.140625" style="259" customWidth="1"/>
    <col min="10754" max="10755" width="13.7109375" style="259" customWidth="1"/>
    <col min="10756" max="10757" width="18.7109375" style="259" customWidth="1"/>
    <col min="10758" max="11008" width="9.140625" style="259"/>
    <col min="11009" max="11009" width="35.140625" style="259" customWidth="1"/>
    <col min="11010" max="11011" width="13.7109375" style="259" customWidth="1"/>
    <col min="11012" max="11013" width="18.7109375" style="259" customWidth="1"/>
    <col min="11014" max="11264" width="9.140625" style="259"/>
    <col min="11265" max="11265" width="35.140625" style="259" customWidth="1"/>
    <col min="11266" max="11267" width="13.7109375" style="259" customWidth="1"/>
    <col min="11268" max="11269" width="18.7109375" style="259" customWidth="1"/>
    <col min="11270" max="11520" width="9.140625" style="259"/>
    <col min="11521" max="11521" width="35.140625" style="259" customWidth="1"/>
    <col min="11522" max="11523" width="13.7109375" style="259" customWidth="1"/>
    <col min="11524" max="11525" width="18.7109375" style="259" customWidth="1"/>
    <col min="11526" max="11776" width="9.140625" style="259"/>
    <col min="11777" max="11777" width="35.140625" style="259" customWidth="1"/>
    <col min="11778" max="11779" width="13.7109375" style="259" customWidth="1"/>
    <col min="11780" max="11781" width="18.7109375" style="259" customWidth="1"/>
    <col min="11782" max="12032" width="9.140625" style="259"/>
    <col min="12033" max="12033" width="35.140625" style="259" customWidth="1"/>
    <col min="12034" max="12035" width="13.7109375" style="259" customWidth="1"/>
    <col min="12036" max="12037" width="18.7109375" style="259" customWidth="1"/>
    <col min="12038" max="12288" width="9.140625" style="259"/>
    <col min="12289" max="12289" width="35.140625" style="259" customWidth="1"/>
    <col min="12290" max="12291" width="13.7109375" style="259" customWidth="1"/>
    <col min="12292" max="12293" width="18.7109375" style="259" customWidth="1"/>
    <col min="12294" max="12544" width="9.140625" style="259"/>
    <col min="12545" max="12545" width="35.140625" style="259" customWidth="1"/>
    <col min="12546" max="12547" width="13.7109375" style="259" customWidth="1"/>
    <col min="12548" max="12549" width="18.7109375" style="259" customWidth="1"/>
    <col min="12550" max="12800" width="9.140625" style="259"/>
    <col min="12801" max="12801" width="35.140625" style="259" customWidth="1"/>
    <col min="12802" max="12803" width="13.7109375" style="259" customWidth="1"/>
    <col min="12804" max="12805" width="18.7109375" style="259" customWidth="1"/>
    <col min="12806" max="13056" width="9.140625" style="259"/>
    <col min="13057" max="13057" width="35.140625" style="259" customWidth="1"/>
    <col min="13058" max="13059" width="13.7109375" style="259" customWidth="1"/>
    <col min="13060" max="13061" width="18.7109375" style="259" customWidth="1"/>
    <col min="13062" max="13312" width="9.140625" style="259"/>
    <col min="13313" max="13313" width="35.140625" style="259" customWidth="1"/>
    <col min="13314" max="13315" width="13.7109375" style="259" customWidth="1"/>
    <col min="13316" max="13317" width="18.7109375" style="259" customWidth="1"/>
    <col min="13318" max="13568" width="9.140625" style="259"/>
    <col min="13569" max="13569" width="35.140625" style="259" customWidth="1"/>
    <col min="13570" max="13571" width="13.7109375" style="259" customWidth="1"/>
    <col min="13572" max="13573" width="18.7109375" style="259" customWidth="1"/>
    <col min="13574" max="13824" width="9.140625" style="259"/>
    <col min="13825" max="13825" width="35.140625" style="259" customWidth="1"/>
    <col min="13826" max="13827" width="13.7109375" style="259" customWidth="1"/>
    <col min="13828" max="13829" width="18.7109375" style="259" customWidth="1"/>
    <col min="13830" max="14080" width="9.140625" style="259"/>
    <col min="14081" max="14081" width="35.140625" style="259" customWidth="1"/>
    <col min="14082" max="14083" width="13.7109375" style="259" customWidth="1"/>
    <col min="14084" max="14085" width="18.7109375" style="259" customWidth="1"/>
    <col min="14086" max="14336" width="9.140625" style="259"/>
    <col min="14337" max="14337" width="35.140625" style="259" customWidth="1"/>
    <col min="14338" max="14339" width="13.7109375" style="259" customWidth="1"/>
    <col min="14340" max="14341" width="18.7109375" style="259" customWidth="1"/>
    <col min="14342" max="14592" width="9.140625" style="259"/>
    <col min="14593" max="14593" width="35.140625" style="259" customWidth="1"/>
    <col min="14594" max="14595" width="13.7109375" style="259" customWidth="1"/>
    <col min="14596" max="14597" width="18.7109375" style="259" customWidth="1"/>
    <col min="14598" max="14848" width="9.140625" style="259"/>
    <col min="14849" max="14849" width="35.140625" style="259" customWidth="1"/>
    <col min="14850" max="14851" width="13.7109375" style="259" customWidth="1"/>
    <col min="14852" max="14853" width="18.7109375" style="259" customWidth="1"/>
    <col min="14854" max="15104" width="9.140625" style="259"/>
    <col min="15105" max="15105" width="35.140625" style="259" customWidth="1"/>
    <col min="15106" max="15107" width="13.7109375" style="259" customWidth="1"/>
    <col min="15108" max="15109" width="18.7109375" style="259" customWidth="1"/>
    <col min="15110" max="15360" width="9.140625" style="259"/>
    <col min="15361" max="15361" width="35.140625" style="259" customWidth="1"/>
    <col min="15362" max="15363" width="13.7109375" style="259" customWidth="1"/>
    <col min="15364" max="15365" width="18.7109375" style="259" customWidth="1"/>
    <col min="15366" max="15616" width="9.140625" style="259"/>
    <col min="15617" max="15617" width="35.140625" style="259" customWidth="1"/>
    <col min="15618" max="15619" width="13.7109375" style="259" customWidth="1"/>
    <col min="15620" max="15621" width="18.7109375" style="259" customWidth="1"/>
    <col min="15622" max="15872" width="9.140625" style="259"/>
    <col min="15873" max="15873" width="35.140625" style="259" customWidth="1"/>
    <col min="15874" max="15875" width="13.7109375" style="259" customWidth="1"/>
    <col min="15876" max="15877" width="18.7109375" style="259" customWidth="1"/>
    <col min="15878" max="16128" width="9.140625" style="259"/>
    <col min="16129" max="16129" width="35.140625" style="259" customWidth="1"/>
    <col min="16130" max="16131" width="13.7109375" style="259" customWidth="1"/>
    <col min="16132" max="16133" width="18.7109375" style="259" customWidth="1"/>
    <col min="16134" max="16384" width="9.140625" style="259"/>
  </cols>
  <sheetData>
    <row r="1" spans="1:6">
      <c r="A1" s="288" t="s">
        <v>251</v>
      </c>
      <c r="B1" s="286"/>
      <c r="C1" s="286"/>
      <c r="D1" s="286"/>
      <c r="E1" s="286"/>
      <c r="F1" s="286"/>
    </row>
    <row r="2" spans="1:6">
      <c r="A2" s="288" t="s">
        <v>250</v>
      </c>
      <c r="B2" s="286"/>
      <c r="C2" s="286"/>
      <c r="D2" s="286"/>
      <c r="E2" s="286"/>
      <c r="F2" s="286"/>
    </row>
    <row r="3" spans="1:6">
      <c r="A3" s="288" t="s">
        <v>329</v>
      </c>
      <c r="B3" s="286"/>
      <c r="C3" s="286"/>
      <c r="D3" s="286"/>
      <c r="E3" s="286"/>
      <c r="F3" s="286"/>
    </row>
    <row r="4" spans="1:6">
      <c r="A4" s="261" t="s">
        <v>146</v>
      </c>
      <c r="B4" s="288" t="s">
        <v>147</v>
      </c>
      <c r="C4" s="286"/>
      <c r="D4" s="286"/>
      <c r="E4" s="286"/>
      <c r="F4" s="286"/>
    </row>
    <row r="5" spans="1:6">
      <c r="A5" s="261" t="s">
        <v>330</v>
      </c>
      <c r="B5" s="288" t="s">
        <v>247</v>
      </c>
      <c r="C5" s="286"/>
      <c r="D5" s="286"/>
      <c r="E5" s="286"/>
      <c r="F5" s="286"/>
    </row>
    <row r="6" spans="1:6">
      <c r="A6" s="261" t="s">
        <v>257</v>
      </c>
      <c r="B6" s="89" t="s">
        <v>151</v>
      </c>
    </row>
    <row r="7" spans="1:6">
      <c r="A7" s="262" t="s">
        <v>8</v>
      </c>
      <c r="B7" s="262" t="s">
        <v>152</v>
      </c>
      <c r="C7" s="262" t="s">
        <v>245</v>
      </c>
      <c r="D7" s="262" t="s">
        <v>244</v>
      </c>
      <c r="E7" s="262" t="s">
        <v>243</v>
      </c>
    </row>
    <row r="8" spans="1:6">
      <c r="A8" s="288" t="s">
        <v>242</v>
      </c>
      <c r="B8" s="286"/>
      <c r="C8" s="286"/>
      <c r="D8" s="286"/>
      <c r="E8" s="286"/>
    </row>
    <row r="9" spans="1:6">
      <c r="A9" s="89" t="s">
        <v>156</v>
      </c>
      <c r="B9" s="87">
        <v>0</v>
      </c>
      <c r="C9" s="87">
        <v>0</v>
      </c>
      <c r="D9" s="87">
        <v>0</v>
      </c>
      <c r="E9" s="87">
        <v>0</v>
      </c>
    </row>
    <row r="10" spans="1:6">
      <c r="A10" s="89" t="s">
        <v>157</v>
      </c>
      <c r="B10" s="87">
        <v>0</v>
      </c>
      <c r="C10" s="87">
        <v>0</v>
      </c>
      <c r="D10" s="87">
        <v>0</v>
      </c>
      <c r="E10" s="87">
        <v>0</v>
      </c>
    </row>
    <row r="11" spans="1:6">
      <c r="A11" s="89" t="s">
        <v>158</v>
      </c>
    </row>
    <row r="12" spans="1:6">
      <c r="A12" s="89" t="s">
        <v>159</v>
      </c>
      <c r="B12" s="87">
        <v>0</v>
      </c>
      <c r="C12" s="87">
        <v>0</v>
      </c>
      <c r="D12" s="87">
        <v>0</v>
      </c>
      <c r="E12" s="87">
        <v>0</v>
      </c>
    </row>
    <row r="13" spans="1:6">
      <c r="A13" s="89" t="s">
        <v>160</v>
      </c>
      <c r="B13" s="87">
        <v>0</v>
      </c>
      <c r="C13" s="87">
        <v>0</v>
      </c>
      <c r="D13" s="87">
        <v>0</v>
      </c>
      <c r="E13" s="87">
        <v>0</v>
      </c>
    </row>
    <row r="14" spans="1:6">
      <c r="A14" s="89" t="s">
        <v>161</v>
      </c>
      <c r="B14" s="87">
        <v>0</v>
      </c>
      <c r="C14" s="87">
        <v>0</v>
      </c>
      <c r="D14" s="87">
        <v>0</v>
      </c>
      <c r="E14" s="87">
        <v>0</v>
      </c>
    </row>
    <row r="15" spans="1:6">
      <c r="A15" s="89" t="s">
        <v>162</v>
      </c>
      <c r="B15" s="87">
        <v>0</v>
      </c>
      <c r="C15" s="87">
        <v>0</v>
      </c>
      <c r="D15" s="87">
        <v>0</v>
      </c>
      <c r="E15" s="87">
        <v>0</v>
      </c>
    </row>
    <row r="16" spans="1:6">
      <c r="A16" s="89" t="s">
        <v>241</v>
      </c>
      <c r="B16" s="87">
        <v>8107.07</v>
      </c>
      <c r="C16" s="87">
        <v>0.25335000000000002</v>
      </c>
      <c r="D16" s="87">
        <v>16.690000000000001</v>
      </c>
      <c r="E16" s="87">
        <v>15.64</v>
      </c>
    </row>
    <row r="17" spans="1:5">
      <c r="A17" s="89" t="s">
        <v>164</v>
      </c>
      <c r="B17" s="87">
        <v>303</v>
      </c>
      <c r="C17" s="87">
        <v>9.4800000000000006E-3</v>
      </c>
      <c r="D17" s="87">
        <v>0.62</v>
      </c>
      <c r="E17" s="87">
        <v>0.57999999999999996</v>
      </c>
    </row>
    <row r="18" spans="1:5">
      <c r="A18" s="89" t="s">
        <v>240</v>
      </c>
      <c r="B18" s="87">
        <v>2151.65</v>
      </c>
      <c r="C18" s="87">
        <v>6.7239999999999994E-2</v>
      </c>
      <c r="D18" s="87">
        <v>4.43</v>
      </c>
      <c r="E18" s="87">
        <v>4.1500000000000004</v>
      </c>
    </row>
    <row r="19" spans="1:5">
      <c r="A19" s="89" t="s">
        <v>166</v>
      </c>
      <c r="B19" s="87">
        <v>15240.15</v>
      </c>
      <c r="C19" s="87">
        <v>0.47625000000000001</v>
      </c>
      <c r="D19" s="87">
        <v>31.38</v>
      </c>
      <c r="E19" s="87">
        <v>29.39</v>
      </c>
    </row>
    <row r="20" spans="1:5">
      <c r="A20" s="89" t="s">
        <v>167</v>
      </c>
      <c r="B20" s="87">
        <v>3702.21</v>
      </c>
      <c r="C20" s="87">
        <v>0.11568000000000001</v>
      </c>
      <c r="D20" s="87">
        <v>7.62</v>
      </c>
      <c r="E20" s="87">
        <v>7.14</v>
      </c>
    </row>
    <row r="21" spans="1:5">
      <c r="A21" s="89" t="s">
        <v>239</v>
      </c>
      <c r="B21" s="87">
        <v>0</v>
      </c>
      <c r="C21" s="87">
        <v>0</v>
      </c>
      <c r="D21" s="87">
        <v>0</v>
      </c>
      <c r="E21" s="87">
        <v>0</v>
      </c>
    </row>
    <row r="22" spans="1:5">
      <c r="A22" s="89" t="s">
        <v>238</v>
      </c>
    </row>
    <row r="23" spans="1:5">
      <c r="A23" s="89" t="s">
        <v>237</v>
      </c>
      <c r="B23" s="87">
        <v>1465.2</v>
      </c>
      <c r="C23" s="87">
        <v>4.5789999999999997E-2</v>
      </c>
      <c r="D23" s="87">
        <v>3.02</v>
      </c>
      <c r="E23" s="87">
        <v>2.83</v>
      </c>
    </row>
    <row r="24" spans="1:5">
      <c r="A24" s="89" t="s">
        <v>236</v>
      </c>
      <c r="B24" s="87">
        <v>0</v>
      </c>
      <c r="C24" s="87">
        <v>0</v>
      </c>
      <c r="D24" s="87">
        <v>0</v>
      </c>
      <c r="E24" s="87">
        <v>0</v>
      </c>
    </row>
    <row r="25" spans="1:5">
      <c r="A25" s="89" t="s">
        <v>235</v>
      </c>
      <c r="B25" s="87">
        <v>0</v>
      </c>
      <c r="C25" s="87">
        <v>0</v>
      </c>
      <c r="D25" s="87">
        <v>0</v>
      </c>
      <c r="E25" s="87">
        <v>0</v>
      </c>
    </row>
    <row r="26" spans="1:5">
      <c r="A26" s="89" t="s">
        <v>234</v>
      </c>
      <c r="B26" s="87">
        <v>6956.66</v>
      </c>
      <c r="C26" s="87">
        <v>0.21739</v>
      </c>
      <c r="D26" s="87">
        <v>14.32</v>
      </c>
      <c r="E26" s="87">
        <v>13.42</v>
      </c>
    </row>
    <row r="27" spans="1:5">
      <c r="A27" s="261" t="s">
        <v>233</v>
      </c>
      <c r="B27" s="263">
        <v>37925.94</v>
      </c>
      <c r="C27" s="263">
        <v>1.1851799999999999</v>
      </c>
      <c r="D27" s="263">
        <v>78.08</v>
      </c>
      <c r="E27" s="263">
        <v>73.150000000000006</v>
      </c>
    </row>
    <row r="28" spans="1:5">
      <c r="A28" s="288" t="s">
        <v>118</v>
      </c>
      <c r="B28" s="286"/>
      <c r="C28" s="286"/>
      <c r="D28" s="286"/>
      <c r="E28" s="286"/>
    </row>
    <row r="29" spans="1:5">
      <c r="A29" s="89" t="s">
        <v>232</v>
      </c>
      <c r="B29" s="87">
        <v>0</v>
      </c>
      <c r="C29" s="87">
        <v>0</v>
      </c>
      <c r="D29" s="87">
        <v>0</v>
      </c>
      <c r="E29" s="87">
        <v>0</v>
      </c>
    </row>
    <row r="30" spans="1:5">
      <c r="A30" s="89" t="s">
        <v>231</v>
      </c>
      <c r="B30" s="87">
        <v>1137.78</v>
      </c>
      <c r="C30" s="87">
        <v>3.5560000000000001E-2</v>
      </c>
      <c r="D30" s="87">
        <v>2.34</v>
      </c>
      <c r="E30" s="87">
        <v>2.19</v>
      </c>
    </row>
    <row r="31" spans="1:5">
      <c r="A31" s="89" t="s">
        <v>230</v>
      </c>
      <c r="B31" s="87">
        <v>0</v>
      </c>
      <c r="C31" s="87">
        <v>0</v>
      </c>
      <c r="D31" s="87">
        <v>0</v>
      </c>
      <c r="E31" s="87">
        <v>0</v>
      </c>
    </row>
    <row r="32" spans="1:5">
      <c r="A32" s="89" t="s">
        <v>229</v>
      </c>
      <c r="B32" s="87">
        <v>0</v>
      </c>
      <c r="C32" s="87">
        <v>0</v>
      </c>
      <c r="D32" s="87">
        <v>0</v>
      </c>
      <c r="E32" s="87">
        <v>0</v>
      </c>
    </row>
    <row r="33" spans="1:5">
      <c r="A33" s="89" t="s">
        <v>228</v>
      </c>
      <c r="B33" s="87">
        <v>0</v>
      </c>
      <c r="C33" s="87">
        <v>0</v>
      </c>
      <c r="D33" s="87">
        <v>0</v>
      </c>
      <c r="E33" s="87">
        <v>0</v>
      </c>
    </row>
    <row r="34" spans="1:5">
      <c r="A34" s="89" t="s">
        <v>227</v>
      </c>
      <c r="B34" s="87">
        <v>0</v>
      </c>
      <c r="C34" s="87">
        <v>0</v>
      </c>
      <c r="D34" s="87">
        <v>0</v>
      </c>
      <c r="E34" s="87">
        <v>0</v>
      </c>
    </row>
    <row r="35" spans="1:5">
      <c r="A35" s="89" t="s">
        <v>226</v>
      </c>
      <c r="B35" s="87">
        <v>758.52</v>
      </c>
      <c r="C35" s="87">
        <v>2.3699999999999999E-2</v>
      </c>
      <c r="D35" s="87">
        <v>1.56</v>
      </c>
      <c r="E35" s="87">
        <v>1.46</v>
      </c>
    </row>
    <row r="36" spans="1:5">
      <c r="A36" s="89" t="s">
        <v>225</v>
      </c>
      <c r="B36" s="87">
        <v>0</v>
      </c>
      <c r="C36" s="87">
        <v>0</v>
      </c>
      <c r="D36" s="87">
        <v>0</v>
      </c>
      <c r="E36" s="87">
        <v>0</v>
      </c>
    </row>
    <row r="37" spans="1:5">
      <c r="A37" s="89" t="s">
        <v>258</v>
      </c>
      <c r="B37" s="87">
        <v>0</v>
      </c>
      <c r="C37" s="87">
        <v>0</v>
      </c>
      <c r="D37" s="87">
        <v>0</v>
      </c>
      <c r="E37" s="87">
        <v>0</v>
      </c>
    </row>
    <row r="38" spans="1:5">
      <c r="A38" s="89" t="s">
        <v>191</v>
      </c>
      <c r="B38" s="87">
        <v>1800</v>
      </c>
      <c r="C38" s="87">
        <v>5.6250000000000001E-2</v>
      </c>
      <c r="D38" s="87">
        <v>3.71</v>
      </c>
      <c r="E38" s="87">
        <v>3.47</v>
      </c>
    </row>
    <row r="39" spans="1:5">
      <c r="A39" s="261" t="s">
        <v>104</v>
      </c>
      <c r="B39" s="263">
        <v>3696.3</v>
      </c>
      <c r="C39" s="263">
        <v>0.11551</v>
      </c>
      <c r="D39" s="263">
        <v>7.61</v>
      </c>
      <c r="E39" s="263">
        <v>7.12</v>
      </c>
    </row>
    <row r="40" spans="1:5">
      <c r="A40" s="288" t="s">
        <v>38</v>
      </c>
      <c r="B40" s="286"/>
      <c r="C40" s="286"/>
      <c r="D40" s="286"/>
      <c r="E40" s="286"/>
    </row>
    <row r="41" spans="1:5">
      <c r="A41" s="89" t="s">
        <v>223</v>
      </c>
      <c r="B41" s="87">
        <v>6942.76</v>
      </c>
      <c r="C41" s="87">
        <v>0.21695999999999999</v>
      </c>
      <c r="D41" s="87">
        <v>14.3</v>
      </c>
      <c r="E41" s="87">
        <v>13.39</v>
      </c>
    </row>
    <row r="42" spans="1:5">
      <c r="A42" s="261" t="s">
        <v>194</v>
      </c>
      <c r="B42" s="263">
        <v>6942.76</v>
      </c>
      <c r="C42" s="263">
        <v>0.21695999999999999</v>
      </c>
      <c r="D42" s="263">
        <v>14.3</v>
      </c>
      <c r="E42" s="263">
        <v>13.39</v>
      </c>
    </row>
    <row r="43" spans="1:5">
      <c r="A43" s="261" t="s">
        <v>195</v>
      </c>
      <c r="B43" s="263">
        <v>48565.000000000007</v>
      </c>
      <c r="C43" s="263">
        <v>1.5176499999999999</v>
      </c>
      <c r="D43" s="263">
        <v>99.99</v>
      </c>
      <c r="E43" s="263">
        <v>93.66</v>
      </c>
    </row>
    <row r="44" spans="1:5">
      <c r="A44" s="288" t="s">
        <v>196</v>
      </c>
      <c r="B44" s="286"/>
      <c r="C44" s="286"/>
      <c r="D44" s="286"/>
      <c r="E44" s="286"/>
    </row>
    <row r="45" spans="1:5">
      <c r="A45" s="89" t="s">
        <v>222</v>
      </c>
      <c r="B45" s="87">
        <v>597.5</v>
      </c>
      <c r="C45" s="87">
        <v>1.8669999999999999E-2</v>
      </c>
      <c r="D45" s="87">
        <v>1.23</v>
      </c>
      <c r="E45" s="87">
        <v>1.1499999999999999</v>
      </c>
    </row>
    <row r="46" spans="1:5">
      <c r="A46" s="89" t="s">
        <v>221</v>
      </c>
      <c r="B46" s="87">
        <v>0</v>
      </c>
      <c r="C46" s="87">
        <v>0</v>
      </c>
      <c r="D46" s="87">
        <v>0</v>
      </c>
      <c r="E46" s="87">
        <v>0</v>
      </c>
    </row>
    <row r="47" spans="1:5">
      <c r="A47" s="89" t="s">
        <v>220</v>
      </c>
      <c r="B47" s="87">
        <v>0</v>
      </c>
      <c r="C47" s="87">
        <v>0</v>
      </c>
      <c r="D47" s="87">
        <v>0</v>
      </c>
      <c r="E47" s="87">
        <v>0</v>
      </c>
    </row>
    <row r="48" spans="1:5">
      <c r="A48" s="261" t="s">
        <v>98</v>
      </c>
      <c r="B48" s="263">
        <v>597.5</v>
      </c>
      <c r="C48" s="263">
        <v>1.8669999999999999E-2</v>
      </c>
      <c r="D48" s="263">
        <v>1.23</v>
      </c>
      <c r="E48" s="263">
        <v>1.1499999999999999</v>
      </c>
    </row>
    <row r="49" spans="1:5">
      <c r="A49" s="288" t="s">
        <v>200</v>
      </c>
      <c r="B49" s="286"/>
      <c r="C49" s="286"/>
      <c r="D49" s="286"/>
      <c r="E49" s="286"/>
    </row>
    <row r="50" spans="1:5" ht="22.5">
      <c r="A50" s="89" t="s">
        <v>219</v>
      </c>
      <c r="B50" s="87">
        <v>0</v>
      </c>
      <c r="C50" s="87">
        <v>0</v>
      </c>
      <c r="D50" s="87">
        <v>0</v>
      </c>
      <c r="E50" s="87">
        <v>0</v>
      </c>
    </row>
    <row r="51" spans="1:5">
      <c r="A51" s="89" t="s">
        <v>218</v>
      </c>
      <c r="B51" s="87">
        <v>138.13999999999999</v>
      </c>
      <c r="C51" s="87">
        <v>4.3200000000000001E-3</v>
      </c>
      <c r="D51" s="87">
        <v>0.28000000000000003</v>
      </c>
      <c r="E51" s="87">
        <v>0.27</v>
      </c>
    </row>
    <row r="52" spans="1:5">
      <c r="A52" s="89" t="s">
        <v>217</v>
      </c>
      <c r="B52" s="87">
        <v>0</v>
      </c>
      <c r="C52" s="87">
        <v>0</v>
      </c>
      <c r="D52" s="87">
        <v>0</v>
      </c>
      <c r="E52" s="87">
        <v>0</v>
      </c>
    </row>
    <row r="53" spans="1:5">
      <c r="A53" s="89" t="s">
        <v>216</v>
      </c>
      <c r="B53" s="87">
        <v>2240</v>
      </c>
      <c r="C53" s="87">
        <v>7.0000000000000007E-2</v>
      </c>
      <c r="D53" s="87">
        <v>4.6100000000000003</v>
      </c>
      <c r="E53" s="87">
        <v>4.32</v>
      </c>
    </row>
    <row r="54" spans="1:5">
      <c r="A54" s="261" t="s">
        <v>94</v>
      </c>
      <c r="B54" s="263">
        <v>2378.14</v>
      </c>
      <c r="C54" s="263">
        <v>7.4319999999999997E-2</v>
      </c>
      <c r="D54" s="263">
        <v>4.8899999999999997</v>
      </c>
      <c r="E54" s="263">
        <v>4.59</v>
      </c>
    </row>
    <row r="55" spans="1:5">
      <c r="A55" s="261" t="s">
        <v>204</v>
      </c>
      <c r="B55" s="263">
        <v>2975.64</v>
      </c>
      <c r="C55" s="263">
        <v>9.2990000000000003E-2</v>
      </c>
      <c r="D55" s="263">
        <v>6.12</v>
      </c>
      <c r="E55" s="263">
        <v>5.74</v>
      </c>
    </row>
    <row r="56" spans="1:5">
      <c r="A56" s="261" t="s">
        <v>205</v>
      </c>
      <c r="B56" s="263">
        <v>51540.640000000007</v>
      </c>
      <c r="C56" s="263">
        <v>1.6106400000000001</v>
      </c>
      <c r="D56" s="263">
        <v>106.11</v>
      </c>
      <c r="E56" s="263">
        <v>99.4</v>
      </c>
    </row>
    <row r="57" spans="1:5">
      <c r="A57" s="288" t="s">
        <v>85</v>
      </c>
      <c r="B57" s="286"/>
      <c r="C57" s="286"/>
      <c r="D57" s="286"/>
      <c r="E57" s="286"/>
    </row>
    <row r="58" spans="1:5">
      <c r="A58" s="89" t="s">
        <v>206</v>
      </c>
      <c r="B58" s="87">
        <v>0</v>
      </c>
      <c r="C58" s="87">
        <v>0</v>
      </c>
      <c r="D58" s="87">
        <v>0</v>
      </c>
      <c r="E58" s="87">
        <v>0</v>
      </c>
    </row>
    <row r="59" spans="1:5">
      <c r="A59" s="89" t="s">
        <v>207</v>
      </c>
      <c r="B59" s="87">
        <v>307.60000000000002</v>
      </c>
      <c r="C59" s="87">
        <v>9.6100000000000005E-3</v>
      </c>
      <c r="D59" s="87">
        <v>0.63</v>
      </c>
      <c r="E59" s="87">
        <v>0.59</v>
      </c>
    </row>
    <row r="60" spans="1:5">
      <c r="A60" s="261" t="s">
        <v>215</v>
      </c>
      <c r="B60" s="263">
        <v>307.60000000000002</v>
      </c>
      <c r="C60" s="263">
        <v>9.6100000000000005E-3</v>
      </c>
      <c r="D60" s="263">
        <v>0.63</v>
      </c>
      <c r="E60" s="263">
        <v>0.59</v>
      </c>
    </row>
    <row r="61" spans="1:5">
      <c r="A61" s="261" t="s">
        <v>210</v>
      </c>
      <c r="B61" s="263">
        <v>51848.240000000005</v>
      </c>
      <c r="C61" s="263">
        <v>1.62025</v>
      </c>
      <c r="D61" s="263">
        <v>106.74</v>
      </c>
      <c r="E61" s="263">
        <v>99.99</v>
      </c>
    </row>
    <row r="63" spans="1:5">
      <c r="A63" s="288" t="s">
        <v>331</v>
      </c>
      <c r="B63" s="286"/>
      <c r="C63" s="286"/>
      <c r="D63" s="286"/>
      <c r="E63" s="286"/>
    </row>
  </sheetData>
  <mergeCells count="12">
    <mergeCell ref="A63:E63"/>
    <mergeCell ref="A1:F1"/>
    <mergeCell ref="A2:F2"/>
    <mergeCell ref="A3:F3"/>
    <mergeCell ref="B4:F4"/>
    <mergeCell ref="B5:F5"/>
    <mergeCell ref="A8:E8"/>
    <mergeCell ref="A28:E28"/>
    <mergeCell ref="A40:E40"/>
    <mergeCell ref="A44:E44"/>
    <mergeCell ref="A49:E49"/>
    <mergeCell ref="A57:E57"/>
  </mergeCells>
  <pageMargins left="0.78740157499999996" right="0.78740157499999996" top="0.984251969" bottom="0.984251969" header="0.5" footer="0.5"/>
  <pageSetup orientation="portrait" horizontalDpi="300" verticalDpi="300" copies="0"/>
  <headerFooter alignWithMargins="0"/>
  <drawing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L72"/>
  <sheetViews>
    <sheetView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6" width="13.140625" style="2"/>
    <col min="257" max="257" width="52.140625" style="2" customWidth="1"/>
    <col min="258" max="259" width="14.42578125" style="2" customWidth="1"/>
    <col min="260" max="260" width="9.85546875" style="2" customWidth="1"/>
    <col min="261" max="512" width="13.140625" style="2"/>
    <col min="513" max="513" width="52.140625" style="2" customWidth="1"/>
    <col min="514" max="515" width="14.42578125" style="2" customWidth="1"/>
    <col min="516" max="516" width="9.85546875" style="2" customWidth="1"/>
    <col min="517" max="768" width="13.140625" style="2"/>
    <col min="769" max="769" width="52.140625" style="2" customWidth="1"/>
    <col min="770" max="771" width="14.42578125" style="2" customWidth="1"/>
    <col min="772" max="772" width="9.85546875" style="2" customWidth="1"/>
    <col min="773" max="1024" width="13.140625" style="2"/>
    <col min="1025" max="1025" width="52.140625" style="2" customWidth="1"/>
    <col min="1026" max="1027" width="14.42578125" style="2" customWidth="1"/>
    <col min="1028" max="1028" width="9.85546875" style="2" customWidth="1"/>
    <col min="1029" max="1280" width="13.140625" style="2"/>
    <col min="1281" max="1281" width="52.140625" style="2" customWidth="1"/>
    <col min="1282" max="1283" width="14.42578125" style="2" customWidth="1"/>
    <col min="1284" max="1284" width="9.85546875" style="2" customWidth="1"/>
    <col min="1285" max="1536" width="13.140625" style="2"/>
    <col min="1537" max="1537" width="52.140625" style="2" customWidth="1"/>
    <col min="1538" max="1539" width="14.42578125" style="2" customWidth="1"/>
    <col min="1540" max="1540" width="9.85546875" style="2" customWidth="1"/>
    <col min="1541" max="1792" width="13.140625" style="2"/>
    <col min="1793" max="1793" width="52.140625" style="2" customWidth="1"/>
    <col min="1794" max="1795" width="14.42578125" style="2" customWidth="1"/>
    <col min="1796" max="1796" width="9.85546875" style="2" customWidth="1"/>
    <col min="1797" max="2048" width="13.140625" style="2"/>
    <col min="2049" max="2049" width="52.140625" style="2" customWidth="1"/>
    <col min="2050" max="2051" width="14.42578125" style="2" customWidth="1"/>
    <col min="2052" max="2052" width="9.85546875" style="2" customWidth="1"/>
    <col min="2053" max="2304" width="13.140625" style="2"/>
    <col min="2305" max="2305" width="52.140625" style="2" customWidth="1"/>
    <col min="2306" max="2307" width="14.42578125" style="2" customWidth="1"/>
    <col min="2308" max="2308" width="9.85546875" style="2" customWidth="1"/>
    <col min="2309" max="2560" width="13.140625" style="2"/>
    <col min="2561" max="2561" width="52.140625" style="2" customWidth="1"/>
    <col min="2562" max="2563" width="14.42578125" style="2" customWidth="1"/>
    <col min="2564" max="2564" width="9.85546875" style="2" customWidth="1"/>
    <col min="2565" max="2816" width="13.140625" style="2"/>
    <col min="2817" max="2817" width="52.140625" style="2" customWidth="1"/>
    <col min="2818" max="2819" width="14.42578125" style="2" customWidth="1"/>
    <col min="2820" max="2820" width="9.85546875" style="2" customWidth="1"/>
    <col min="2821" max="3072" width="13.140625" style="2"/>
    <col min="3073" max="3073" width="52.140625" style="2" customWidth="1"/>
    <col min="3074" max="3075" width="14.42578125" style="2" customWidth="1"/>
    <col min="3076" max="3076" width="9.85546875" style="2" customWidth="1"/>
    <col min="3077" max="3328" width="13.140625" style="2"/>
    <col min="3329" max="3329" width="52.140625" style="2" customWidth="1"/>
    <col min="3330" max="3331" width="14.42578125" style="2" customWidth="1"/>
    <col min="3332" max="3332" width="9.85546875" style="2" customWidth="1"/>
    <col min="3333" max="3584" width="13.140625" style="2"/>
    <col min="3585" max="3585" width="52.140625" style="2" customWidth="1"/>
    <col min="3586" max="3587" width="14.42578125" style="2" customWidth="1"/>
    <col min="3588" max="3588" width="9.85546875" style="2" customWidth="1"/>
    <col min="3589" max="3840" width="13.140625" style="2"/>
    <col min="3841" max="3841" width="52.140625" style="2" customWidth="1"/>
    <col min="3842" max="3843" width="14.42578125" style="2" customWidth="1"/>
    <col min="3844" max="3844" width="9.85546875" style="2" customWidth="1"/>
    <col min="3845" max="4096" width="13.140625" style="2"/>
    <col min="4097" max="4097" width="52.140625" style="2" customWidth="1"/>
    <col min="4098" max="4099" width="14.42578125" style="2" customWidth="1"/>
    <col min="4100" max="4100" width="9.85546875" style="2" customWidth="1"/>
    <col min="4101" max="4352" width="13.140625" style="2"/>
    <col min="4353" max="4353" width="52.140625" style="2" customWidth="1"/>
    <col min="4354" max="4355" width="14.42578125" style="2" customWidth="1"/>
    <col min="4356" max="4356" width="9.85546875" style="2" customWidth="1"/>
    <col min="4357" max="4608" width="13.140625" style="2"/>
    <col min="4609" max="4609" width="52.140625" style="2" customWidth="1"/>
    <col min="4610" max="4611" width="14.42578125" style="2" customWidth="1"/>
    <col min="4612" max="4612" width="9.85546875" style="2" customWidth="1"/>
    <col min="4613" max="4864" width="13.140625" style="2"/>
    <col min="4865" max="4865" width="52.140625" style="2" customWidth="1"/>
    <col min="4866" max="4867" width="14.42578125" style="2" customWidth="1"/>
    <col min="4868" max="4868" width="9.85546875" style="2" customWidth="1"/>
    <col min="4869" max="5120" width="13.140625" style="2"/>
    <col min="5121" max="5121" width="52.140625" style="2" customWidth="1"/>
    <col min="5122" max="5123" width="14.42578125" style="2" customWidth="1"/>
    <col min="5124" max="5124" width="9.85546875" style="2" customWidth="1"/>
    <col min="5125" max="5376" width="13.140625" style="2"/>
    <col min="5377" max="5377" width="52.140625" style="2" customWidth="1"/>
    <col min="5378" max="5379" width="14.42578125" style="2" customWidth="1"/>
    <col min="5380" max="5380" width="9.85546875" style="2" customWidth="1"/>
    <col min="5381" max="5632" width="13.140625" style="2"/>
    <col min="5633" max="5633" width="52.140625" style="2" customWidth="1"/>
    <col min="5634" max="5635" width="14.42578125" style="2" customWidth="1"/>
    <col min="5636" max="5636" width="9.85546875" style="2" customWidth="1"/>
    <col min="5637" max="5888" width="13.140625" style="2"/>
    <col min="5889" max="5889" width="52.140625" style="2" customWidth="1"/>
    <col min="5890" max="5891" width="14.42578125" style="2" customWidth="1"/>
    <col min="5892" max="5892" width="9.85546875" style="2" customWidth="1"/>
    <col min="5893" max="6144" width="13.140625" style="2"/>
    <col min="6145" max="6145" width="52.140625" style="2" customWidth="1"/>
    <col min="6146" max="6147" width="14.42578125" style="2" customWidth="1"/>
    <col min="6148" max="6148" width="9.85546875" style="2" customWidth="1"/>
    <col min="6149" max="6400" width="13.140625" style="2"/>
    <col min="6401" max="6401" width="52.140625" style="2" customWidth="1"/>
    <col min="6402" max="6403" width="14.42578125" style="2" customWidth="1"/>
    <col min="6404" max="6404" width="9.85546875" style="2" customWidth="1"/>
    <col min="6405" max="6656" width="13.140625" style="2"/>
    <col min="6657" max="6657" width="52.140625" style="2" customWidth="1"/>
    <col min="6658" max="6659" width="14.42578125" style="2" customWidth="1"/>
    <col min="6660" max="6660" width="9.85546875" style="2" customWidth="1"/>
    <col min="6661" max="6912" width="13.140625" style="2"/>
    <col min="6913" max="6913" width="52.140625" style="2" customWidth="1"/>
    <col min="6914" max="6915" width="14.42578125" style="2" customWidth="1"/>
    <col min="6916" max="6916" width="9.85546875" style="2" customWidth="1"/>
    <col min="6917" max="7168" width="13.140625" style="2"/>
    <col min="7169" max="7169" width="52.140625" style="2" customWidth="1"/>
    <col min="7170" max="7171" width="14.42578125" style="2" customWidth="1"/>
    <col min="7172" max="7172" width="9.85546875" style="2" customWidth="1"/>
    <col min="7173" max="7424" width="13.140625" style="2"/>
    <col min="7425" max="7425" width="52.140625" style="2" customWidth="1"/>
    <col min="7426" max="7427" width="14.42578125" style="2" customWidth="1"/>
    <col min="7428" max="7428" width="9.85546875" style="2" customWidth="1"/>
    <col min="7429" max="7680" width="13.140625" style="2"/>
    <col min="7681" max="7681" width="52.140625" style="2" customWidth="1"/>
    <col min="7682" max="7683" width="14.42578125" style="2" customWidth="1"/>
    <col min="7684" max="7684" width="9.85546875" style="2" customWidth="1"/>
    <col min="7685" max="7936" width="13.140625" style="2"/>
    <col min="7937" max="7937" width="52.140625" style="2" customWidth="1"/>
    <col min="7938" max="7939" width="14.42578125" style="2" customWidth="1"/>
    <col min="7940" max="7940" width="9.85546875" style="2" customWidth="1"/>
    <col min="7941" max="8192" width="13.140625" style="2"/>
    <col min="8193" max="8193" width="52.140625" style="2" customWidth="1"/>
    <col min="8194" max="8195" width="14.42578125" style="2" customWidth="1"/>
    <col min="8196" max="8196" width="9.85546875" style="2" customWidth="1"/>
    <col min="8197" max="8448" width="13.140625" style="2"/>
    <col min="8449" max="8449" width="52.140625" style="2" customWidth="1"/>
    <col min="8450" max="8451" width="14.42578125" style="2" customWidth="1"/>
    <col min="8452" max="8452" width="9.85546875" style="2" customWidth="1"/>
    <col min="8453" max="8704" width="13.140625" style="2"/>
    <col min="8705" max="8705" width="52.140625" style="2" customWidth="1"/>
    <col min="8706" max="8707" width="14.42578125" style="2" customWidth="1"/>
    <col min="8708" max="8708" width="9.85546875" style="2" customWidth="1"/>
    <col min="8709" max="8960" width="13.140625" style="2"/>
    <col min="8961" max="8961" width="52.140625" style="2" customWidth="1"/>
    <col min="8962" max="8963" width="14.42578125" style="2" customWidth="1"/>
    <col min="8964" max="8964" width="9.85546875" style="2" customWidth="1"/>
    <col min="8965" max="9216" width="13.140625" style="2"/>
    <col min="9217" max="9217" width="52.140625" style="2" customWidth="1"/>
    <col min="9218" max="9219" width="14.42578125" style="2" customWidth="1"/>
    <col min="9220" max="9220" width="9.85546875" style="2" customWidth="1"/>
    <col min="9221" max="9472" width="13.140625" style="2"/>
    <col min="9473" max="9473" width="52.140625" style="2" customWidth="1"/>
    <col min="9474" max="9475" width="14.42578125" style="2" customWidth="1"/>
    <col min="9476" max="9476" width="9.85546875" style="2" customWidth="1"/>
    <col min="9477" max="9728" width="13.140625" style="2"/>
    <col min="9729" max="9729" width="52.140625" style="2" customWidth="1"/>
    <col min="9730" max="9731" width="14.42578125" style="2" customWidth="1"/>
    <col min="9732" max="9732" width="9.85546875" style="2" customWidth="1"/>
    <col min="9733" max="9984" width="13.140625" style="2"/>
    <col min="9985" max="9985" width="52.140625" style="2" customWidth="1"/>
    <col min="9986" max="9987" width="14.42578125" style="2" customWidth="1"/>
    <col min="9988" max="9988" width="9.85546875" style="2" customWidth="1"/>
    <col min="9989" max="10240" width="13.140625" style="2"/>
    <col min="10241" max="10241" width="52.140625" style="2" customWidth="1"/>
    <col min="10242" max="10243" width="14.42578125" style="2" customWidth="1"/>
    <col min="10244" max="10244" width="9.85546875" style="2" customWidth="1"/>
    <col min="10245" max="10496" width="13.140625" style="2"/>
    <col min="10497" max="10497" width="52.140625" style="2" customWidth="1"/>
    <col min="10498" max="10499" width="14.42578125" style="2" customWidth="1"/>
    <col min="10500" max="10500" width="9.85546875" style="2" customWidth="1"/>
    <col min="10501" max="10752" width="13.140625" style="2"/>
    <col min="10753" max="10753" width="52.140625" style="2" customWidth="1"/>
    <col min="10754" max="10755" width="14.42578125" style="2" customWidth="1"/>
    <col min="10756" max="10756" width="9.85546875" style="2" customWidth="1"/>
    <col min="10757" max="11008" width="13.140625" style="2"/>
    <col min="11009" max="11009" width="52.140625" style="2" customWidth="1"/>
    <col min="11010" max="11011" width="14.42578125" style="2" customWidth="1"/>
    <col min="11012" max="11012" width="9.85546875" style="2" customWidth="1"/>
    <col min="11013" max="11264" width="13.140625" style="2"/>
    <col min="11265" max="11265" width="52.140625" style="2" customWidth="1"/>
    <col min="11266" max="11267" width="14.42578125" style="2" customWidth="1"/>
    <col min="11268" max="11268" width="9.85546875" style="2" customWidth="1"/>
    <col min="11269" max="11520" width="13.140625" style="2"/>
    <col min="11521" max="11521" width="52.140625" style="2" customWidth="1"/>
    <col min="11522" max="11523" width="14.42578125" style="2" customWidth="1"/>
    <col min="11524" max="11524" width="9.85546875" style="2" customWidth="1"/>
    <col min="11525" max="11776" width="13.140625" style="2"/>
    <col min="11777" max="11777" width="52.140625" style="2" customWidth="1"/>
    <col min="11778" max="11779" width="14.42578125" style="2" customWidth="1"/>
    <col min="11780" max="11780" width="9.85546875" style="2" customWidth="1"/>
    <col min="11781" max="12032" width="13.140625" style="2"/>
    <col min="12033" max="12033" width="52.140625" style="2" customWidth="1"/>
    <col min="12034" max="12035" width="14.42578125" style="2" customWidth="1"/>
    <col min="12036" max="12036" width="9.85546875" style="2" customWidth="1"/>
    <col min="12037" max="12288" width="13.140625" style="2"/>
    <col min="12289" max="12289" width="52.140625" style="2" customWidth="1"/>
    <col min="12290" max="12291" width="14.42578125" style="2" customWidth="1"/>
    <col min="12292" max="12292" width="9.85546875" style="2" customWidth="1"/>
    <col min="12293" max="12544" width="13.140625" style="2"/>
    <col min="12545" max="12545" width="52.140625" style="2" customWidth="1"/>
    <col min="12546" max="12547" width="14.42578125" style="2" customWidth="1"/>
    <col min="12548" max="12548" width="9.85546875" style="2" customWidth="1"/>
    <col min="12549" max="12800" width="13.140625" style="2"/>
    <col min="12801" max="12801" width="52.140625" style="2" customWidth="1"/>
    <col min="12802" max="12803" width="14.42578125" style="2" customWidth="1"/>
    <col min="12804" max="12804" width="9.85546875" style="2" customWidth="1"/>
    <col min="12805" max="13056" width="13.140625" style="2"/>
    <col min="13057" max="13057" width="52.140625" style="2" customWidth="1"/>
    <col min="13058" max="13059" width="14.42578125" style="2" customWidth="1"/>
    <col min="13060" max="13060" width="9.85546875" style="2" customWidth="1"/>
    <col min="13061" max="13312" width="13.140625" style="2"/>
    <col min="13313" max="13313" width="52.140625" style="2" customWidth="1"/>
    <col min="13314" max="13315" width="14.42578125" style="2" customWidth="1"/>
    <col min="13316" max="13316" width="9.85546875" style="2" customWidth="1"/>
    <col min="13317" max="13568" width="13.140625" style="2"/>
    <col min="13569" max="13569" width="52.140625" style="2" customWidth="1"/>
    <col min="13570" max="13571" width="14.42578125" style="2" customWidth="1"/>
    <col min="13572" max="13572" width="9.85546875" style="2" customWidth="1"/>
    <col min="13573" max="13824" width="13.140625" style="2"/>
    <col min="13825" max="13825" width="52.140625" style="2" customWidth="1"/>
    <col min="13826" max="13827" width="14.42578125" style="2" customWidth="1"/>
    <col min="13828" max="13828" width="9.85546875" style="2" customWidth="1"/>
    <col min="13829" max="14080" width="13.140625" style="2"/>
    <col min="14081" max="14081" width="52.140625" style="2" customWidth="1"/>
    <col min="14082" max="14083" width="14.42578125" style="2" customWidth="1"/>
    <col min="14084" max="14084" width="9.85546875" style="2" customWidth="1"/>
    <col min="14085" max="14336" width="13.140625" style="2"/>
    <col min="14337" max="14337" width="52.140625" style="2" customWidth="1"/>
    <col min="14338" max="14339" width="14.42578125" style="2" customWidth="1"/>
    <col min="14340" max="14340" width="9.85546875" style="2" customWidth="1"/>
    <col min="14341" max="14592" width="13.140625" style="2"/>
    <col min="14593" max="14593" width="52.140625" style="2" customWidth="1"/>
    <col min="14594" max="14595" width="14.42578125" style="2" customWidth="1"/>
    <col min="14596" max="14596" width="9.85546875" style="2" customWidth="1"/>
    <col min="14597" max="14848" width="13.140625" style="2"/>
    <col min="14849" max="14849" width="52.140625" style="2" customWidth="1"/>
    <col min="14850" max="14851" width="14.42578125" style="2" customWidth="1"/>
    <col min="14852" max="14852" width="9.85546875" style="2" customWidth="1"/>
    <col min="14853" max="15104" width="13.140625" style="2"/>
    <col min="15105" max="15105" width="52.140625" style="2" customWidth="1"/>
    <col min="15106" max="15107" width="14.42578125" style="2" customWidth="1"/>
    <col min="15108" max="15108" width="9.85546875" style="2" customWidth="1"/>
    <col min="15109" max="15360" width="13.140625" style="2"/>
    <col min="15361" max="15361" width="52.140625" style="2" customWidth="1"/>
    <col min="15362" max="15363" width="14.42578125" style="2" customWidth="1"/>
    <col min="15364" max="15364" width="9.85546875" style="2" customWidth="1"/>
    <col min="15365" max="15616" width="13.140625" style="2"/>
    <col min="15617" max="15617" width="52.140625" style="2" customWidth="1"/>
    <col min="15618" max="15619" width="14.42578125" style="2" customWidth="1"/>
    <col min="15620" max="15620" width="9.85546875" style="2" customWidth="1"/>
    <col min="15621" max="15872" width="13.140625" style="2"/>
    <col min="15873" max="15873" width="52.140625" style="2" customWidth="1"/>
    <col min="15874" max="15875" width="14.42578125" style="2" customWidth="1"/>
    <col min="15876" max="15876" width="9.85546875" style="2" customWidth="1"/>
    <col min="15877" max="16128" width="13.140625" style="2"/>
    <col min="16129" max="16129" width="52.140625" style="2" customWidth="1"/>
    <col min="16130" max="16131" width="14.42578125" style="2" customWidth="1"/>
    <col min="16132" max="16132" width="9.85546875" style="2" customWidth="1"/>
    <col min="16133" max="16384" width="13.140625" style="2"/>
  </cols>
  <sheetData>
    <row r="1" spans="1:4">
      <c r="A1" s="136" t="str">
        <f>[76]Custeio!A1</f>
        <v>CUSTO DE PRODUÇÃO ESTIMADO - AGRICULTURA FAMILIAR</v>
      </c>
      <c r="B1" s="1"/>
      <c r="C1" s="1"/>
      <c r="D1" s="1"/>
    </row>
    <row r="2" spans="1:4">
      <c r="A2" s="136" t="str">
        <f>[76]Custeio!A2</f>
        <v>PRODUTO: ABACAXI</v>
      </c>
      <c r="B2" s="1"/>
      <c r="C2" s="1"/>
      <c r="D2" s="1"/>
    </row>
    <row r="3" spans="1:4">
      <c r="A3" s="136" t="str">
        <f>[76]Custeio!A3</f>
        <v>1° Safra - 2022/2023</v>
      </c>
      <c r="B3" s="1"/>
      <c r="C3" s="1"/>
      <c r="D3" s="1"/>
    </row>
    <row r="4" spans="1:4">
      <c r="A4" s="136" t="str">
        <f>[76]Custeio!A4</f>
        <v>LOCAL:  Santa Rita (PB)</v>
      </c>
      <c r="B4" s="1"/>
      <c r="C4" s="1"/>
      <c r="D4" s="1"/>
    </row>
    <row r="5" spans="1:4" ht="13.5" thickBot="1">
      <c r="A5" s="3" t="s">
        <v>4</v>
      </c>
      <c r="B5" s="137">
        <f>Produtividade_Media</f>
        <v>41800</v>
      </c>
      <c r="C5" s="138" t="s">
        <v>5</v>
      </c>
    </row>
    <row r="6" spans="1:4">
      <c r="A6" s="6"/>
      <c r="B6" s="139" t="s">
        <v>6</v>
      </c>
      <c r="C6" s="56">
        <f>[76]Entrada!B14</f>
        <v>44986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tr">
        <f>[76]Entrada!$B$7</f>
        <v>R$/ha</v>
      </c>
      <c r="C8" s="143" t="str">
        <f>[76]Entrada!$B$6</f>
        <v>R$/1000 kg</v>
      </c>
      <c r="D8" s="144" t="s">
        <v>13</v>
      </c>
    </row>
    <row r="9" spans="1:4">
      <c r="A9" s="141" t="s">
        <v>336</v>
      </c>
      <c r="B9" s="145"/>
    </row>
    <row r="10" spans="1:4">
      <c r="A10" s="146" t="s">
        <v>138</v>
      </c>
      <c r="B10" s="145">
        <v>0</v>
      </c>
      <c r="C10" s="145">
        <v>0</v>
      </c>
      <c r="D10" s="57">
        <f>B10/$B$71</f>
        <v>0</v>
      </c>
    </row>
    <row r="11" spans="1:4">
      <c r="A11" s="146" t="s">
        <v>137</v>
      </c>
      <c r="B11" s="2">
        <v>0</v>
      </c>
      <c r="C11" s="145">
        <v>0</v>
      </c>
      <c r="D11" s="57">
        <f>B11/$B$71</f>
        <v>0</v>
      </c>
    </row>
    <row r="12" spans="1:4">
      <c r="A12" s="146" t="s">
        <v>136</v>
      </c>
      <c r="B12" s="145"/>
      <c r="C12" s="145"/>
      <c r="D12" s="57"/>
    </row>
    <row r="13" spans="1:4">
      <c r="A13" s="146" t="s">
        <v>135</v>
      </c>
      <c r="B13" s="145">
        <v>0</v>
      </c>
      <c r="C13" s="145">
        <v>0</v>
      </c>
      <c r="D13" s="57">
        <f t="shared" ref="D13:D30" si="0">B13/$B$71</f>
        <v>0</v>
      </c>
    </row>
    <row r="14" spans="1:4">
      <c r="A14" s="146" t="s">
        <v>134</v>
      </c>
      <c r="B14" s="145">
        <v>0</v>
      </c>
      <c r="C14" s="145">
        <v>0</v>
      </c>
      <c r="D14" s="57">
        <f t="shared" si="0"/>
        <v>0</v>
      </c>
    </row>
    <row r="15" spans="1:4">
      <c r="A15" s="146" t="s">
        <v>133</v>
      </c>
      <c r="B15" s="145">
        <f>[76]Custeio!H24+[76]Custeio!H27+[76]Custeio!H39</f>
        <v>2487.5</v>
      </c>
      <c r="C15" s="145">
        <f>[76]Custeio!I24+[76]Custeio!I27+[76]Custeio!I39</f>
        <v>59.5</v>
      </c>
      <c r="D15" s="57">
        <f t="shared" si="0"/>
        <v>6.1566707051772702E-2</v>
      </c>
    </row>
    <row r="16" spans="1:4">
      <c r="A16" s="146" t="s">
        <v>132</v>
      </c>
      <c r="B16" s="145">
        <v>0</v>
      </c>
      <c r="C16" s="145">
        <v>0</v>
      </c>
      <c r="D16" s="57">
        <f t="shared" si="0"/>
        <v>0</v>
      </c>
    </row>
    <row r="17" spans="1:4">
      <c r="A17" s="138" t="s">
        <v>131</v>
      </c>
      <c r="B17" s="145">
        <f>[76]Custeio!H40+[76]Custeio!H43+[76]Custeio!H45+[76]Custeio!H52+[76]Custeio!H55+[76]Custeio!H64+[76]Custeio!H70+[76]Custeio!H73+[76]Custeio!H77+[76]Custeio!H86+[76]Custeio!H90+[76]Custeio!H99+[76]Custeio!H108+[76]Custeio!H117+[76]Custeio!H121+[76]Custeio!H125+[76]Custeio!H133+[76]Custeio!H142+[76]Custeio!H143</f>
        <v>9949.89</v>
      </c>
      <c r="C17" s="145">
        <f>[76]Custeio!I40+[76]Custeio!I43+[76]Custeio!I45+[76]Custeio!I52+[76]Custeio!I55+[76]Custeio!I64+[76]Custeio!I70+[76]Custeio!I73+[76]Custeio!I77+[76]Custeio!I86+[76]Custeio!I90+[76]Custeio!I99+[76]Custeio!I108+[76]Custeio!I117+[76]Custeio!I121+[76]Custeio!I125+[76]Custeio!I133+[76]Custeio!I142+[76]Custeio!I143</f>
        <v>238.07</v>
      </c>
      <c r="D17" s="57">
        <f t="shared" si="0"/>
        <v>0.24626410565924126</v>
      </c>
    </row>
    <row r="18" spans="1:4">
      <c r="A18" s="138" t="s">
        <v>69</v>
      </c>
      <c r="B18" s="145">
        <f>SUM([76]Custeio!H36,[76]Custeio!H49,[76]Custeio!H139,[76]Custeio!H147)</f>
        <v>247.4</v>
      </c>
      <c r="C18" s="145">
        <f>SUM([76]Custeio!I36,[76]Custeio!I49,[76]Custeio!I139,[76]Custeio!I147)</f>
        <v>5.92</v>
      </c>
      <c r="D18" s="57">
        <f t="shared" si="0"/>
        <v>6.1232576179330919E-3</v>
      </c>
    </row>
    <row r="19" spans="1:4">
      <c r="A19" s="138" t="s">
        <v>22</v>
      </c>
      <c r="B19" s="145">
        <v>0</v>
      </c>
      <c r="C19" s="145">
        <v>0</v>
      </c>
      <c r="D19" s="57">
        <f t="shared" si="0"/>
        <v>0</v>
      </c>
    </row>
    <row r="20" spans="1:4">
      <c r="A20" s="138" t="s">
        <v>23</v>
      </c>
      <c r="B20" s="145">
        <f>[76]Custeio!H44+[76]Custeio!H56+[76]Custeio!H57+[76]Custeio!H58+[76]Custeio!H60+[76]Custeio!H61+[76]Custeio!H74+[76]Custeio!H78+[76]Custeio!H79+[76]Custeio!H80+[76]Custeio!H82+[76]Custeio!H83+[76]Custeio!H87+[76]Custeio!H91+[76]Custeio!H92+[76]Custeio!H93+[76]Custeio!H95+[76]Custeio!H96+[76]Custeio!H100+[76]Custeio!H101+[76]Custeio!H102+[76]Custeio!H104+[76]Custeio!H105+[76]Custeio!H109+[76]Custeio!H110+[76]Custeio!H111+[76]Custeio!H113+[76]Custeio!H114+[76]Custeio!H118</f>
        <v>13569.070000000002</v>
      </c>
      <c r="C20" s="145">
        <f>[76]Custeio!I44+[76]Custeio!I56+[76]Custeio!I57+[76]Custeio!I58+[76]Custeio!I60+[76]Custeio!I61+[76]Custeio!I74+[76]Custeio!I78+[76]Custeio!I79+[76]Custeio!I80+[76]Custeio!I82+[76]Custeio!I83+[76]Custeio!I87+[76]Custeio!I91+[76]Custeio!I92+[76]Custeio!I93+[76]Custeio!I95+[76]Custeio!I96+[76]Custeio!I100+[76]Custeio!I101+[76]Custeio!I102+[76]Custeio!I104+[76]Custeio!I105+[76]Custeio!I109+[76]Custeio!I110+[76]Custeio!I111+[76]Custeio!I113+[76]Custeio!I114+[76]Custeio!I118</f>
        <v>324.56</v>
      </c>
      <c r="D20" s="57">
        <f t="shared" si="0"/>
        <v>0.33584038498693364</v>
      </c>
    </row>
    <row r="21" spans="1:4">
      <c r="A21" s="138" t="s">
        <v>24</v>
      </c>
      <c r="B21" s="145">
        <f>[76]Custeio!H59+[76]Custeio!H65+[76]Custeio!H66+[76]Custeio!H67+[76]Custeio!H81+[76]Custeio!H94+[76]Custeio!H103+[76]Custeio!H112+[76]Custeio!H122+[76]Custeio!H126+[76]Custeio!H127+[76]Custeio!H128+[76]Custeio!H129+[76]Custeio!H130+[76]Custeio!H134+[76]Custeio!H135</f>
        <v>4713.75</v>
      </c>
      <c r="C21" s="145">
        <f>[76]Custeio!I59+[76]Custeio!I65+[76]Custeio!I66+[76]Custeio!I67+[76]Custeio!I81+[76]Custeio!I94+[76]Custeio!I103+[76]Custeio!I112+[76]Custeio!I122+[76]Custeio!I126+[76]Custeio!I127+[76]Custeio!I128+[76]Custeio!I129+[76]Custeio!I130+[76]Custeio!I134+[76]Custeio!I135</f>
        <v>112.78</v>
      </c>
      <c r="D21" s="57">
        <f t="shared" si="0"/>
        <v>0.11666736296092203</v>
      </c>
    </row>
    <row r="22" spans="1:4">
      <c r="A22" s="138" t="s">
        <v>130</v>
      </c>
      <c r="B22" s="145">
        <v>0</v>
      </c>
      <c r="C22" s="145">
        <v>0</v>
      </c>
      <c r="D22" s="57">
        <f t="shared" si="0"/>
        <v>0</v>
      </c>
    </row>
    <row r="23" spans="1:4">
      <c r="A23" s="138" t="s">
        <v>129</v>
      </c>
      <c r="B23" s="145">
        <v>0</v>
      </c>
      <c r="C23" s="145">
        <v>0</v>
      </c>
      <c r="D23" s="57">
        <f t="shared" si="0"/>
        <v>0</v>
      </c>
    </row>
    <row r="24" spans="1:4">
      <c r="A24" s="138" t="s">
        <v>128</v>
      </c>
      <c r="B24" s="145"/>
      <c r="C24" s="145"/>
      <c r="D24" s="57"/>
    </row>
    <row r="25" spans="1:4">
      <c r="A25" s="138" t="s">
        <v>127</v>
      </c>
      <c r="B25" s="145">
        <v>0</v>
      </c>
      <c r="C25" s="145">
        <v>0</v>
      </c>
      <c r="D25" s="57">
        <f>B25/$B$71</f>
        <v>0</v>
      </c>
    </row>
    <row r="26" spans="1:4">
      <c r="A26" s="138" t="s">
        <v>126</v>
      </c>
      <c r="B26" s="145">
        <v>0</v>
      </c>
      <c r="C26" s="145">
        <v>0</v>
      </c>
      <c r="D26" s="57">
        <f t="shared" si="0"/>
        <v>0</v>
      </c>
    </row>
    <row r="27" spans="1:4">
      <c r="A27" s="138" t="s">
        <v>125</v>
      </c>
      <c r="B27" s="145">
        <v>0</v>
      </c>
      <c r="C27" s="145">
        <v>0</v>
      </c>
      <c r="D27" s="57">
        <f t="shared" si="0"/>
        <v>0</v>
      </c>
    </row>
    <row r="28" spans="1:4">
      <c r="A28" s="138" t="s">
        <v>124</v>
      </c>
      <c r="B28" s="145">
        <v>0</v>
      </c>
      <c r="C28" s="145">
        <v>0</v>
      </c>
      <c r="D28" s="57">
        <f t="shared" si="0"/>
        <v>0</v>
      </c>
    </row>
    <row r="29" spans="1:4">
      <c r="A29" s="138" t="s">
        <v>123</v>
      </c>
      <c r="B29" s="145">
        <v>0</v>
      </c>
      <c r="C29" s="145">
        <v>0</v>
      </c>
      <c r="D29" s="57">
        <f t="shared" si="0"/>
        <v>0</v>
      </c>
    </row>
    <row r="30" spans="1:4">
      <c r="A30" s="138" t="s">
        <v>122</v>
      </c>
      <c r="B30" s="145">
        <v>0</v>
      </c>
      <c r="C30" s="145">
        <v>0</v>
      </c>
      <c r="D30" s="57">
        <f t="shared" si="0"/>
        <v>0</v>
      </c>
    </row>
    <row r="31" spans="1:4">
      <c r="A31" s="138" t="s">
        <v>121</v>
      </c>
      <c r="B31" s="145">
        <v>0</v>
      </c>
      <c r="C31" s="145">
        <v>0</v>
      </c>
      <c r="D31" s="57">
        <f>B31/$B$71</f>
        <v>0</v>
      </c>
    </row>
    <row r="32" spans="1:4">
      <c r="A32" s="138" t="s">
        <v>120</v>
      </c>
      <c r="B32" s="145">
        <v>0</v>
      </c>
      <c r="C32" s="145">
        <v>0</v>
      </c>
      <c r="D32" s="57">
        <f>B32/$B$71</f>
        <v>0</v>
      </c>
    </row>
    <row r="33" spans="1:6">
      <c r="A33" s="138" t="s">
        <v>119</v>
      </c>
      <c r="B33" s="145">
        <v>0</v>
      </c>
      <c r="C33" s="145">
        <v>0</v>
      </c>
      <c r="D33" s="57">
        <f>B33/$B$71</f>
        <v>0</v>
      </c>
    </row>
    <row r="34" spans="1:6">
      <c r="A34" s="313" t="s">
        <v>233</v>
      </c>
      <c r="B34" s="314">
        <f>SUM(B10:B33)</f>
        <v>30967.61</v>
      </c>
      <c r="C34" s="314">
        <f>SUM(C10:C33)</f>
        <v>740.82999999999993</v>
      </c>
      <c r="D34" s="315">
        <f>SUM(D10:D33)</f>
        <v>0.76646181827680282</v>
      </c>
      <c r="E34" s="2">
        <f>[76]Custeio!H148-'Pérola-Santa Rita-PB-2023'!B34</f>
        <v>0</v>
      </c>
      <c r="F34" s="2">
        <f>[76]Custeio!I148-'Pérola-Santa Rita-PB-2023'!C34</f>
        <v>0</v>
      </c>
    </row>
    <row r="35" spans="1:6">
      <c r="A35" s="151" t="s">
        <v>118</v>
      </c>
    </row>
    <row r="36" spans="1:6">
      <c r="A36" s="146" t="s">
        <v>117</v>
      </c>
      <c r="B36" s="145">
        <f>[76]Custeio!H154</f>
        <v>1221.5999999999999</v>
      </c>
      <c r="C36" s="145">
        <f>[76]Custeio!I154</f>
        <v>29.22</v>
      </c>
      <c r="D36" s="57">
        <f>B36/$B$71</f>
        <v>3.0235131390731869E-2</v>
      </c>
    </row>
    <row r="37" spans="1:6">
      <c r="A37" s="146" t="s">
        <v>116</v>
      </c>
      <c r="B37" s="145"/>
      <c r="C37" s="145"/>
      <c r="D37" s="57"/>
    </row>
    <row r="38" spans="1:6">
      <c r="A38" s="146" t="s">
        <v>115</v>
      </c>
      <c r="B38" s="145">
        <f>SUM([76]Custeio!H150)</f>
        <v>929.03</v>
      </c>
      <c r="C38" s="145">
        <f>SUM([76]Custeio!I150)</f>
        <v>22.23</v>
      </c>
      <c r="D38" s="57">
        <f>B38/$B$71</f>
        <v>2.2993896624043574E-2</v>
      </c>
    </row>
    <row r="39" spans="1:6">
      <c r="A39" s="146" t="s">
        <v>114</v>
      </c>
      <c r="B39" s="145">
        <f>[76]Custeio!H155</f>
        <v>0</v>
      </c>
      <c r="C39" s="145">
        <f>[76]Custeio!I155</f>
        <v>0</v>
      </c>
      <c r="D39" s="57">
        <f t="shared" ref="D39:D46" si="1">B39/$B$71</f>
        <v>0</v>
      </c>
    </row>
    <row r="40" spans="1:6">
      <c r="A40" s="146" t="s">
        <v>113</v>
      </c>
      <c r="B40" s="145">
        <f>[76]Custeio!H151</f>
        <v>0</v>
      </c>
      <c r="C40" s="145">
        <f>[76]Custeio!I151</f>
        <v>0</v>
      </c>
      <c r="D40" s="57">
        <f t="shared" si="1"/>
        <v>0</v>
      </c>
    </row>
    <row r="41" spans="1:6">
      <c r="A41" s="146" t="s">
        <v>112</v>
      </c>
      <c r="B41" s="145">
        <f>SUM([76]Custeio!H152)</f>
        <v>0</v>
      </c>
      <c r="C41" s="145">
        <f>SUM([76]Custeio!I152)</f>
        <v>0</v>
      </c>
      <c r="D41" s="57">
        <f>B41/$B$71</f>
        <v>0</v>
      </c>
    </row>
    <row r="42" spans="1:6">
      <c r="A42" s="138" t="s">
        <v>111</v>
      </c>
      <c r="B42" s="145">
        <v>0</v>
      </c>
      <c r="C42" s="145">
        <v>0</v>
      </c>
      <c r="D42" s="57">
        <f t="shared" si="1"/>
        <v>0</v>
      </c>
    </row>
    <row r="43" spans="1:6">
      <c r="A43" s="146" t="s">
        <v>110</v>
      </c>
      <c r="B43" s="145">
        <f>[76]Custeio!H153</f>
        <v>0</v>
      </c>
      <c r="C43" s="145">
        <f>[76]Custeio!I153</f>
        <v>0</v>
      </c>
      <c r="D43" s="57">
        <f t="shared" si="1"/>
        <v>0</v>
      </c>
    </row>
    <row r="44" spans="1:6">
      <c r="A44" s="146" t="s">
        <v>109</v>
      </c>
      <c r="B44" s="145">
        <v>0</v>
      </c>
      <c r="C44" s="145">
        <v>0</v>
      </c>
      <c r="D44" s="57">
        <f t="shared" si="1"/>
        <v>0</v>
      </c>
    </row>
    <row r="45" spans="1:6">
      <c r="A45" s="146" t="s">
        <v>108</v>
      </c>
      <c r="B45" s="145">
        <f>[76]Custeio!H157</f>
        <v>0</v>
      </c>
      <c r="C45" s="145">
        <f>[76]Custeio!I157</f>
        <v>0</v>
      </c>
      <c r="D45" s="57">
        <f t="shared" si="1"/>
        <v>0</v>
      </c>
    </row>
    <row r="46" spans="1:6">
      <c r="A46" s="146" t="s">
        <v>107</v>
      </c>
      <c r="B46" s="145">
        <v>0</v>
      </c>
      <c r="C46" s="145">
        <v>0</v>
      </c>
      <c r="D46" s="57">
        <f t="shared" si="1"/>
        <v>0</v>
      </c>
    </row>
    <row r="47" spans="1:6">
      <c r="A47" s="146" t="s">
        <v>106</v>
      </c>
      <c r="B47" s="145">
        <f>[76]Custeio!H156</f>
        <v>712.5</v>
      </c>
      <c r="C47" s="145">
        <f>[76]Custeio!I156</f>
        <v>17.05</v>
      </c>
      <c r="D47" s="57">
        <f>B47/$B$71</f>
        <v>1.7634684934427356E-2</v>
      </c>
    </row>
    <row r="48" spans="1:6">
      <c r="A48" s="146" t="s">
        <v>105</v>
      </c>
      <c r="B48" s="158">
        <v>0</v>
      </c>
      <c r="C48" s="158">
        <v>0</v>
      </c>
      <c r="D48" s="27">
        <v>0</v>
      </c>
    </row>
    <row r="49" spans="1:246">
      <c r="A49" s="313" t="s">
        <v>104</v>
      </c>
      <c r="B49" s="314">
        <f>SUM(B36:B48)</f>
        <v>2863.13</v>
      </c>
      <c r="C49" s="314">
        <f>SUM(C36:C48)</f>
        <v>68.5</v>
      </c>
      <c r="D49" s="315">
        <f>SUM(D36:D48)</f>
        <v>7.0863712949202795E-2</v>
      </c>
    </row>
    <row r="50" spans="1:246" s="155" customFormat="1">
      <c r="A50" s="141" t="s">
        <v>38</v>
      </c>
      <c r="B50" s="2"/>
      <c r="C50" s="2"/>
      <c r="D50" s="2"/>
    </row>
    <row r="51" spans="1:246" s="155" customFormat="1">
      <c r="A51" s="146" t="s">
        <v>103</v>
      </c>
      <c r="B51" s="145">
        <f>[76]Custeio!H160</f>
        <v>4209.8002919418877</v>
      </c>
      <c r="C51" s="145">
        <f>[76]Custeio!I160</f>
        <v>100.71000000000001</v>
      </c>
      <c r="D51" s="57">
        <f>B51/$B$71</f>
        <v>0.10419438847053403</v>
      </c>
    </row>
    <row r="52" spans="1:246" s="155" customFormat="1">
      <c r="A52" s="313" t="s">
        <v>102</v>
      </c>
      <c r="B52" s="314">
        <f>SUM(B51:B51)</f>
        <v>4209.8002919418877</v>
      </c>
      <c r="C52" s="314">
        <f>SUM(C51:C51)</f>
        <v>100.71000000000001</v>
      </c>
      <c r="D52" s="315">
        <f>B52/$B$71</f>
        <v>0.10419438847053403</v>
      </c>
    </row>
    <row r="53" spans="1:246" s="156" customFormat="1">
      <c r="A53" s="313" t="s">
        <v>41</v>
      </c>
      <c r="B53" s="314">
        <f>SUM(B34,B49,B52)</f>
        <v>38040.540291941885</v>
      </c>
      <c r="C53" s="314">
        <f>C34+C49+C52</f>
        <v>910.04</v>
      </c>
      <c r="D53" s="315">
        <f>SUM(D34,D49,D52)</f>
        <v>0.94151991969653959</v>
      </c>
      <c r="E53" s="2">
        <f>[76]Custeio!H163-'Pérola-Santa Rita-PB-2023'!B53</f>
        <v>0</v>
      </c>
      <c r="F53" s="2">
        <f>[76]Custeio!I163-'Pérola-Santa Rita-PB-2023'!C53</f>
        <v>0</v>
      </c>
    </row>
    <row r="54" spans="1:246" s="155" customFormat="1">
      <c r="A54" s="141" t="s">
        <v>42</v>
      </c>
      <c r="B54" s="2"/>
      <c r="C54" s="2"/>
      <c r="D54" s="2"/>
    </row>
    <row r="55" spans="1:246" s="155" customFormat="1">
      <c r="A55" s="138" t="s">
        <v>101</v>
      </c>
      <c r="B55" s="145">
        <f>SUM([76]Deprec_Seguro_Juro!J19,[76]Custeio!H15)</f>
        <v>0</v>
      </c>
      <c r="C55" s="145">
        <f>SUM([76]Deprec_Seguro_Juro!K19,[76]Custeio!I15)</f>
        <v>0</v>
      </c>
      <c r="D55" s="57">
        <f>B55/$B$71</f>
        <v>0</v>
      </c>
    </row>
    <row r="56" spans="1:246" s="155" customFormat="1">
      <c r="A56" s="138" t="s">
        <v>100</v>
      </c>
      <c r="B56" s="145">
        <f>SUM([76]Deprec_Seguro_Juro!J65,[76]Deprec_Seguro_Juro!J109)</f>
        <v>0</v>
      </c>
      <c r="C56" s="145">
        <f>SUM([76]Deprec_Seguro_Juro!K65,[76]Deprec_Seguro_Juro!K109)</f>
        <v>0</v>
      </c>
      <c r="D56" s="57">
        <f>B56/$B$71</f>
        <v>0</v>
      </c>
    </row>
    <row r="57" spans="1:246" s="155" customFormat="1">
      <c r="A57" s="146" t="s">
        <v>99</v>
      </c>
      <c r="B57" s="145">
        <f>SUM([76]Deprec_Seguro_Juro!J35)</f>
        <v>0</v>
      </c>
      <c r="C57" s="145">
        <f>SUM([76]Deprec_Seguro_Juro!K35)</f>
        <v>0</v>
      </c>
      <c r="D57" s="57">
        <f>B57/$B$71</f>
        <v>0</v>
      </c>
    </row>
    <row r="58" spans="1:246" s="155" customFormat="1">
      <c r="A58" s="313" t="s">
        <v>98</v>
      </c>
      <c r="B58" s="314">
        <f>SUM(B55:B57)</f>
        <v>0</v>
      </c>
      <c r="C58" s="314">
        <f>SUM(C55:C57)</f>
        <v>0</v>
      </c>
      <c r="D58" s="315">
        <f>SUM(D55:D57)</f>
        <v>0</v>
      </c>
      <c r="E58" s="158"/>
      <c r="F58" s="27"/>
      <c r="G58" s="157"/>
      <c r="H58" s="158"/>
      <c r="I58" s="158"/>
      <c r="J58" s="27"/>
      <c r="K58" s="157"/>
      <c r="L58" s="158"/>
      <c r="M58" s="158"/>
      <c r="N58" s="27"/>
      <c r="O58" s="157"/>
      <c r="P58" s="158"/>
      <c r="Q58" s="158"/>
      <c r="R58" s="27"/>
      <c r="S58" s="157"/>
      <c r="T58" s="158"/>
      <c r="U58" s="158"/>
      <c r="V58" s="27"/>
      <c r="W58" s="157"/>
      <c r="X58" s="158"/>
      <c r="Y58" s="158"/>
      <c r="Z58" s="27"/>
      <c r="AA58" s="157"/>
      <c r="AB58" s="158"/>
      <c r="AC58" s="158"/>
      <c r="AD58" s="27"/>
      <c r="AE58" s="157"/>
      <c r="AF58" s="158"/>
      <c r="AG58" s="158"/>
      <c r="AH58" s="27"/>
      <c r="AI58" s="157"/>
      <c r="AJ58" s="158"/>
      <c r="AK58" s="158"/>
      <c r="AL58" s="27"/>
      <c r="AM58" s="157"/>
      <c r="AN58" s="158"/>
      <c r="AO58" s="158"/>
      <c r="AP58" s="27"/>
      <c r="AQ58" s="157"/>
      <c r="AR58" s="158"/>
      <c r="AS58" s="158"/>
      <c r="AT58" s="27"/>
      <c r="AU58" s="157"/>
      <c r="AV58" s="158"/>
      <c r="AW58" s="158"/>
      <c r="AX58" s="27"/>
      <c r="AY58" s="157"/>
      <c r="AZ58" s="158"/>
      <c r="BA58" s="158"/>
      <c r="BB58" s="27"/>
      <c r="BC58" s="157"/>
      <c r="BD58" s="158"/>
      <c r="BE58" s="158"/>
      <c r="BF58" s="27"/>
      <c r="BG58" s="157"/>
      <c r="BH58" s="158"/>
      <c r="BI58" s="158"/>
      <c r="BJ58" s="27"/>
      <c r="BK58" s="157"/>
      <c r="BL58" s="158"/>
      <c r="BM58" s="158"/>
      <c r="BN58" s="27"/>
      <c r="BO58" s="157"/>
      <c r="BP58" s="158"/>
      <c r="BQ58" s="158"/>
      <c r="BR58" s="27"/>
      <c r="BS58" s="157"/>
      <c r="BT58" s="158"/>
      <c r="BU58" s="158"/>
      <c r="BV58" s="27"/>
      <c r="BW58" s="157"/>
      <c r="BX58" s="158"/>
      <c r="BY58" s="158"/>
      <c r="BZ58" s="27"/>
      <c r="CA58" s="157"/>
      <c r="CB58" s="158"/>
      <c r="CC58" s="158"/>
      <c r="CD58" s="27"/>
      <c r="CE58" s="157"/>
      <c r="CF58" s="158"/>
      <c r="CG58" s="158"/>
      <c r="CH58" s="27"/>
      <c r="CI58" s="157"/>
      <c r="CJ58" s="158"/>
      <c r="CK58" s="158"/>
      <c r="CL58" s="27"/>
      <c r="CM58" s="157"/>
      <c r="CN58" s="158"/>
      <c r="CO58" s="158"/>
      <c r="CP58" s="27"/>
      <c r="CQ58" s="157"/>
      <c r="CR58" s="158"/>
      <c r="CS58" s="158"/>
      <c r="CT58" s="27"/>
      <c r="CU58" s="157"/>
      <c r="CV58" s="158"/>
      <c r="CW58" s="158"/>
      <c r="CX58" s="27"/>
      <c r="CY58" s="157"/>
      <c r="CZ58" s="158"/>
      <c r="DA58" s="158"/>
      <c r="DB58" s="27"/>
      <c r="DC58" s="157"/>
      <c r="DD58" s="158"/>
      <c r="DE58" s="158"/>
      <c r="DF58" s="27"/>
      <c r="DG58" s="157"/>
      <c r="DH58" s="158"/>
      <c r="DI58" s="158"/>
      <c r="DJ58" s="27"/>
      <c r="DK58" s="157"/>
      <c r="DL58" s="158"/>
      <c r="DM58" s="158"/>
      <c r="DN58" s="27"/>
      <c r="DO58" s="157"/>
      <c r="DP58" s="158"/>
      <c r="DQ58" s="158"/>
      <c r="DR58" s="27"/>
      <c r="DS58" s="157"/>
      <c r="DT58" s="158"/>
      <c r="DU58" s="158"/>
      <c r="DV58" s="27"/>
      <c r="DW58" s="157"/>
      <c r="DX58" s="158"/>
      <c r="DY58" s="158"/>
      <c r="DZ58" s="27"/>
      <c r="EA58" s="157"/>
      <c r="EB58" s="158"/>
      <c r="EC58" s="158"/>
      <c r="ED58" s="27"/>
      <c r="EE58" s="157"/>
      <c r="EF58" s="158"/>
      <c r="EG58" s="158"/>
      <c r="EH58" s="27"/>
      <c r="EI58" s="157"/>
      <c r="EJ58" s="158"/>
      <c r="EK58" s="158"/>
      <c r="EL58" s="27"/>
      <c r="EM58" s="157"/>
      <c r="EN58" s="158"/>
      <c r="EO58" s="158"/>
      <c r="EP58" s="27"/>
      <c r="EQ58" s="157"/>
      <c r="ER58" s="158"/>
      <c r="ES58" s="158"/>
      <c r="ET58" s="27"/>
      <c r="EU58" s="157"/>
      <c r="EV58" s="158"/>
      <c r="EW58" s="158"/>
      <c r="EX58" s="27"/>
      <c r="EY58" s="157"/>
      <c r="EZ58" s="158"/>
      <c r="FA58" s="158"/>
      <c r="FB58" s="27"/>
      <c r="FC58" s="157"/>
      <c r="FD58" s="158"/>
      <c r="FE58" s="158"/>
      <c r="FF58" s="27"/>
      <c r="FG58" s="157"/>
      <c r="FH58" s="158"/>
      <c r="FI58" s="158"/>
      <c r="FJ58" s="27"/>
      <c r="FK58" s="157"/>
      <c r="FL58" s="158"/>
      <c r="FM58" s="158"/>
      <c r="FN58" s="27"/>
      <c r="FO58" s="157"/>
      <c r="FP58" s="158"/>
      <c r="FQ58" s="158"/>
      <c r="FR58" s="27"/>
      <c r="FS58" s="157"/>
      <c r="FT58" s="158"/>
      <c r="FU58" s="158"/>
      <c r="FV58" s="27"/>
      <c r="FW58" s="157"/>
      <c r="FX58" s="158"/>
      <c r="FY58" s="158"/>
      <c r="FZ58" s="27"/>
      <c r="GA58" s="157"/>
      <c r="GB58" s="158"/>
      <c r="GC58" s="158"/>
      <c r="GD58" s="27"/>
      <c r="GE58" s="157"/>
      <c r="GF58" s="158"/>
      <c r="GG58" s="158"/>
      <c r="GH58" s="27"/>
      <c r="GI58" s="157"/>
      <c r="GJ58" s="158"/>
      <c r="GK58" s="158"/>
      <c r="GL58" s="27"/>
      <c r="GM58" s="157"/>
      <c r="GN58" s="158"/>
      <c r="GO58" s="158"/>
      <c r="GP58" s="27"/>
      <c r="GQ58" s="157"/>
      <c r="GR58" s="158"/>
      <c r="GS58" s="158"/>
      <c r="GT58" s="27"/>
      <c r="GU58" s="157"/>
      <c r="GV58" s="158"/>
      <c r="GW58" s="158"/>
      <c r="GX58" s="27"/>
      <c r="GY58" s="157"/>
      <c r="GZ58" s="158"/>
      <c r="HA58" s="158"/>
      <c r="HB58" s="27"/>
      <c r="HC58" s="157"/>
      <c r="HD58" s="158"/>
      <c r="HE58" s="158"/>
      <c r="HF58" s="27"/>
      <c r="HG58" s="157"/>
      <c r="HH58" s="158"/>
      <c r="HI58" s="158"/>
      <c r="HJ58" s="27"/>
      <c r="HK58" s="157"/>
      <c r="HL58" s="158"/>
      <c r="HM58" s="158"/>
      <c r="HN58" s="27"/>
      <c r="HO58" s="157"/>
      <c r="HP58" s="158"/>
      <c r="HQ58" s="158"/>
      <c r="HR58" s="27"/>
      <c r="HS58" s="157"/>
      <c r="HT58" s="158"/>
      <c r="HU58" s="158"/>
      <c r="HV58" s="27"/>
      <c r="HW58" s="157"/>
      <c r="HX58" s="158"/>
      <c r="HY58" s="158"/>
      <c r="HZ58" s="27"/>
      <c r="IA58" s="157"/>
      <c r="IB58" s="158"/>
      <c r="IC58" s="158"/>
      <c r="ID58" s="27"/>
      <c r="IE58" s="157"/>
      <c r="IF58" s="158"/>
      <c r="IG58" s="158"/>
      <c r="IH58" s="27"/>
      <c r="II58" s="157"/>
      <c r="IJ58" s="158"/>
      <c r="IK58" s="158"/>
      <c r="IL58" s="27"/>
    </row>
    <row r="59" spans="1:246" s="155" customFormat="1">
      <c r="A59" s="141" t="s">
        <v>47</v>
      </c>
      <c r="B59" s="2"/>
      <c r="C59" s="2"/>
      <c r="D59" s="2"/>
    </row>
    <row r="60" spans="1:246" s="155" customFormat="1">
      <c r="A60" s="146" t="s">
        <v>97</v>
      </c>
      <c r="B60" s="145">
        <f>([76]Deprec_Seguro_Juro!M19)</f>
        <v>0</v>
      </c>
      <c r="C60" s="145">
        <f>ROUND((B60/Produtividade_Media*Saca),2)</f>
        <v>0</v>
      </c>
      <c r="D60" s="57">
        <f>B60/$B$71</f>
        <v>0</v>
      </c>
    </row>
    <row r="61" spans="1:246" s="155" customFormat="1">
      <c r="A61" s="146" t="s">
        <v>96</v>
      </c>
      <c r="B61" s="145">
        <f>ROUND((B18*[76]Entrada!$B$29),2)</f>
        <v>112.79</v>
      </c>
      <c r="C61" s="145">
        <f>ROUND((C18*[76]Entrada!$B$29),2)</f>
        <v>2.7</v>
      </c>
      <c r="D61" s="57">
        <f>B61/$B$71</f>
        <v>2.7916015631635951E-3</v>
      </c>
    </row>
    <row r="62" spans="1:246" s="155" customFormat="1">
      <c r="A62" s="146" t="s">
        <v>95</v>
      </c>
      <c r="B62" s="145">
        <f>SUM([76]Deprec_Seguro_Juro!K19,[76]Deprec_Seguro_Juro!K66,[76]Deprec_Seguro_Juro!K110)</f>
        <v>0</v>
      </c>
      <c r="C62" s="145">
        <f>ROUND((B62/Produtividade_Media*Saca),2)</f>
        <v>0</v>
      </c>
      <c r="D62" s="57">
        <f>B62/$B$71</f>
        <v>0</v>
      </c>
    </row>
    <row r="63" spans="1:246" s="155" customFormat="1">
      <c r="A63" s="146" t="s">
        <v>337</v>
      </c>
      <c r="B63" s="145">
        <f>ROUND(IF([76]Custeio!$D$5="",(IF([76]Custeio!$D$6="",(([76]Custeio!$D$7*[76]Preços!$C$144/[76]Custeio!$J$4)*[76]Custeio!$E$2),(([76]Custeio!$D$6/[76]Custeio!$J$4)*[76]Custeio!$E$2))),((([76]Custeio!#REF!*(Produtividade_Media/Saca)*[76]Preços!C123)/[76]Custeio!#REF!)*[76]Custeio!$E$2)),2)</f>
        <v>2250</v>
      </c>
      <c r="C63" s="145">
        <f>ROUND((B63/Produtividade_Media*Saca),2)</f>
        <v>53.83</v>
      </c>
      <c r="D63" s="57">
        <f>B63/$B$71</f>
        <v>5.5688478740296914E-2</v>
      </c>
      <c r="E63" s="158"/>
      <c r="F63" s="27"/>
      <c r="G63" s="157"/>
      <c r="H63" s="158"/>
      <c r="I63" s="158"/>
      <c r="J63" s="27"/>
      <c r="K63" s="157"/>
      <c r="L63" s="158"/>
      <c r="M63" s="158"/>
      <c r="N63" s="27"/>
      <c r="O63" s="157"/>
      <c r="P63" s="158"/>
      <c r="Q63" s="158"/>
      <c r="R63" s="27"/>
      <c r="S63" s="157"/>
      <c r="T63" s="158"/>
      <c r="U63" s="158"/>
      <c r="V63" s="27"/>
      <c r="W63" s="157"/>
      <c r="X63" s="158"/>
      <c r="Y63" s="158"/>
      <c r="Z63" s="27"/>
      <c r="AA63" s="157"/>
      <c r="AB63" s="158"/>
      <c r="AC63" s="158"/>
      <c r="AD63" s="27"/>
      <c r="AE63" s="157"/>
      <c r="AF63" s="158"/>
      <c r="AG63" s="158"/>
      <c r="AH63" s="27"/>
      <c r="AI63" s="157"/>
      <c r="AJ63" s="158"/>
      <c r="AK63" s="158"/>
      <c r="AL63" s="27"/>
      <c r="AM63" s="157"/>
      <c r="AN63" s="158"/>
      <c r="AO63" s="158"/>
      <c r="AP63" s="27"/>
      <c r="AQ63" s="157"/>
      <c r="AR63" s="158"/>
      <c r="AS63" s="158"/>
      <c r="AT63" s="27"/>
      <c r="AU63" s="157"/>
      <c r="AV63" s="158"/>
      <c r="AW63" s="158"/>
      <c r="AX63" s="27"/>
      <c r="AY63" s="157"/>
      <c r="AZ63" s="158"/>
      <c r="BA63" s="158"/>
      <c r="BB63" s="27"/>
      <c r="BC63" s="157"/>
      <c r="BD63" s="158"/>
      <c r="BE63" s="158"/>
      <c r="BF63" s="27"/>
      <c r="BG63" s="157"/>
      <c r="BH63" s="158"/>
      <c r="BI63" s="158"/>
      <c r="BJ63" s="27"/>
      <c r="BK63" s="157"/>
      <c r="BL63" s="158"/>
      <c r="BM63" s="158"/>
      <c r="BN63" s="27"/>
      <c r="BO63" s="157"/>
      <c r="BP63" s="158"/>
      <c r="BQ63" s="158"/>
      <c r="BR63" s="27"/>
      <c r="BS63" s="157"/>
      <c r="BT63" s="158"/>
      <c r="BU63" s="158"/>
      <c r="BV63" s="27"/>
      <c r="BW63" s="157"/>
      <c r="BX63" s="158"/>
      <c r="BY63" s="158"/>
      <c r="BZ63" s="27"/>
      <c r="CA63" s="157"/>
      <c r="CB63" s="158"/>
      <c r="CC63" s="158"/>
      <c r="CD63" s="27"/>
      <c r="CE63" s="157"/>
      <c r="CF63" s="158"/>
      <c r="CG63" s="158"/>
      <c r="CH63" s="27"/>
      <c r="CI63" s="157"/>
      <c r="CJ63" s="158"/>
      <c r="CK63" s="158"/>
      <c r="CL63" s="27"/>
      <c r="CM63" s="157"/>
      <c r="CN63" s="158"/>
      <c r="CO63" s="158"/>
      <c r="CP63" s="27"/>
      <c r="CQ63" s="157"/>
      <c r="CR63" s="158"/>
      <c r="CS63" s="158"/>
      <c r="CT63" s="27"/>
      <c r="CU63" s="157"/>
      <c r="CV63" s="158"/>
      <c r="CW63" s="158"/>
      <c r="CX63" s="27"/>
      <c r="CY63" s="157"/>
      <c r="CZ63" s="158"/>
      <c r="DA63" s="158"/>
      <c r="DB63" s="27"/>
      <c r="DC63" s="157"/>
      <c r="DD63" s="158"/>
      <c r="DE63" s="158"/>
      <c r="DF63" s="27"/>
      <c r="DG63" s="157"/>
      <c r="DH63" s="158"/>
      <c r="DI63" s="158"/>
      <c r="DJ63" s="27"/>
      <c r="DK63" s="157"/>
      <c r="DL63" s="158"/>
      <c r="DM63" s="158"/>
      <c r="DN63" s="27"/>
      <c r="DO63" s="157"/>
      <c r="DP63" s="158"/>
      <c r="DQ63" s="158"/>
      <c r="DR63" s="27"/>
      <c r="DS63" s="157"/>
      <c r="DT63" s="158"/>
      <c r="DU63" s="158"/>
      <c r="DV63" s="27"/>
      <c r="DW63" s="157"/>
      <c r="DX63" s="158"/>
      <c r="DY63" s="158"/>
      <c r="DZ63" s="27"/>
      <c r="EA63" s="157"/>
      <c r="EB63" s="158"/>
      <c r="EC63" s="158"/>
      <c r="ED63" s="27"/>
      <c r="EE63" s="157"/>
      <c r="EF63" s="158"/>
      <c r="EG63" s="158"/>
      <c r="EH63" s="27"/>
      <c r="EI63" s="157"/>
      <c r="EJ63" s="158"/>
      <c r="EK63" s="158"/>
      <c r="EL63" s="27"/>
      <c r="EM63" s="157"/>
      <c r="EN63" s="158"/>
      <c r="EO63" s="158"/>
      <c r="EP63" s="27"/>
      <c r="EQ63" s="157"/>
      <c r="ER63" s="158"/>
      <c r="ES63" s="158"/>
      <c r="ET63" s="27"/>
      <c r="EU63" s="157"/>
      <c r="EV63" s="158"/>
      <c r="EW63" s="158"/>
      <c r="EX63" s="27"/>
      <c r="EY63" s="157"/>
      <c r="EZ63" s="158"/>
      <c r="FA63" s="158"/>
      <c r="FB63" s="27"/>
      <c r="FC63" s="157"/>
      <c r="FD63" s="158"/>
      <c r="FE63" s="158"/>
      <c r="FF63" s="27"/>
      <c r="FG63" s="157"/>
      <c r="FH63" s="158"/>
      <c r="FI63" s="158"/>
      <c r="FJ63" s="27"/>
      <c r="FK63" s="157"/>
      <c r="FL63" s="158"/>
      <c r="FM63" s="158"/>
      <c r="FN63" s="27"/>
      <c r="FO63" s="157"/>
      <c r="FP63" s="158"/>
      <c r="FQ63" s="158"/>
      <c r="FR63" s="27"/>
      <c r="FS63" s="157"/>
      <c r="FT63" s="158"/>
      <c r="FU63" s="158"/>
      <c r="FV63" s="27"/>
      <c r="FW63" s="157"/>
      <c r="FX63" s="158"/>
      <c r="FY63" s="158"/>
      <c r="FZ63" s="27"/>
      <c r="GA63" s="157"/>
      <c r="GB63" s="158"/>
      <c r="GC63" s="158"/>
      <c r="GD63" s="27"/>
      <c r="GE63" s="157"/>
      <c r="GF63" s="158"/>
      <c r="GG63" s="158"/>
      <c r="GH63" s="27"/>
      <c r="GI63" s="157"/>
      <c r="GJ63" s="158"/>
      <c r="GK63" s="158"/>
      <c r="GL63" s="27"/>
      <c r="GM63" s="157"/>
      <c r="GN63" s="158"/>
      <c r="GO63" s="158"/>
      <c r="GP63" s="27"/>
      <c r="GQ63" s="157"/>
      <c r="GR63" s="158"/>
      <c r="GS63" s="158"/>
      <c r="GT63" s="27"/>
      <c r="GU63" s="157"/>
      <c r="GV63" s="158"/>
      <c r="GW63" s="158"/>
      <c r="GX63" s="27"/>
      <c r="GY63" s="157"/>
      <c r="GZ63" s="158"/>
      <c r="HA63" s="158"/>
      <c r="HB63" s="27"/>
      <c r="HC63" s="157"/>
      <c r="HD63" s="158"/>
      <c r="HE63" s="158"/>
      <c r="HF63" s="27"/>
      <c r="HG63" s="157"/>
      <c r="HH63" s="158"/>
      <c r="HI63" s="158"/>
      <c r="HJ63" s="27"/>
      <c r="HK63" s="157"/>
      <c r="HL63" s="158"/>
      <c r="HM63" s="158"/>
      <c r="HN63" s="27"/>
      <c r="HO63" s="157"/>
      <c r="HP63" s="158"/>
      <c r="HQ63" s="158"/>
      <c r="HR63" s="27"/>
      <c r="HS63" s="157"/>
      <c r="HT63" s="158"/>
      <c r="HU63" s="158"/>
      <c r="HV63" s="27"/>
      <c r="HW63" s="157"/>
      <c r="HX63" s="158"/>
      <c r="HY63" s="158"/>
      <c r="HZ63" s="27"/>
      <c r="IA63" s="157"/>
      <c r="IB63" s="158"/>
      <c r="IC63" s="158"/>
      <c r="ID63" s="27"/>
      <c r="IE63" s="157"/>
      <c r="IF63" s="158"/>
      <c r="IG63" s="158"/>
      <c r="IH63" s="27"/>
      <c r="II63" s="157"/>
      <c r="IJ63" s="158"/>
      <c r="IK63" s="158"/>
      <c r="IL63" s="27"/>
    </row>
    <row r="64" spans="1:246" s="155" customFormat="1">
      <c r="A64" s="313" t="s">
        <v>94</v>
      </c>
      <c r="B64" s="316">
        <f>SUM(B60:B63)</f>
        <v>2362.79</v>
      </c>
      <c r="C64" s="316">
        <f>SUM(C60:C63)</f>
        <v>56.53</v>
      </c>
      <c r="D64" s="75">
        <f>SUM(D60:D63)</f>
        <v>5.848008030346051E-2</v>
      </c>
      <c r="E64" s="158"/>
      <c r="F64" s="27"/>
      <c r="G64" s="157"/>
      <c r="H64" s="158"/>
      <c r="I64" s="158"/>
      <c r="J64" s="27"/>
      <c r="K64" s="157"/>
      <c r="L64" s="158"/>
      <c r="M64" s="158"/>
      <c r="N64" s="27"/>
      <c r="O64" s="157"/>
      <c r="P64" s="158"/>
      <c r="Q64" s="158"/>
      <c r="R64" s="27"/>
      <c r="S64" s="157"/>
      <c r="T64" s="158"/>
      <c r="U64" s="158"/>
      <c r="V64" s="27"/>
      <c r="W64" s="157"/>
      <c r="X64" s="158"/>
      <c r="Y64" s="158"/>
      <c r="Z64" s="27"/>
      <c r="AA64" s="157"/>
      <c r="AB64" s="158"/>
      <c r="AC64" s="158"/>
      <c r="AD64" s="27"/>
      <c r="AE64" s="157"/>
      <c r="AF64" s="158"/>
      <c r="AG64" s="158"/>
      <c r="AH64" s="27"/>
      <c r="AI64" s="157"/>
      <c r="AJ64" s="158"/>
      <c r="AK64" s="158"/>
      <c r="AL64" s="27"/>
      <c r="AM64" s="157"/>
      <c r="AN64" s="158"/>
      <c r="AO64" s="158"/>
      <c r="AP64" s="27"/>
      <c r="AQ64" s="157"/>
      <c r="AR64" s="158"/>
      <c r="AS64" s="158"/>
      <c r="AT64" s="27"/>
      <c r="AU64" s="157"/>
      <c r="AV64" s="158"/>
      <c r="AW64" s="158"/>
      <c r="AX64" s="27"/>
      <c r="AY64" s="157"/>
      <c r="AZ64" s="158"/>
      <c r="BA64" s="158"/>
      <c r="BB64" s="27"/>
      <c r="BC64" s="157"/>
      <c r="BD64" s="158"/>
      <c r="BE64" s="158"/>
      <c r="BF64" s="27"/>
      <c r="BG64" s="157"/>
      <c r="BH64" s="158"/>
      <c r="BI64" s="158"/>
      <c r="BJ64" s="27"/>
      <c r="BK64" s="157"/>
      <c r="BL64" s="158"/>
      <c r="BM64" s="158"/>
      <c r="BN64" s="27"/>
      <c r="BO64" s="157"/>
      <c r="BP64" s="158"/>
      <c r="BQ64" s="158"/>
      <c r="BR64" s="27"/>
      <c r="BS64" s="157"/>
      <c r="BT64" s="158"/>
      <c r="BU64" s="158"/>
      <c r="BV64" s="27"/>
      <c r="BW64" s="157"/>
      <c r="BX64" s="158"/>
      <c r="BY64" s="158"/>
      <c r="BZ64" s="27"/>
      <c r="CA64" s="157"/>
      <c r="CB64" s="158"/>
      <c r="CC64" s="158"/>
      <c r="CD64" s="27"/>
      <c r="CE64" s="157"/>
      <c r="CF64" s="158"/>
      <c r="CG64" s="158"/>
      <c r="CH64" s="27"/>
      <c r="CI64" s="157"/>
      <c r="CJ64" s="158"/>
      <c r="CK64" s="158"/>
      <c r="CL64" s="27"/>
      <c r="CM64" s="157"/>
      <c r="CN64" s="158"/>
      <c r="CO64" s="158"/>
      <c r="CP64" s="27"/>
      <c r="CQ64" s="157"/>
      <c r="CR64" s="158"/>
      <c r="CS64" s="158"/>
      <c r="CT64" s="27"/>
      <c r="CU64" s="157"/>
      <c r="CV64" s="158"/>
      <c r="CW64" s="158"/>
      <c r="CX64" s="27"/>
      <c r="CY64" s="157"/>
      <c r="CZ64" s="158"/>
      <c r="DA64" s="158"/>
      <c r="DB64" s="27"/>
      <c r="DC64" s="157"/>
      <c r="DD64" s="158"/>
      <c r="DE64" s="158"/>
      <c r="DF64" s="27"/>
      <c r="DG64" s="157"/>
      <c r="DH64" s="158"/>
      <c r="DI64" s="158"/>
      <c r="DJ64" s="27"/>
      <c r="DK64" s="157"/>
      <c r="DL64" s="158"/>
      <c r="DM64" s="158"/>
      <c r="DN64" s="27"/>
      <c r="DO64" s="157"/>
      <c r="DP64" s="158"/>
      <c r="DQ64" s="158"/>
      <c r="DR64" s="27"/>
      <c r="DS64" s="157"/>
      <c r="DT64" s="158"/>
      <c r="DU64" s="158"/>
      <c r="DV64" s="27"/>
      <c r="DW64" s="157"/>
      <c r="DX64" s="158"/>
      <c r="DY64" s="158"/>
      <c r="DZ64" s="27"/>
      <c r="EA64" s="157"/>
      <c r="EB64" s="158"/>
      <c r="EC64" s="158"/>
      <c r="ED64" s="27"/>
      <c r="EE64" s="157"/>
      <c r="EF64" s="158"/>
      <c r="EG64" s="158"/>
      <c r="EH64" s="27"/>
      <c r="EI64" s="157"/>
      <c r="EJ64" s="158"/>
      <c r="EK64" s="158"/>
      <c r="EL64" s="27"/>
      <c r="EM64" s="157"/>
      <c r="EN64" s="158"/>
      <c r="EO64" s="158"/>
      <c r="EP64" s="27"/>
      <c r="EQ64" s="157"/>
      <c r="ER64" s="158"/>
      <c r="ES64" s="158"/>
      <c r="ET64" s="27"/>
      <c r="EU64" s="157"/>
      <c r="EV64" s="158"/>
      <c r="EW64" s="158"/>
      <c r="EX64" s="27"/>
      <c r="EY64" s="157"/>
      <c r="EZ64" s="158"/>
      <c r="FA64" s="158"/>
      <c r="FB64" s="27"/>
      <c r="FC64" s="157"/>
      <c r="FD64" s="158"/>
      <c r="FE64" s="158"/>
      <c r="FF64" s="27"/>
      <c r="FG64" s="157"/>
      <c r="FH64" s="158"/>
      <c r="FI64" s="158"/>
      <c r="FJ64" s="27"/>
      <c r="FK64" s="157"/>
      <c r="FL64" s="158"/>
      <c r="FM64" s="158"/>
      <c r="FN64" s="27"/>
      <c r="FO64" s="157"/>
      <c r="FP64" s="158"/>
      <c r="FQ64" s="158"/>
      <c r="FR64" s="27"/>
      <c r="FS64" s="157"/>
      <c r="FT64" s="158"/>
      <c r="FU64" s="158"/>
      <c r="FV64" s="27"/>
      <c r="FW64" s="157"/>
      <c r="FX64" s="158"/>
      <c r="FY64" s="158"/>
      <c r="FZ64" s="27"/>
      <c r="GA64" s="157"/>
      <c r="GB64" s="158"/>
      <c r="GC64" s="158"/>
      <c r="GD64" s="27"/>
      <c r="GE64" s="157"/>
      <c r="GF64" s="158"/>
      <c r="GG64" s="158"/>
      <c r="GH64" s="27"/>
      <c r="GI64" s="157"/>
      <c r="GJ64" s="158"/>
      <c r="GK64" s="158"/>
      <c r="GL64" s="27"/>
      <c r="GM64" s="157"/>
      <c r="GN64" s="158"/>
      <c r="GO64" s="158"/>
      <c r="GP64" s="27"/>
      <c r="GQ64" s="157"/>
      <c r="GR64" s="158"/>
      <c r="GS64" s="158"/>
      <c r="GT64" s="27"/>
      <c r="GU64" s="157"/>
      <c r="GV64" s="158"/>
      <c r="GW64" s="158"/>
      <c r="GX64" s="27"/>
      <c r="GY64" s="157"/>
      <c r="GZ64" s="158"/>
      <c r="HA64" s="158"/>
      <c r="HB64" s="27"/>
      <c r="HC64" s="157"/>
      <c r="HD64" s="158"/>
      <c r="HE64" s="158"/>
      <c r="HF64" s="27"/>
      <c r="HG64" s="157"/>
      <c r="HH64" s="158"/>
      <c r="HI64" s="158"/>
      <c r="HJ64" s="27"/>
      <c r="HK64" s="157"/>
      <c r="HL64" s="158"/>
      <c r="HM64" s="158"/>
      <c r="HN64" s="27"/>
      <c r="HO64" s="157"/>
      <c r="HP64" s="158"/>
      <c r="HQ64" s="158"/>
      <c r="HR64" s="27"/>
      <c r="HS64" s="157"/>
      <c r="HT64" s="158"/>
      <c r="HU64" s="158"/>
      <c r="HV64" s="27"/>
      <c r="HW64" s="157"/>
      <c r="HX64" s="158"/>
      <c r="HY64" s="158"/>
      <c r="HZ64" s="27"/>
      <c r="IA64" s="157"/>
      <c r="IB64" s="158"/>
      <c r="IC64" s="158"/>
      <c r="ID64" s="27"/>
      <c r="IE64" s="157"/>
      <c r="IF64" s="158"/>
      <c r="IG64" s="158"/>
      <c r="IH64" s="27"/>
      <c r="II64" s="157"/>
      <c r="IJ64" s="158"/>
      <c r="IK64" s="158"/>
      <c r="IL64" s="27"/>
    </row>
    <row r="65" spans="1:246" s="155" customFormat="1">
      <c r="A65" s="313" t="s">
        <v>93</v>
      </c>
      <c r="B65" s="314">
        <f>SUM(B58,B64)</f>
        <v>2362.79</v>
      </c>
      <c r="C65" s="314">
        <f>SUM(C58,C64)</f>
        <v>56.53</v>
      </c>
      <c r="D65" s="315">
        <f>SUM(D58,D64)</f>
        <v>5.848008030346051E-2</v>
      </c>
      <c r="E65" s="157"/>
      <c r="F65" s="158"/>
      <c r="G65" s="158"/>
      <c r="H65" s="158"/>
      <c r="I65" s="157"/>
      <c r="J65" s="158"/>
      <c r="K65" s="158"/>
      <c r="L65" s="158"/>
      <c r="M65" s="157"/>
      <c r="N65" s="158"/>
      <c r="O65" s="158"/>
      <c r="P65" s="158"/>
      <c r="Q65" s="157"/>
      <c r="R65" s="158"/>
      <c r="S65" s="158"/>
      <c r="T65" s="158"/>
      <c r="U65" s="157"/>
      <c r="V65" s="158"/>
      <c r="W65" s="158"/>
      <c r="X65" s="158"/>
      <c r="Y65" s="157"/>
      <c r="Z65" s="158"/>
      <c r="AA65" s="158"/>
      <c r="AB65" s="158"/>
      <c r="AC65" s="157"/>
      <c r="AD65" s="158"/>
      <c r="AE65" s="158"/>
      <c r="AF65" s="158"/>
      <c r="AG65" s="157"/>
      <c r="AH65" s="158"/>
      <c r="AI65" s="158"/>
      <c r="AJ65" s="158"/>
      <c r="AK65" s="157"/>
      <c r="AL65" s="158"/>
      <c r="AM65" s="158"/>
      <c r="AN65" s="158"/>
      <c r="AO65" s="157"/>
      <c r="AP65" s="158"/>
      <c r="AQ65" s="158"/>
      <c r="AR65" s="158"/>
      <c r="AS65" s="157"/>
      <c r="AT65" s="158"/>
      <c r="AU65" s="158"/>
      <c r="AV65" s="158"/>
      <c r="AW65" s="157"/>
      <c r="AX65" s="158"/>
      <c r="AY65" s="158"/>
      <c r="AZ65" s="158"/>
      <c r="BA65" s="157"/>
      <c r="BB65" s="158"/>
      <c r="BC65" s="158"/>
      <c r="BD65" s="158"/>
      <c r="BE65" s="157"/>
      <c r="BF65" s="158"/>
      <c r="BG65" s="158"/>
      <c r="BH65" s="158"/>
      <c r="BI65" s="157"/>
      <c r="BJ65" s="158"/>
      <c r="BK65" s="158"/>
      <c r="BL65" s="158"/>
      <c r="BM65" s="157"/>
      <c r="BN65" s="158"/>
      <c r="BO65" s="158"/>
      <c r="BP65" s="158"/>
      <c r="BQ65" s="157"/>
      <c r="BR65" s="158"/>
      <c r="BS65" s="158"/>
      <c r="BT65" s="158"/>
      <c r="BU65" s="157"/>
      <c r="BV65" s="158"/>
      <c r="BW65" s="158"/>
      <c r="BX65" s="158"/>
      <c r="BY65" s="157"/>
      <c r="BZ65" s="158"/>
      <c r="CA65" s="158"/>
      <c r="CB65" s="158"/>
      <c r="CC65" s="157"/>
      <c r="CD65" s="158"/>
      <c r="CE65" s="158"/>
      <c r="CF65" s="158"/>
      <c r="CG65" s="157"/>
      <c r="CH65" s="158"/>
      <c r="CI65" s="158"/>
      <c r="CJ65" s="158"/>
      <c r="CK65" s="157"/>
      <c r="CL65" s="158"/>
      <c r="CM65" s="158"/>
      <c r="CN65" s="158"/>
      <c r="CO65" s="157"/>
      <c r="CP65" s="158"/>
      <c r="CQ65" s="158"/>
      <c r="CR65" s="158"/>
      <c r="CS65" s="157"/>
      <c r="CT65" s="158"/>
      <c r="CU65" s="158"/>
      <c r="CV65" s="158"/>
      <c r="CW65" s="157"/>
      <c r="CX65" s="158"/>
      <c r="CY65" s="158"/>
      <c r="CZ65" s="158"/>
      <c r="DA65" s="157"/>
      <c r="DB65" s="158"/>
      <c r="DC65" s="158"/>
      <c r="DD65" s="158"/>
      <c r="DE65" s="157"/>
      <c r="DF65" s="158"/>
      <c r="DG65" s="158"/>
      <c r="DH65" s="158"/>
      <c r="DI65" s="157"/>
      <c r="DJ65" s="158"/>
      <c r="DK65" s="158"/>
      <c r="DL65" s="158"/>
      <c r="DM65" s="157"/>
      <c r="DN65" s="158"/>
      <c r="DO65" s="158"/>
      <c r="DP65" s="158"/>
      <c r="DQ65" s="157"/>
      <c r="DR65" s="158"/>
      <c r="DS65" s="158"/>
      <c r="DT65" s="158"/>
      <c r="DU65" s="157"/>
      <c r="DV65" s="158"/>
      <c r="DW65" s="158"/>
      <c r="DX65" s="158"/>
      <c r="DY65" s="157"/>
      <c r="DZ65" s="158"/>
      <c r="EA65" s="158"/>
      <c r="EB65" s="158"/>
      <c r="EC65" s="157"/>
      <c r="ED65" s="158"/>
      <c r="EE65" s="158"/>
      <c r="EF65" s="158"/>
      <c r="EG65" s="157"/>
      <c r="EH65" s="158"/>
      <c r="EI65" s="158"/>
      <c r="EJ65" s="158"/>
      <c r="EK65" s="157"/>
      <c r="EL65" s="158"/>
      <c r="EM65" s="158"/>
      <c r="EN65" s="158"/>
      <c r="EO65" s="157"/>
      <c r="EP65" s="158"/>
      <c r="EQ65" s="158"/>
      <c r="ER65" s="158"/>
      <c r="ES65" s="157"/>
      <c r="ET65" s="158"/>
      <c r="EU65" s="158"/>
      <c r="EV65" s="158"/>
      <c r="EW65" s="157"/>
      <c r="EX65" s="158"/>
      <c r="EY65" s="158"/>
      <c r="EZ65" s="158"/>
      <c r="FA65" s="157"/>
      <c r="FB65" s="158"/>
      <c r="FC65" s="158"/>
      <c r="FD65" s="158"/>
      <c r="FE65" s="157"/>
      <c r="FF65" s="158"/>
      <c r="FG65" s="158"/>
      <c r="FH65" s="158"/>
      <c r="FI65" s="157"/>
      <c r="FJ65" s="158"/>
      <c r="FK65" s="158"/>
      <c r="FL65" s="158"/>
      <c r="FM65" s="157"/>
      <c r="FN65" s="158"/>
      <c r="FO65" s="158"/>
      <c r="FP65" s="158"/>
      <c r="FQ65" s="157"/>
      <c r="FR65" s="158"/>
      <c r="FS65" s="158"/>
      <c r="FT65" s="158"/>
      <c r="FU65" s="157"/>
      <c r="FV65" s="158"/>
      <c r="FW65" s="158"/>
      <c r="FX65" s="158"/>
      <c r="FY65" s="157"/>
      <c r="FZ65" s="158"/>
      <c r="GA65" s="158"/>
      <c r="GB65" s="158"/>
      <c r="GC65" s="157"/>
      <c r="GD65" s="158"/>
      <c r="GE65" s="158"/>
      <c r="GF65" s="158"/>
      <c r="GG65" s="157"/>
      <c r="GH65" s="158"/>
      <c r="GI65" s="158"/>
      <c r="GJ65" s="158"/>
      <c r="GK65" s="157"/>
      <c r="GL65" s="158"/>
      <c r="GM65" s="158"/>
      <c r="GN65" s="158"/>
      <c r="GO65" s="157"/>
      <c r="GP65" s="158"/>
      <c r="GQ65" s="158"/>
      <c r="GR65" s="158"/>
      <c r="GS65" s="157"/>
      <c r="GT65" s="158"/>
      <c r="GU65" s="158"/>
      <c r="GV65" s="158"/>
      <c r="GW65" s="157"/>
      <c r="GX65" s="158"/>
      <c r="GY65" s="158"/>
      <c r="GZ65" s="158"/>
      <c r="HA65" s="157"/>
      <c r="HB65" s="158"/>
      <c r="HC65" s="158"/>
      <c r="HD65" s="158"/>
      <c r="HE65" s="157"/>
      <c r="HF65" s="158"/>
      <c r="HG65" s="158"/>
      <c r="HH65" s="158"/>
      <c r="HI65" s="157"/>
      <c r="HJ65" s="158"/>
      <c r="HK65" s="158"/>
      <c r="HL65" s="158"/>
      <c r="HM65" s="157"/>
      <c r="HN65" s="158"/>
      <c r="HO65" s="158"/>
      <c r="HP65" s="158"/>
      <c r="HQ65" s="157"/>
      <c r="HR65" s="158"/>
      <c r="HS65" s="158"/>
      <c r="HT65" s="158"/>
      <c r="HU65" s="157"/>
      <c r="HV65" s="158"/>
      <c r="HW65" s="158"/>
      <c r="HX65" s="158"/>
      <c r="HY65" s="157"/>
      <c r="HZ65" s="158"/>
      <c r="IA65" s="158"/>
      <c r="IB65" s="158"/>
      <c r="IC65" s="157"/>
      <c r="ID65" s="158"/>
      <c r="IE65" s="158"/>
      <c r="IF65" s="158"/>
      <c r="IG65" s="157"/>
      <c r="IH65" s="158"/>
      <c r="II65" s="158"/>
      <c r="IJ65" s="158"/>
    </row>
    <row r="66" spans="1:246" s="156" customFormat="1">
      <c r="A66" s="313" t="s">
        <v>53</v>
      </c>
      <c r="B66" s="314">
        <f>SUM(B53,B65)</f>
        <v>40403.330291941886</v>
      </c>
      <c r="C66" s="314">
        <f>SUM(C53,C65)</f>
        <v>966.56999999999994</v>
      </c>
      <c r="D66" s="315">
        <f>SUM(D53,D65)</f>
        <v>1</v>
      </c>
    </row>
    <row r="67" spans="1:246" s="155" customFormat="1">
      <c r="A67" s="141" t="s">
        <v>85</v>
      </c>
      <c r="B67" s="2"/>
      <c r="C67" s="2"/>
      <c r="D67" s="2"/>
    </row>
    <row r="68" spans="1:246" s="155" customFormat="1">
      <c r="A68" s="138" t="s">
        <v>338</v>
      </c>
      <c r="B68" s="145">
        <f>SUM([76]Deprec_Seguro_Juro!L19,[76]Deprec_Seguro_Juro!L66,[76]Deprec_Seguro_Juro!L110)</f>
        <v>0</v>
      </c>
      <c r="C68" s="145">
        <f>ROUND((B68/Produtividade_Media*Saca),2)</f>
        <v>0</v>
      </c>
      <c r="D68" s="57">
        <f>B68/$B$71</f>
        <v>0</v>
      </c>
    </row>
    <row r="69" spans="1:246" s="155" customFormat="1">
      <c r="A69" s="138" t="s">
        <v>339</v>
      </c>
      <c r="B69" s="145">
        <f>(([76]Custeio!D4*[76]Preços!C93)/[76]Custeio!J4)*[76]Custeio!E1</f>
        <v>0</v>
      </c>
      <c r="C69" s="145">
        <f>ROUND((B69/Produtividade_Media*Saca),2)</f>
        <v>0</v>
      </c>
      <c r="D69" s="57">
        <f>B69/$B$71</f>
        <v>0</v>
      </c>
    </row>
    <row r="70" spans="1:246" s="155" customFormat="1">
      <c r="A70" s="313" t="s">
        <v>89</v>
      </c>
      <c r="B70" s="314">
        <f>SUM(B68:B69)</f>
        <v>0</v>
      </c>
      <c r="C70" s="314">
        <f>SUM(C68:C69)</f>
        <v>0</v>
      </c>
      <c r="D70" s="315">
        <f>SUM(D68:D69)</f>
        <v>0</v>
      </c>
      <c r="E70" s="158"/>
      <c r="F70" s="27"/>
      <c r="G70" s="157"/>
      <c r="H70" s="158"/>
      <c r="I70" s="158"/>
      <c r="J70" s="27"/>
      <c r="K70" s="157"/>
      <c r="L70" s="158"/>
      <c r="M70" s="158"/>
      <c r="N70" s="27"/>
      <c r="O70" s="157"/>
      <c r="P70" s="158"/>
      <c r="Q70" s="158"/>
      <c r="R70" s="27"/>
      <c r="S70" s="157"/>
      <c r="T70" s="158"/>
      <c r="U70" s="158"/>
      <c r="V70" s="27"/>
      <c r="W70" s="157"/>
      <c r="X70" s="158"/>
      <c r="Y70" s="158"/>
      <c r="Z70" s="27"/>
      <c r="AA70" s="157"/>
      <c r="AB70" s="158"/>
      <c r="AC70" s="158"/>
      <c r="AD70" s="27"/>
      <c r="AE70" s="157"/>
      <c r="AF70" s="158"/>
      <c r="AG70" s="158"/>
      <c r="AH70" s="27"/>
      <c r="AI70" s="157"/>
      <c r="AJ70" s="158"/>
      <c r="AK70" s="158"/>
      <c r="AL70" s="27"/>
      <c r="AM70" s="157"/>
      <c r="AN70" s="158"/>
      <c r="AO70" s="158"/>
      <c r="AP70" s="27"/>
      <c r="AQ70" s="157"/>
      <c r="AR70" s="158"/>
      <c r="AS70" s="158"/>
      <c r="AT70" s="27"/>
      <c r="AU70" s="157"/>
      <c r="AV70" s="158"/>
      <c r="AW70" s="158"/>
      <c r="AX70" s="27"/>
      <c r="AY70" s="157"/>
      <c r="AZ70" s="158"/>
      <c r="BA70" s="158"/>
      <c r="BB70" s="27"/>
      <c r="BC70" s="157"/>
      <c r="BD70" s="158"/>
      <c r="BE70" s="158"/>
      <c r="BF70" s="27"/>
      <c r="BG70" s="157"/>
      <c r="BH70" s="158"/>
      <c r="BI70" s="158"/>
      <c r="BJ70" s="27"/>
      <c r="BK70" s="157"/>
      <c r="BL70" s="158"/>
      <c r="BM70" s="158"/>
      <c r="BN70" s="27"/>
      <c r="BO70" s="157"/>
      <c r="BP70" s="158"/>
      <c r="BQ70" s="158"/>
      <c r="BR70" s="27"/>
      <c r="BS70" s="157"/>
      <c r="BT70" s="158"/>
      <c r="BU70" s="158"/>
      <c r="BV70" s="27"/>
      <c r="BW70" s="157"/>
      <c r="BX70" s="158"/>
      <c r="BY70" s="158"/>
      <c r="BZ70" s="27"/>
      <c r="CA70" s="157"/>
      <c r="CB70" s="158"/>
      <c r="CC70" s="158"/>
      <c r="CD70" s="27"/>
      <c r="CE70" s="157"/>
      <c r="CF70" s="158"/>
      <c r="CG70" s="158"/>
      <c r="CH70" s="27"/>
      <c r="CI70" s="157"/>
      <c r="CJ70" s="158"/>
      <c r="CK70" s="158"/>
      <c r="CL70" s="27"/>
      <c r="CM70" s="157"/>
      <c r="CN70" s="158"/>
      <c r="CO70" s="158"/>
      <c r="CP70" s="27"/>
      <c r="CQ70" s="157"/>
      <c r="CR70" s="158"/>
      <c r="CS70" s="158"/>
      <c r="CT70" s="27"/>
      <c r="CU70" s="157"/>
      <c r="CV70" s="158"/>
      <c r="CW70" s="158"/>
      <c r="CX70" s="27"/>
      <c r="CY70" s="157"/>
      <c r="CZ70" s="158"/>
      <c r="DA70" s="158"/>
      <c r="DB70" s="27"/>
      <c r="DC70" s="157"/>
      <c r="DD70" s="158"/>
      <c r="DE70" s="158"/>
      <c r="DF70" s="27"/>
      <c r="DG70" s="157"/>
      <c r="DH70" s="158"/>
      <c r="DI70" s="158"/>
      <c r="DJ70" s="27"/>
      <c r="DK70" s="157"/>
      <c r="DL70" s="158"/>
      <c r="DM70" s="158"/>
      <c r="DN70" s="27"/>
      <c r="DO70" s="157"/>
      <c r="DP70" s="158"/>
      <c r="DQ70" s="158"/>
      <c r="DR70" s="27"/>
      <c r="DS70" s="157"/>
      <c r="DT70" s="158"/>
      <c r="DU70" s="158"/>
      <c r="DV70" s="27"/>
      <c r="DW70" s="157"/>
      <c r="DX70" s="158"/>
      <c r="DY70" s="158"/>
      <c r="DZ70" s="27"/>
      <c r="EA70" s="157"/>
      <c r="EB70" s="158"/>
      <c r="EC70" s="158"/>
      <c r="ED70" s="27"/>
      <c r="EE70" s="157"/>
      <c r="EF70" s="158"/>
      <c r="EG70" s="158"/>
      <c r="EH70" s="27"/>
      <c r="EI70" s="157"/>
      <c r="EJ70" s="158"/>
      <c r="EK70" s="158"/>
      <c r="EL70" s="27"/>
      <c r="EM70" s="157"/>
      <c r="EN70" s="158"/>
      <c r="EO70" s="158"/>
      <c r="EP70" s="27"/>
      <c r="EQ70" s="157"/>
      <c r="ER70" s="158"/>
      <c r="ES70" s="158"/>
      <c r="ET70" s="27"/>
      <c r="EU70" s="157"/>
      <c r="EV70" s="158"/>
      <c r="EW70" s="158"/>
      <c r="EX70" s="27"/>
      <c r="EY70" s="157"/>
      <c r="EZ70" s="158"/>
      <c r="FA70" s="158"/>
      <c r="FB70" s="27"/>
      <c r="FC70" s="157"/>
      <c r="FD70" s="158"/>
      <c r="FE70" s="158"/>
      <c r="FF70" s="27"/>
      <c r="FG70" s="157"/>
      <c r="FH70" s="158"/>
      <c r="FI70" s="158"/>
      <c r="FJ70" s="27"/>
      <c r="FK70" s="157"/>
      <c r="FL70" s="158"/>
      <c r="FM70" s="158"/>
      <c r="FN70" s="27"/>
      <c r="FO70" s="157"/>
      <c r="FP70" s="158"/>
      <c r="FQ70" s="158"/>
      <c r="FR70" s="27"/>
      <c r="FS70" s="157"/>
      <c r="FT70" s="158"/>
      <c r="FU70" s="158"/>
      <c r="FV70" s="27"/>
      <c r="FW70" s="157"/>
      <c r="FX70" s="158"/>
      <c r="FY70" s="158"/>
      <c r="FZ70" s="27"/>
      <c r="GA70" s="157"/>
      <c r="GB70" s="158"/>
      <c r="GC70" s="158"/>
      <c r="GD70" s="27"/>
      <c r="GE70" s="157"/>
      <c r="GF70" s="158"/>
      <c r="GG70" s="158"/>
      <c r="GH70" s="27"/>
      <c r="GI70" s="157"/>
      <c r="GJ70" s="158"/>
      <c r="GK70" s="158"/>
      <c r="GL70" s="27"/>
      <c r="GM70" s="157"/>
      <c r="GN70" s="158"/>
      <c r="GO70" s="158"/>
      <c r="GP70" s="27"/>
      <c r="GQ70" s="157"/>
      <c r="GR70" s="158"/>
      <c r="GS70" s="158"/>
      <c r="GT70" s="27"/>
      <c r="GU70" s="157"/>
      <c r="GV70" s="158"/>
      <c r="GW70" s="158"/>
      <c r="GX70" s="27"/>
      <c r="GY70" s="157"/>
      <c r="GZ70" s="158"/>
      <c r="HA70" s="158"/>
      <c r="HB70" s="27"/>
      <c r="HC70" s="157"/>
      <c r="HD70" s="158"/>
      <c r="HE70" s="158"/>
      <c r="HF70" s="27"/>
      <c r="HG70" s="157"/>
      <c r="HH70" s="158"/>
      <c r="HI70" s="158"/>
      <c r="HJ70" s="27"/>
      <c r="HK70" s="157"/>
      <c r="HL70" s="158"/>
      <c r="HM70" s="158"/>
      <c r="HN70" s="27"/>
      <c r="HO70" s="157"/>
      <c r="HP70" s="158"/>
      <c r="HQ70" s="158"/>
      <c r="HR70" s="27"/>
      <c r="HS70" s="157"/>
      <c r="HT70" s="158"/>
      <c r="HU70" s="158"/>
      <c r="HV70" s="27"/>
      <c r="HW70" s="157"/>
      <c r="HX70" s="158"/>
      <c r="HY70" s="158"/>
      <c r="HZ70" s="27"/>
      <c r="IA70" s="157"/>
      <c r="IB70" s="158"/>
      <c r="IC70" s="158"/>
      <c r="ID70" s="27"/>
      <c r="IE70" s="157"/>
      <c r="IF70" s="158"/>
      <c r="IG70" s="158"/>
      <c r="IH70" s="27"/>
      <c r="II70" s="157"/>
      <c r="IJ70" s="158"/>
      <c r="IK70" s="158"/>
      <c r="IL70" s="27"/>
    </row>
    <row r="71" spans="1:246" s="26" customFormat="1" ht="13.5" thickBot="1">
      <c r="A71" s="162" t="s">
        <v>81</v>
      </c>
      <c r="B71" s="163">
        <f>SUM(B66,B70)</f>
        <v>40403.330291941886</v>
      </c>
      <c r="C71" s="163">
        <f>SUM(C66,C70)</f>
        <v>966.56999999999994</v>
      </c>
      <c r="D71" s="73">
        <f>SUM(D66,D70)</f>
        <v>1</v>
      </c>
    </row>
    <row r="72" spans="1:246">
      <c r="A72" s="165" t="str">
        <f>[76]Custeio!A164</f>
        <v>Elaboração: CONAB/DIPAI/SUINF/GESIP</v>
      </c>
      <c r="D72" s="71"/>
    </row>
  </sheetData>
  <conditionalFormatting sqref="E34:F34 E53:F53">
    <cfRule type="cellIs" dxfId="3" priority="1" stopIfTrue="1" operator="equal">
      <formula>0</formula>
    </cfRule>
    <cfRule type="cellIs" dxfId="2" priority="2" stopIfTrue="1" operator="notEqual">
      <formula>0</formula>
    </cfRule>
  </conditionalFormatting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6" width="13.140625" style="2"/>
    <col min="257" max="257" width="52.140625" style="2" customWidth="1"/>
    <col min="258" max="259" width="14.42578125" style="2" customWidth="1"/>
    <col min="260" max="260" width="9.85546875" style="2" customWidth="1"/>
    <col min="261" max="512" width="13.140625" style="2"/>
    <col min="513" max="513" width="52.140625" style="2" customWidth="1"/>
    <col min="514" max="515" width="14.42578125" style="2" customWidth="1"/>
    <col min="516" max="516" width="9.85546875" style="2" customWidth="1"/>
    <col min="517" max="768" width="13.140625" style="2"/>
    <col min="769" max="769" width="52.140625" style="2" customWidth="1"/>
    <col min="770" max="771" width="14.42578125" style="2" customWidth="1"/>
    <col min="772" max="772" width="9.85546875" style="2" customWidth="1"/>
    <col min="773" max="1024" width="13.140625" style="2"/>
    <col min="1025" max="1025" width="52.140625" style="2" customWidth="1"/>
    <col min="1026" max="1027" width="14.42578125" style="2" customWidth="1"/>
    <col min="1028" max="1028" width="9.85546875" style="2" customWidth="1"/>
    <col min="1029" max="1280" width="13.140625" style="2"/>
    <col min="1281" max="1281" width="52.140625" style="2" customWidth="1"/>
    <col min="1282" max="1283" width="14.42578125" style="2" customWidth="1"/>
    <col min="1284" max="1284" width="9.85546875" style="2" customWidth="1"/>
    <col min="1285" max="1536" width="13.140625" style="2"/>
    <col min="1537" max="1537" width="52.140625" style="2" customWidth="1"/>
    <col min="1538" max="1539" width="14.42578125" style="2" customWidth="1"/>
    <col min="1540" max="1540" width="9.85546875" style="2" customWidth="1"/>
    <col min="1541" max="1792" width="13.140625" style="2"/>
    <col min="1793" max="1793" width="52.140625" style="2" customWidth="1"/>
    <col min="1794" max="1795" width="14.42578125" style="2" customWidth="1"/>
    <col min="1796" max="1796" width="9.85546875" style="2" customWidth="1"/>
    <col min="1797" max="2048" width="13.140625" style="2"/>
    <col min="2049" max="2049" width="52.140625" style="2" customWidth="1"/>
    <col min="2050" max="2051" width="14.42578125" style="2" customWidth="1"/>
    <col min="2052" max="2052" width="9.85546875" style="2" customWidth="1"/>
    <col min="2053" max="2304" width="13.140625" style="2"/>
    <col min="2305" max="2305" width="52.140625" style="2" customWidth="1"/>
    <col min="2306" max="2307" width="14.42578125" style="2" customWidth="1"/>
    <col min="2308" max="2308" width="9.85546875" style="2" customWidth="1"/>
    <col min="2309" max="2560" width="13.140625" style="2"/>
    <col min="2561" max="2561" width="52.140625" style="2" customWidth="1"/>
    <col min="2562" max="2563" width="14.42578125" style="2" customWidth="1"/>
    <col min="2564" max="2564" width="9.85546875" style="2" customWidth="1"/>
    <col min="2565" max="2816" width="13.140625" style="2"/>
    <col min="2817" max="2817" width="52.140625" style="2" customWidth="1"/>
    <col min="2818" max="2819" width="14.42578125" style="2" customWidth="1"/>
    <col min="2820" max="2820" width="9.85546875" style="2" customWidth="1"/>
    <col min="2821" max="3072" width="13.140625" style="2"/>
    <col min="3073" max="3073" width="52.140625" style="2" customWidth="1"/>
    <col min="3074" max="3075" width="14.42578125" style="2" customWidth="1"/>
    <col min="3076" max="3076" width="9.85546875" style="2" customWidth="1"/>
    <col min="3077" max="3328" width="13.140625" style="2"/>
    <col min="3329" max="3329" width="52.140625" style="2" customWidth="1"/>
    <col min="3330" max="3331" width="14.42578125" style="2" customWidth="1"/>
    <col min="3332" max="3332" width="9.85546875" style="2" customWidth="1"/>
    <col min="3333" max="3584" width="13.140625" style="2"/>
    <col min="3585" max="3585" width="52.140625" style="2" customWidth="1"/>
    <col min="3586" max="3587" width="14.42578125" style="2" customWidth="1"/>
    <col min="3588" max="3588" width="9.85546875" style="2" customWidth="1"/>
    <col min="3589" max="3840" width="13.140625" style="2"/>
    <col min="3841" max="3841" width="52.140625" style="2" customWidth="1"/>
    <col min="3842" max="3843" width="14.42578125" style="2" customWidth="1"/>
    <col min="3844" max="3844" width="9.85546875" style="2" customWidth="1"/>
    <col min="3845" max="4096" width="13.140625" style="2"/>
    <col min="4097" max="4097" width="52.140625" style="2" customWidth="1"/>
    <col min="4098" max="4099" width="14.42578125" style="2" customWidth="1"/>
    <col min="4100" max="4100" width="9.85546875" style="2" customWidth="1"/>
    <col min="4101" max="4352" width="13.140625" style="2"/>
    <col min="4353" max="4353" width="52.140625" style="2" customWidth="1"/>
    <col min="4354" max="4355" width="14.42578125" style="2" customWidth="1"/>
    <col min="4356" max="4356" width="9.85546875" style="2" customWidth="1"/>
    <col min="4357" max="4608" width="13.140625" style="2"/>
    <col min="4609" max="4609" width="52.140625" style="2" customWidth="1"/>
    <col min="4610" max="4611" width="14.42578125" style="2" customWidth="1"/>
    <col min="4612" max="4612" width="9.85546875" style="2" customWidth="1"/>
    <col min="4613" max="4864" width="13.140625" style="2"/>
    <col min="4865" max="4865" width="52.140625" style="2" customWidth="1"/>
    <col min="4866" max="4867" width="14.42578125" style="2" customWidth="1"/>
    <col min="4868" max="4868" width="9.85546875" style="2" customWidth="1"/>
    <col min="4869" max="5120" width="13.140625" style="2"/>
    <col min="5121" max="5121" width="52.140625" style="2" customWidth="1"/>
    <col min="5122" max="5123" width="14.42578125" style="2" customWidth="1"/>
    <col min="5124" max="5124" width="9.85546875" style="2" customWidth="1"/>
    <col min="5125" max="5376" width="13.140625" style="2"/>
    <col min="5377" max="5377" width="52.140625" style="2" customWidth="1"/>
    <col min="5378" max="5379" width="14.42578125" style="2" customWidth="1"/>
    <col min="5380" max="5380" width="9.85546875" style="2" customWidth="1"/>
    <col min="5381" max="5632" width="13.140625" style="2"/>
    <col min="5633" max="5633" width="52.140625" style="2" customWidth="1"/>
    <col min="5634" max="5635" width="14.42578125" style="2" customWidth="1"/>
    <col min="5636" max="5636" width="9.85546875" style="2" customWidth="1"/>
    <col min="5637" max="5888" width="13.140625" style="2"/>
    <col min="5889" max="5889" width="52.140625" style="2" customWidth="1"/>
    <col min="5890" max="5891" width="14.42578125" style="2" customWidth="1"/>
    <col min="5892" max="5892" width="9.85546875" style="2" customWidth="1"/>
    <col min="5893" max="6144" width="13.140625" style="2"/>
    <col min="6145" max="6145" width="52.140625" style="2" customWidth="1"/>
    <col min="6146" max="6147" width="14.42578125" style="2" customWidth="1"/>
    <col min="6148" max="6148" width="9.85546875" style="2" customWidth="1"/>
    <col min="6149" max="6400" width="13.140625" style="2"/>
    <col min="6401" max="6401" width="52.140625" style="2" customWidth="1"/>
    <col min="6402" max="6403" width="14.42578125" style="2" customWidth="1"/>
    <col min="6404" max="6404" width="9.85546875" style="2" customWidth="1"/>
    <col min="6405" max="6656" width="13.140625" style="2"/>
    <col min="6657" max="6657" width="52.140625" style="2" customWidth="1"/>
    <col min="6658" max="6659" width="14.42578125" style="2" customWidth="1"/>
    <col min="6660" max="6660" width="9.85546875" style="2" customWidth="1"/>
    <col min="6661" max="6912" width="13.140625" style="2"/>
    <col min="6913" max="6913" width="52.140625" style="2" customWidth="1"/>
    <col min="6914" max="6915" width="14.42578125" style="2" customWidth="1"/>
    <col min="6916" max="6916" width="9.85546875" style="2" customWidth="1"/>
    <col min="6917" max="7168" width="13.140625" style="2"/>
    <col min="7169" max="7169" width="52.140625" style="2" customWidth="1"/>
    <col min="7170" max="7171" width="14.42578125" style="2" customWidth="1"/>
    <col min="7172" max="7172" width="9.85546875" style="2" customWidth="1"/>
    <col min="7173" max="7424" width="13.140625" style="2"/>
    <col min="7425" max="7425" width="52.140625" style="2" customWidth="1"/>
    <col min="7426" max="7427" width="14.42578125" style="2" customWidth="1"/>
    <col min="7428" max="7428" width="9.85546875" style="2" customWidth="1"/>
    <col min="7429" max="7680" width="13.140625" style="2"/>
    <col min="7681" max="7681" width="52.140625" style="2" customWidth="1"/>
    <col min="7682" max="7683" width="14.42578125" style="2" customWidth="1"/>
    <col min="7684" max="7684" width="9.85546875" style="2" customWidth="1"/>
    <col min="7685" max="7936" width="13.140625" style="2"/>
    <col min="7937" max="7937" width="52.140625" style="2" customWidth="1"/>
    <col min="7938" max="7939" width="14.42578125" style="2" customWidth="1"/>
    <col min="7940" max="7940" width="9.85546875" style="2" customWidth="1"/>
    <col min="7941" max="8192" width="13.140625" style="2"/>
    <col min="8193" max="8193" width="52.140625" style="2" customWidth="1"/>
    <col min="8194" max="8195" width="14.42578125" style="2" customWidth="1"/>
    <col min="8196" max="8196" width="9.85546875" style="2" customWidth="1"/>
    <col min="8197" max="8448" width="13.140625" style="2"/>
    <col min="8449" max="8449" width="52.140625" style="2" customWidth="1"/>
    <col min="8450" max="8451" width="14.42578125" style="2" customWidth="1"/>
    <col min="8452" max="8452" width="9.85546875" style="2" customWidth="1"/>
    <col min="8453" max="8704" width="13.140625" style="2"/>
    <col min="8705" max="8705" width="52.140625" style="2" customWidth="1"/>
    <col min="8706" max="8707" width="14.42578125" style="2" customWidth="1"/>
    <col min="8708" max="8708" width="9.85546875" style="2" customWidth="1"/>
    <col min="8709" max="8960" width="13.140625" style="2"/>
    <col min="8961" max="8961" width="52.140625" style="2" customWidth="1"/>
    <col min="8962" max="8963" width="14.42578125" style="2" customWidth="1"/>
    <col min="8964" max="8964" width="9.85546875" style="2" customWidth="1"/>
    <col min="8965" max="9216" width="13.140625" style="2"/>
    <col min="9217" max="9217" width="52.140625" style="2" customWidth="1"/>
    <col min="9218" max="9219" width="14.42578125" style="2" customWidth="1"/>
    <col min="9220" max="9220" width="9.85546875" style="2" customWidth="1"/>
    <col min="9221" max="9472" width="13.140625" style="2"/>
    <col min="9473" max="9473" width="52.140625" style="2" customWidth="1"/>
    <col min="9474" max="9475" width="14.42578125" style="2" customWidth="1"/>
    <col min="9476" max="9476" width="9.85546875" style="2" customWidth="1"/>
    <col min="9477" max="9728" width="13.140625" style="2"/>
    <col min="9729" max="9729" width="52.140625" style="2" customWidth="1"/>
    <col min="9730" max="9731" width="14.42578125" style="2" customWidth="1"/>
    <col min="9732" max="9732" width="9.85546875" style="2" customWidth="1"/>
    <col min="9733" max="9984" width="13.140625" style="2"/>
    <col min="9985" max="9985" width="52.140625" style="2" customWidth="1"/>
    <col min="9986" max="9987" width="14.42578125" style="2" customWidth="1"/>
    <col min="9988" max="9988" width="9.85546875" style="2" customWidth="1"/>
    <col min="9989" max="10240" width="13.140625" style="2"/>
    <col min="10241" max="10241" width="52.140625" style="2" customWidth="1"/>
    <col min="10242" max="10243" width="14.42578125" style="2" customWidth="1"/>
    <col min="10244" max="10244" width="9.85546875" style="2" customWidth="1"/>
    <col min="10245" max="10496" width="13.140625" style="2"/>
    <col min="10497" max="10497" width="52.140625" style="2" customWidth="1"/>
    <col min="10498" max="10499" width="14.42578125" style="2" customWidth="1"/>
    <col min="10500" max="10500" width="9.85546875" style="2" customWidth="1"/>
    <col min="10501" max="10752" width="13.140625" style="2"/>
    <col min="10753" max="10753" width="52.140625" style="2" customWidth="1"/>
    <col min="10754" max="10755" width="14.42578125" style="2" customWidth="1"/>
    <col min="10756" max="10756" width="9.85546875" style="2" customWidth="1"/>
    <col min="10757" max="11008" width="13.140625" style="2"/>
    <col min="11009" max="11009" width="52.140625" style="2" customWidth="1"/>
    <col min="11010" max="11011" width="14.42578125" style="2" customWidth="1"/>
    <col min="11012" max="11012" width="9.85546875" style="2" customWidth="1"/>
    <col min="11013" max="11264" width="13.140625" style="2"/>
    <col min="11265" max="11265" width="52.140625" style="2" customWidth="1"/>
    <col min="11266" max="11267" width="14.42578125" style="2" customWidth="1"/>
    <col min="11268" max="11268" width="9.85546875" style="2" customWidth="1"/>
    <col min="11269" max="11520" width="13.140625" style="2"/>
    <col min="11521" max="11521" width="52.140625" style="2" customWidth="1"/>
    <col min="11522" max="11523" width="14.42578125" style="2" customWidth="1"/>
    <col min="11524" max="11524" width="9.85546875" style="2" customWidth="1"/>
    <col min="11525" max="11776" width="13.140625" style="2"/>
    <col min="11777" max="11777" width="52.140625" style="2" customWidth="1"/>
    <col min="11778" max="11779" width="14.42578125" style="2" customWidth="1"/>
    <col min="11780" max="11780" width="9.85546875" style="2" customWidth="1"/>
    <col min="11781" max="12032" width="13.140625" style="2"/>
    <col min="12033" max="12033" width="52.140625" style="2" customWidth="1"/>
    <col min="12034" max="12035" width="14.42578125" style="2" customWidth="1"/>
    <col min="12036" max="12036" width="9.85546875" style="2" customWidth="1"/>
    <col min="12037" max="12288" width="13.140625" style="2"/>
    <col min="12289" max="12289" width="52.140625" style="2" customWidth="1"/>
    <col min="12290" max="12291" width="14.42578125" style="2" customWidth="1"/>
    <col min="12292" max="12292" width="9.85546875" style="2" customWidth="1"/>
    <col min="12293" max="12544" width="13.140625" style="2"/>
    <col min="12545" max="12545" width="52.140625" style="2" customWidth="1"/>
    <col min="12546" max="12547" width="14.42578125" style="2" customWidth="1"/>
    <col min="12548" max="12548" width="9.85546875" style="2" customWidth="1"/>
    <col min="12549" max="12800" width="13.140625" style="2"/>
    <col min="12801" max="12801" width="52.140625" style="2" customWidth="1"/>
    <col min="12802" max="12803" width="14.42578125" style="2" customWidth="1"/>
    <col min="12804" max="12804" width="9.85546875" style="2" customWidth="1"/>
    <col min="12805" max="13056" width="13.140625" style="2"/>
    <col min="13057" max="13057" width="52.140625" style="2" customWidth="1"/>
    <col min="13058" max="13059" width="14.42578125" style="2" customWidth="1"/>
    <col min="13060" max="13060" width="9.85546875" style="2" customWidth="1"/>
    <col min="13061" max="13312" width="13.140625" style="2"/>
    <col min="13313" max="13313" width="52.140625" style="2" customWidth="1"/>
    <col min="13314" max="13315" width="14.42578125" style="2" customWidth="1"/>
    <col min="13316" max="13316" width="9.85546875" style="2" customWidth="1"/>
    <col min="13317" max="13568" width="13.140625" style="2"/>
    <col min="13569" max="13569" width="52.140625" style="2" customWidth="1"/>
    <col min="13570" max="13571" width="14.42578125" style="2" customWidth="1"/>
    <col min="13572" max="13572" width="9.85546875" style="2" customWidth="1"/>
    <col min="13573" max="13824" width="13.140625" style="2"/>
    <col min="13825" max="13825" width="52.140625" style="2" customWidth="1"/>
    <col min="13826" max="13827" width="14.42578125" style="2" customWidth="1"/>
    <col min="13828" max="13828" width="9.85546875" style="2" customWidth="1"/>
    <col min="13829" max="14080" width="13.140625" style="2"/>
    <col min="14081" max="14081" width="52.140625" style="2" customWidth="1"/>
    <col min="14082" max="14083" width="14.42578125" style="2" customWidth="1"/>
    <col min="14084" max="14084" width="9.85546875" style="2" customWidth="1"/>
    <col min="14085" max="14336" width="13.140625" style="2"/>
    <col min="14337" max="14337" width="52.140625" style="2" customWidth="1"/>
    <col min="14338" max="14339" width="14.42578125" style="2" customWidth="1"/>
    <col min="14340" max="14340" width="9.85546875" style="2" customWidth="1"/>
    <col min="14341" max="14592" width="13.140625" style="2"/>
    <col min="14593" max="14593" width="52.140625" style="2" customWidth="1"/>
    <col min="14594" max="14595" width="14.42578125" style="2" customWidth="1"/>
    <col min="14596" max="14596" width="9.85546875" style="2" customWidth="1"/>
    <col min="14597" max="14848" width="13.140625" style="2"/>
    <col min="14849" max="14849" width="52.140625" style="2" customWidth="1"/>
    <col min="14850" max="14851" width="14.42578125" style="2" customWidth="1"/>
    <col min="14852" max="14852" width="9.85546875" style="2" customWidth="1"/>
    <col min="14853" max="15104" width="13.140625" style="2"/>
    <col min="15105" max="15105" width="52.140625" style="2" customWidth="1"/>
    <col min="15106" max="15107" width="14.42578125" style="2" customWidth="1"/>
    <col min="15108" max="15108" width="9.85546875" style="2" customWidth="1"/>
    <col min="15109" max="15360" width="13.140625" style="2"/>
    <col min="15361" max="15361" width="52.140625" style="2" customWidth="1"/>
    <col min="15362" max="15363" width="14.42578125" style="2" customWidth="1"/>
    <col min="15364" max="15364" width="9.85546875" style="2" customWidth="1"/>
    <col min="15365" max="15616" width="13.140625" style="2"/>
    <col min="15617" max="15617" width="52.140625" style="2" customWidth="1"/>
    <col min="15618" max="15619" width="14.42578125" style="2" customWidth="1"/>
    <col min="15620" max="15620" width="9.85546875" style="2" customWidth="1"/>
    <col min="15621" max="15872" width="13.140625" style="2"/>
    <col min="15873" max="15873" width="52.140625" style="2" customWidth="1"/>
    <col min="15874" max="15875" width="14.42578125" style="2" customWidth="1"/>
    <col min="15876" max="15876" width="9.85546875" style="2" customWidth="1"/>
    <col min="15877" max="16128" width="13.140625" style="2"/>
    <col min="16129" max="16129" width="52.140625" style="2" customWidth="1"/>
    <col min="16130" max="16131" width="14.42578125" style="2" customWidth="1"/>
    <col min="16132" max="16132" width="9.85546875" style="2" customWidth="1"/>
    <col min="16133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299</v>
      </c>
      <c r="B2" s="1"/>
      <c r="C2" s="1"/>
      <c r="D2" s="1"/>
    </row>
    <row r="3" spans="1:4">
      <c r="A3" s="136" t="s">
        <v>300</v>
      </c>
      <c r="B3" s="1"/>
      <c r="C3" s="1"/>
      <c r="D3" s="1"/>
    </row>
    <row r="4" spans="1:4">
      <c r="A4" s="136" t="s">
        <v>323</v>
      </c>
      <c r="B4" s="1"/>
      <c r="C4" s="1"/>
      <c r="D4" s="1"/>
    </row>
    <row r="5" spans="1:4" ht="13.5" thickBot="1">
      <c r="A5" s="3" t="s">
        <v>4</v>
      </c>
      <c r="B5" s="137">
        <v>30600</v>
      </c>
      <c r="C5" s="138" t="s">
        <v>5</v>
      </c>
    </row>
    <row r="6" spans="1:4">
      <c r="A6" s="6"/>
      <c r="B6" s="139" t="s">
        <v>6</v>
      </c>
      <c r="C6" s="56">
        <v>39569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11</v>
      </c>
      <c r="D8" s="144" t="s">
        <v>13</v>
      </c>
    </row>
    <row r="9" spans="1:4">
      <c r="A9" s="141" t="s">
        <v>14</v>
      </c>
      <c r="B9" s="145"/>
    </row>
    <row r="10" spans="1:4">
      <c r="A10" s="146" t="s">
        <v>15</v>
      </c>
      <c r="B10" s="145">
        <v>0</v>
      </c>
      <c r="C10" s="145">
        <v>0</v>
      </c>
      <c r="D10" s="57">
        <v>0</v>
      </c>
    </row>
    <row r="11" spans="1:4">
      <c r="A11" s="146" t="s">
        <v>16</v>
      </c>
      <c r="B11" s="2">
        <v>0</v>
      </c>
      <c r="C11" s="2">
        <v>0</v>
      </c>
      <c r="D11" s="57">
        <v>0</v>
      </c>
    </row>
    <row r="12" spans="1:4">
      <c r="A12" s="146" t="s">
        <v>17</v>
      </c>
      <c r="B12" s="145">
        <v>456</v>
      </c>
      <c r="C12" s="145">
        <v>14.9</v>
      </c>
      <c r="D12" s="57">
        <v>6.5834281940334041E-2</v>
      </c>
    </row>
    <row r="13" spans="1:4">
      <c r="A13" s="146" t="s">
        <v>18</v>
      </c>
      <c r="B13" s="145">
        <v>0</v>
      </c>
      <c r="C13" s="145">
        <v>0</v>
      </c>
      <c r="D13" s="57">
        <v>0</v>
      </c>
    </row>
    <row r="14" spans="1:4">
      <c r="A14" s="146" t="s">
        <v>19</v>
      </c>
      <c r="B14" s="145">
        <v>0</v>
      </c>
      <c r="C14" s="145">
        <v>0</v>
      </c>
      <c r="D14" s="57">
        <v>0</v>
      </c>
    </row>
    <row r="15" spans="1:4">
      <c r="A15" s="138" t="s">
        <v>20</v>
      </c>
      <c r="B15" s="145">
        <v>1514</v>
      </c>
      <c r="C15" s="145">
        <v>49.46</v>
      </c>
      <c r="D15" s="57">
        <v>0.21858136591593363</v>
      </c>
    </row>
    <row r="16" spans="1:4">
      <c r="A16" s="138" t="s">
        <v>21</v>
      </c>
      <c r="B16" s="145">
        <v>49.8</v>
      </c>
      <c r="C16" s="145">
        <v>1.64</v>
      </c>
      <c r="D16" s="57">
        <v>7.189796580325954E-3</v>
      </c>
    </row>
    <row r="17" spans="1:4">
      <c r="A17" s="138" t="s">
        <v>22</v>
      </c>
      <c r="B17" s="145">
        <v>1350</v>
      </c>
      <c r="C17" s="145">
        <v>44.12</v>
      </c>
      <c r="D17" s="57">
        <v>0.1949041241654626</v>
      </c>
    </row>
    <row r="18" spans="1:4">
      <c r="A18" s="138" t="s">
        <v>23</v>
      </c>
      <c r="B18" s="145">
        <v>1707.48</v>
      </c>
      <c r="C18" s="145">
        <v>55.8</v>
      </c>
      <c r="D18" s="57">
        <v>0.24651473624447712</v>
      </c>
    </row>
    <row r="19" spans="1:4">
      <c r="A19" s="138" t="s">
        <v>24</v>
      </c>
      <c r="B19" s="145">
        <v>433.5</v>
      </c>
      <c r="C19" s="145">
        <v>14.17</v>
      </c>
      <c r="D19" s="57">
        <v>6.2585879870909661E-2</v>
      </c>
    </row>
    <row r="20" spans="1:4">
      <c r="A20" s="138" t="s">
        <v>25</v>
      </c>
      <c r="B20" s="145">
        <v>312.29000000000002</v>
      </c>
      <c r="C20" s="145">
        <v>10.210000000000001</v>
      </c>
      <c r="D20" s="57">
        <v>4.5086376989357274E-2</v>
      </c>
    </row>
    <row r="21" spans="1:4">
      <c r="A21" s="138" t="s">
        <v>26</v>
      </c>
      <c r="B21" s="145">
        <v>735</v>
      </c>
      <c r="C21" s="145">
        <v>24.02</v>
      </c>
      <c r="D21" s="57">
        <v>0.10611446760119631</v>
      </c>
    </row>
    <row r="22" spans="1:4">
      <c r="A22" s="148" t="s">
        <v>27</v>
      </c>
      <c r="B22" s="149">
        <v>6558.07</v>
      </c>
      <c r="C22" s="149">
        <v>214.32</v>
      </c>
      <c r="D22" s="59">
        <v>0.94681102930799665</v>
      </c>
    </row>
    <row r="23" spans="1:4">
      <c r="A23" s="151" t="s">
        <v>28</v>
      </c>
      <c r="B23" s="2">
        <v>0</v>
      </c>
      <c r="C23" s="2">
        <v>0</v>
      </c>
    </row>
    <row r="24" spans="1:4">
      <c r="A24" s="146" t="s">
        <v>29</v>
      </c>
      <c r="B24" s="145">
        <v>0</v>
      </c>
      <c r="C24" s="145">
        <v>0</v>
      </c>
      <c r="D24" s="57">
        <v>0</v>
      </c>
    </row>
    <row r="25" spans="1:4">
      <c r="A25" s="146" t="s">
        <v>30</v>
      </c>
      <c r="B25" s="145">
        <v>0</v>
      </c>
      <c r="C25" s="145">
        <v>0</v>
      </c>
      <c r="D25" s="57">
        <v>0</v>
      </c>
    </row>
    <row r="26" spans="1:4">
      <c r="A26" s="146" t="s">
        <v>31</v>
      </c>
      <c r="B26" s="145">
        <v>0</v>
      </c>
      <c r="C26" s="145">
        <v>0</v>
      </c>
      <c r="D26" s="57">
        <v>0</v>
      </c>
    </row>
    <row r="27" spans="1:4">
      <c r="A27" s="146" t="s">
        <v>32</v>
      </c>
      <c r="B27" s="145">
        <v>0</v>
      </c>
      <c r="C27" s="145">
        <v>0</v>
      </c>
      <c r="D27" s="57">
        <v>0</v>
      </c>
    </row>
    <row r="28" spans="1:4">
      <c r="A28" s="146" t="s">
        <v>33</v>
      </c>
      <c r="B28" s="145">
        <v>0</v>
      </c>
      <c r="C28" s="145">
        <v>0</v>
      </c>
      <c r="D28" s="57">
        <v>0</v>
      </c>
    </row>
    <row r="29" spans="1:4">
      <c r="A29" s="146" t="s">
        <v>34</v>
      </c>
      <c r="B29" s="145">
        <v>0</v>
      </c>
      <c r="C29" s="145">
        <v>0</v>
      </c>
      <c r="D29" s="57">
        <v>0</v>
      </c>
    </row>
    <row r="30" spans="1:4">
      <c r="A30" s="146" t="s">
        <v>35</v>
      </c>
      <c r="B30" s="145">
        <v>0</v>
      </c>
      <c r="C30" s="145">
        <v>0</v>
      </c>
      <c r="D30" s="57">
        <v>0</v>
      </c>
    </row>
    <row r="31" spans="1:4">
      <c r="A31" s="146" t="s">
        <v>36</v>
      </c>
      <c r="B31" s="145">
        <v>0</v>
      </c>
      <c r="C31" s="145">
        <v>0</v>
      </c>
      <c r="D31" s="57">
        <v>0</v>
      </c>
    </row>
    <row r="32" spans="1:4">
      <c r="A32" s="152" t="s">
        <v>37</v>
      </c>
      <c r="B32" s="153">
        <v>0</v>
      </c>
      <c r="C32" s="153">
        <v>0</v>
      </c>
      <c r="D32" s="61">
        <v>0</v>
      </c>
    </row>
    <row r="33" spans="1:239" s="155" customFormat="1">
      <c r="A33" s="141" t="s">
        <v>38</v>
      </c>
      <c r="B33" s="2">
        <v>0</v>
      </c>
      <c r="C33" s="2">
        <v>0</v>
      </c>
      <c r="D33" s="2"/>
    </row>
    <row r="34" spans="1:239" s="155" customFormat="1">
      <c r="A34" s="146" t="s">
        <v>39</v>
      </c>
      <c r="B34" s="145">
        <v>348.1624412694012</v>
      </c>
      <c r="C34" s="145">
        <v>11.38</v>
      </c>
      <c r="D34" s="57">
        <v>5.0265404209571818E-2</v>
      </c>
    </row>
    <row r="35" spans="1:239" s="155" customFormat="1">
      <c r="A35" s="138" t="s">
        <v>40</v>
      </c>
      <c r="B35" s="145">
        <v>348.1624412694012</v>
      </c>
      <c r="C35" s="145">
        <v>11.38</v>
      </c>
      <c r="D35" s="57">
        <v>5.0265404209571818E-2</v>
      </c>
    </row>
    <row r="36" spans="1:239" s="156" customFormat="1">
      <c r="A36" s="148" t="s">
        <v>41</v>
      </c>
      <c r="B36" s="149">
        <v>6906.2324412694015</v>
      </c>
      <c r="C36" s="149">
        <v>225.7</v>
      </c>
      <c r="D36" s="59">
        <v>0.99707643351756847</v>
      </c>
    </row>
    <row r="37" spans="1:239" s="155" customFormat="1">
      <c r="A37" s="141" t="s">
        <v>42</v>
      </c>
      <c r="B37" s="2">
        <v>0</v>
      </c>
      <c r="C37" s="2">
        <v>0</v>
      </c>
      <c r="D37" s="2"/>
    </row>
    <row r="38" spans="1:239" s="155" customFormat="1">
      <c r="A38" s="138" t="s">
        <v>43</v>
      </c>
      <c r="B38" s="145">
        <v>16</v>
      </c>
      <c r="C38" s="145">
        <v>0.52</v>
      </c>
      <c r="D38" s="57">
        <v>2.3099748049240014E-3</v>
      </c>
    </row>
    <row r="39" spans="1:239" s="155" customFormat="1">
      <c r="A39" s="138" t="s">
        <v>44</v>
      </c>
      <c r="B39" s="145">
        <v>1.23</v>
      </c>
      <c r="C39" s="145">
        <v>0.04</v>
      </c>
      <c r="D39" s="57">
        <v>1.775793131285326E-4</v>
      </c>
    </row>
    <row r="40" spans="1:239" s="155" customFormat="1">
      <c r="A40" s="146" t="s">
        <v>45</v>
      </c>
      <c r="B40" s="145">
        <v>0</v>
      </c>
      <c r="C40" s="145">
        <v>0</v>
      </c>
      <c r="D40" s="57">
        <v>0</v>
      </c>
    </row>
    <row r="41" spans="1:239" s="155" customFormat="1">
      <c r="A41" s="152" t="s">
        <v>46</v>
      </c>
      <c r="B41" s="153">
        <v>17.23</v>
      </c>
      <c r="C41" s="153">
        <v>0.56000000000000005</v>
      </c>
      <c r="D41" s="61">
        <v>2.4875541180525342E-3</v>
      </c>
      <c r="E41" s="158"/>
      <c r="F41" s="158"/>
      <c r="G41" s="27"/>
      <c r="H41" s="157"/>
      <c r="I41" s="158"/>
      <c r="J41" s="158"/>
      <c r="K41" s="27"/>
      <c r="L41" s="157"/>
      <c r="M41" s="158"/>
      <c r="N41" s="158"/>
      <c r="O41" s="27"/>
      <c r="P41" s="157"/>
      <c r="Q41" s="158"/>
      <c r="R41" s="158"/>
      <c r="S41" s="27"/>
      <c r="T41" s="157"/>
      <c r="U41" s="158"/>
      <c r="V41" s="158"/>
      <c r="W41" s="27"/>
      <c r="X41" s="157"/>
      <c r="Y41" s="158"/>
      <c r="Z41" s="158"/>
      <c r="AA41" s="27"/>
      <c r="AB41" s="157"/>
      <c r="AC41" s="158"/>
      <c r="AD41" s="158"/>
      <c r="AE41" s="27"/>
      <c r="AF41" s="157"/>
      <c r="AG41" s="158"/>
      <c r="AH41" s="158"/>
      <c r="AI41" s="27"/>
      <c r="AJ41" s="157"/>
      <c r="AK41" s="158"/>
      <c r="AL41" s="158"/>
      <c r="AM41" s="27"/>
      <c r="AN41" s="157"/>
      <c r="AO41" s="158"/>
      <c r="AP41" s="158"/>
      <c r="AQ41" s="27"/>
      <c r="AR41" s="157"/>
      <c r="AS41" s="158"/>
      <c r="AT41" s="158"/>
      <c r="AU41" s="27"/>
      <c r="AV41" s="157"/>
      <c r="AW41" s="158"/>
      <c r="AX41" s="158"/>
      <c r="AY41" s="27"/>
      <c r="AZ41" s="157"/>
      <c r="BA41" s="158"/>
      <c r="BB41" s="158"/>
      <c r="BC41" s="27"/>
      <c r="BD41" s="157"/>
      <c r="BE41" s="158"/>
      <c r="BF41" s="158"/>
      <c r="BG41" s="27"/>
      <c r="BH41" s="157"/>
      <c r="BI41" s="158"/>
      <c r="BJ41" s="158"/>
      <c r="BK41" s="27"/>
      <c r="BL41" s="157"/>
      <c r="BM41" s="158"/>
      <c r="BN41" s="158"/>
      <c r="BO41" s="27"/>
      <c r="BP41" s="157"/>
      <c r="BQ41" s="158"/>
      <c r="BR41" s="158"/>
      <c r="BS41" s="27"/>
      <c r="BT41" s="157"/>
      <c r="BU41" s="158"/>
      <c r="BV41" s="158"/>
      <c r="BW41" s="27"/>
      <c r="BX41" s="157"/>
      <c r="BY41" s="158"/>
      <c r="BZ41" s="158"/>
      <c r="CA41" s="27"/>
      <c r="CB41" s="157"/>
      <c r="CC41" s="158"/>
      <c r="CD41" s="158"/>
      <c r="CE41" s="27"/>
      <c r="CF41" s="157"/>
      <c r="CG41" s="158"/>
      <c r="CH41" s="158"/>
      <c r="CI41" s="27"/>
      <c r="CJ41" s="157"/>
      <c r="CK41" s="158"/>
      <c r="CL41" s="158"/>
      <c r="CM41" s="27"/>
      <c r="CN41" s="157"/>
      <c r="CO41" s="158"/>
      <c r="CP41" s="158"/>
      <c r="CQ41" s="27"/>
      <c r="CR41" s="157"/>
      <c r="CS41" s="158"/>
      <c r="CT41" s="158"/>
      <c r="CU41" s="27"/>
      <c r="CV41" s="157"/>
      <c r="CW41" s="158"/>
      <c r="CX41" s="158"/>
      <c r="CY41" s="27"/>
      <c r="CZ41" s="157"/>
      <c r="DA41" s="158"/>
      <c r="DB41" s="158"/>
      <c r="DC41" s="27"/>
      <c r="DD41" s="157"/>
      <c r="DE41" s="158"/>
      <c r="DF41" s="158"/>
      <c r="DG41" s="27"/>
      <c r="DH41" s="157"/>
      <c r="DI41" s="158"/>
      <c r="DJ41" s="158"/>
      <c r="DK41" s="27"/>
      <c r="DL41" s="157"/>
      <c r="DM41" s="158"/>
      <c r="DN41" s="158"/>
      <c r="DO41" s="27"/>
      <c r="DP41" s="157"/>
      <c r="DQ41" s="158"/>
      <c r="DR41" s="158"/>
      <c r="DS41" s="27"/>
      <c r="DT41" s="157"/>
      <c r="DU41" s="158"/>
      <c r="DV41" s="158"/>
      <c r="DW41" s="27"/>
      <c r="DX41" s="157"/>
      <c r="DY41" s="158"/>
      <c r="DZ41" s="158"/>
      <c r="EA41" s="27"/>
      <c r="EB41" s="157"/>
      <c r="EC41" s="158"/>
      <c r="ED41" s="158"/>
      <c r="EE41" s="27"/>
      <c r="EF41" s="157"/>
      <c r="EG41" s="158"/>
      <c r="EH41" s="158"/>
      <c r="EI41" s="27"/>
      <c r="EJ41" s="157"/>
      <c r="EK41" s="158"/>
      <c r="EL41" s="158"/>
      <c r="EM41" s="27"/>
      <c r="EN41" s="157"/>
      <c r="EO41" s="158"/>
      <c r="EP41" s="158"/>
      <c r="EQ41" s="27"/>
      <c r="ER41" s="157"/>
      <c r="ES41" s="158"/>
      <c r="ET41" s="158"/>
      <c r="EU41" s="27"/>
      <c r="EV41" s="157"/>
      <c r="EW41" s="158"/>
      <c r="EX41" s="158"/>
      <c r="EY41" s="27"/>
      <c r="EZ41" s="157"/>
      <c r="FA41" s="158"/>
      <c r="FB41" s="158"/>
      <c r="FC41" s="27"/>
      <c r="FD41" s="157"/>
      <c r="FE41" s="158"/>
      <c r="FF41" s="158"/>
      <c r="FG41" s="27"/>
      <c r="FH41" s="157"/>
      <c r="FI41" s="158"/>
      <c r="FJ41" s="158"/>
      <c r="FK41" s="27"/>
      <c r="FL41" s="157"/>
      <c r="FM41" s="158"/>
      <c r="FN41" s="158"/>
      <c r="FO41" s="27"/>
      <c r="FP41" s="157"/>
      <c r="FQ41" s="158"/>
      <c r="FR41" s="158"/>
      <c r="FS41" s="27"/>
      <c r="FT41" s="157"/>
      <c r="FU41" s="158"/>
      <c r="FV41" s="158"/>
      <c r="FW41" s="27"/>
      <c r="FX41" s="157"/>
      <c r="FY41" s="158"/>
      <c r="FZ41" s="158"/>
      <c r="GA41" s="27"/>
      <c r="GB41" s="157"/>
      <c r="GC41" s="158"/>
      <c r="GD41" s="158"/>
      <c r="GE41" s="27"/>
      <c r="GF41" s="157"/>
      <c r="GG41" s="158"/>
      <c r="GH41" s="158"/>
      <c r="GI41" s="27"/>
      <c r="GJ41" s="157"/>
      <c r="GK41" s="158"/>
      <c r="GL41" s="158"/>
      <c r="GM41" s="27"/>
      <c r="GN41" s="157"/>
      <c r="GO41" s="158"/>
      <c r="GP41" s="158"/>
      <c r="GQ41" s="27"/>
      <c r="GR41" s="157"/>
      <c r="GS41" s="158"/>
      <c r="GT41" s="158"/>
      <c r="GU41" s="27"/>
      <c r="GV41" s="157"/>
      <c r="GW41" s="158"/>
      <c r="GX41" s="158"/>
      <c r="GY41" s="27"/>
      <c r="GZ41" s="157"/>
      <c r="HA41" s="158"/>
      <c r="HB41" s="158"/>
      <c r="HC41" s="27"/>
      <c r="HD41" s="157"/>
      <c r="HE41" s="158"/>
      <c r="HF41" s="158"/>
      <c r="HG41" s="27"/>
      <c r="HH41" s="157"/>
      <c r="HI41" s="158"/>
      <c r="HJ41" s="158"/>
      <c r="HK41" s="27"/>
      <c r="HL41" s="157"/>
      <c r="HM41" s="158"/>
      <c r="HN41" s="158"/>
      <c r="HO41" s="27"/>
      <c r="HP41" s="157"/>
      <c r="HQ41" s="158"/>
      <c r="HR41" s="158"/>
      <c r="HS41" s="27"/>
      <c r="HT41" s="157"/>
      <c r="HU41" s="158"/>
      <c r="HV41" s="158"/>
      <c r="HW41" s="27"/>
      <c r="HX41" s="157"/>
      <c r="HY41" s="158"/>
      <c r="HZ41" s="158"/>
      <c r="IA41" s="27"/>
      <c r="IB41" s="157"/>
      <c r="IC41" s="158"/>
      <c r="ID41" s="158"/>
      <c r="IE41" s="27"/>
    </row>
    <row r="42" spans="1:239" s="155" customFormat="1">
      <c r="A42" s="141" t="s">
        <v>47</v>
      </c>
      <c r="B42" s="2">
        <v>0</v>
      </c>
      <c r="C42" s="2">
        <v>0</v>
      </c>
      <c r="D42" s="2"/>
    </row>
    <row r="43" spans="1:239" s="155" customFormat="1">
      <c r="A43" s="146" t="s">
        <v>48</v>
      </c>
      <c r="B43" s="145">
        <v>1.1200319999999997</v>
      </c>
      <c r="C43" s="145">
        <v>0.04</v>
      </c>
      <c r="D43" s="57">
        <v>1.617028562942899E-4</v>
      </c>
    </row>
    <row r="44" spans="1:239" s="155" customFormat="1">
      <c r="A44" s="146" t="s">
        <v>49</v>
      </c>
      <c r="B44" s="145">
        <v>0</v>
      </c>
      <c r="C44" s="145">
        <v>0</v>
      </c>
      <c r="D44" s="57">
        <v>0</v>
      </c>
    </row>
    <row r="45" spans="1:239" s="155" customFormat="1">
      <c r="A45" s="146" t="s">
        <v>50</v>
      </c>
      <c r="B45" s="145">
        <v>1.9</v>
      </c>
      <c r="C45" s="145">
        <v>0.06</v>
      </c>
      <c r="D45" s="57">
        <v>2.7430950808472515E-4</v>
      </c>
    </row>
    <row r="46" spans="1:239" s="155" customFormat="1">
      <c r="A46" s="152" t="s">
        <v>51</v>
      </c>
      <c r="B46" s="153">
        <v>3.0200319999999996</v>
      </c>
      <c r="C46" s="153">
        <v>0.1</v>
      </c>
      <c r="D46" s="61">
        <v>4.3601236437901502E-4</v>
      </c>
      <c r="E46" s="158"/>
      <c r="F46" s="158"/>
      <c r="G46" s="27"/>
      <c r="H46" s="157"/>
      <c r="I46" s="158"/>
      <c r="J46" s="158"/>
      <c r="K46" s="27"/>
      <c r="L46" s="157"/>
      <c r="M46" s="158"/>
      <c r="N46" s="158"/>
      <c r="O46" s="27"/>
      <c r="P46" s="157"/>
      <c r="Q46" s="158"/>
      <c r="R46" s="158"/>
      <c r="S46" s="27"/>
      <c r="T46" s="157"/>
      <c r="U46" s="158"/>
      <c r="V46" s="158"/>
      <c r="W46" s="27"/>
      <c r="X46" s="157"/>
      <c r="Y46" s="158"/>
      <c r="Z46" s="158"/>
      <c r="AA46" s="27"/>
      <c r="AB46" s="157"/>
      <c r="AC46" s="158"/>
      <c r="AD46" s="158"/>
      <c r="AE46" s="27"/>
      <c r="AF46" s="157"/>
      <c r="AG46" s="158"/>
      <c r="AH46" s="158"/>
      <c r="AI46" s="27"/>
      <c r="AJ46" s="157"/>
      <c r="AK46" s="158"/>
      <c r="AL46" s="158"/>
      <c r="AM46" s="27"/>
      <c r="AN46" s="157"/>
      <c r="AO46" s="158"/>
      <c r="AP46" s="158"/>
      <c r="AQ46" s="27"/>
      <c r="AR46" s="157"/>
      <c r="AS46" s="158"/>
      <c r="AT46" s="158"/>
      <c r="AU46" s="27"/>
      <c r="AV46" s="157"/>
      <c r="AW46" s="158"/>
      <c r="AX46" s="158"/>
      <c r="AY46" s="27"/>
      <c r="AZ46" s="157"/>
      <c r="BA46" s="158"/>
      <c r="BB46" s="158"/>
      <c r="BC46" s="27"/>
      <c r="BD46" s="157"/>
      <c r="BE46" s="158"/>
      <c r="BF46" s="158"/>
      <c r="BG46" s="27"/>
      <c r="BH46" s="157"/>
      <c r="BI46" s="158"/>
      <c r="BJ46" s="158"/>
      <c r="BK46" s="27"/>
      <c r="BL46" s="157"/>
      <c r="BM46" s="158"/>
      <c r="BN46" s="158"/>
      <c r="BO46" s="27"/>
      <c r="BP46" s="157"/>
      <c r="BQ46" s="158"/>
      <c r="BR46" s="158"/>
      <c r="BS46" s="27"/>
      <c r="BT46" s="157"/>
      <c r="BU46" s="158"/>
      <c r="BV46" s="158"/>
      <c r="BW46" s="27"/>
      <c r="BX46" s="157"/>
      <c r="BY46" s="158"/>
      <c r="BZ46" s="158"/>
      <c r="CA46" s="27"/>
      <c r="CB46" s="157"/>
      <c r="CC46" s="158"/>
      <c r="CD46" s="158"/>
      <c r="CE46" s="27"/>
      <c r="CF46" s="157"/>
      <c r="CG46" s="158"/>
      <c r="CH46" s="158"/>
      <c r="CI46" s="27"/>
      <c r="CJ46" s="157"/>
      <c r="CK46" s="158"/>
      <c r="CL46" s="158"/>
      <c r="CM46" s="27"/>
      <c r="CN46" s="157"/>
      <c r="CO46" s="158"/>
      <c r="CP46" s="158"/>
      <c r="CQ46" s="27"/>
      <c r="CR46" s="157"/>
      <c r="CS46" s="158"/>
      <c r="CT46" s="158"/>
      <c r="CU46" s="27"/>
      <c r="CV46" s="157"/>
      <c r="CW46" s="158"/>
      <c r="CX46" s="158"/>
      <c r="CY46" s="27"/>
      <c r="CZ46" s="157"/>
      <c r="DA46" s="158"/>
      <c r="DB46" s="158"/>
      <c r="DC46" s="27"/>
      <c r="DD46" s="157"/>
      <c r="DE46" s="158"/>
      <c r="DF46" s="158"/>
      <c r="DG46" s="27"/>
      <c r="DH46" s="157"/>
      <c r="DI46" s="158"/>
      <c r="DJ46" s="158"/>
      <c r="DK46" s="27"/>
      <c r="DL46" s="157"/>
      <c r="DM46" s="158"/>
      <c r="DN46" s="158"/>
      <c r="DO46" s="27"/>
      <c r="DP46" s="157"/>
      <c r="DQ46" s="158"/>
      <c r="DR46" s="158"/>
      <c r="DS46" s="27"/>
      <c r="DT46" s="157"/>
      <c r="DU46" s="158"/>
      <c r="DV46" s="158"/>
      <c r="DW46" s="27"/>
      <c r="DX46" s="157"/>
      <c r="DY46" s="158"/>
      <c r="DZ46" s="158"/>
      <c r="EA46" s="27"/>
      <c r="EB46" s="157"/>
      <c r="EC46" s="158"/>
      <c r="ED46" s="158"/>
      <c r="EE46" s="27"/>
      <c r="EF46" s="157"/>
      <c r="EG46" s="158"/>
      <c r="EH46" s="158"/>
      <c r="EI46" s="27"/>
      <c r="EJ46" s="157"/>
      <c r="EK46" s="158"/>
      <c r="EL46" s="158"/>
      <c r="EM46" s="27"/>
      <c r="EN46" s="157"/>
      <c r="EO46" s="158"/>
      <c r="EP46" s="158"/>
      <c r="EQ46" s="27"/>
      <c r="ER46" s="157"/>
      <c r="ES46" s="158"/>
      <c r="ET46" s="158"/>
      <c r="EU46" s="27"/>
      <c r="EV46" s="157"/>
      <c r="EW46" s="158"/>
      <c r="EX46" s="158"/>
      <c r="EY46" s="27"/>
      <c r="EZ46" s="157"/>
      <c r="FA46" s="158"/>
      <c r="FB46" s="158"/>
      <c r="FC46" s="27"/>
      <c r="FD46" s="157"/>
      <c r="FE46" s="158"/>
      <c r="FF46" s="158"/>
      <c r="FG46" s="27"/>
      <c r="FH46" s="157"/>
      <c r="FI46" s="158"/>
      <c r="FJ46" s="158"/>
      <c r="FK46" s="27"/>
      <c r="FL46" s="157"/>
      <c r="FM46" s="158"/>
      <c r="FN46" s="158"/>
      <c r="FO46" s="27"/>
      <c r="FP46" s="157"/>
      <c r="FQ46" s="158"/>
      <c r="FR46" s="158"/>
      <c r="FS46" s="27"/>
      <c r="FT46" s="157"/>
      <c r="FU46" s="158"/>
      <c r="FV46" s="158"/>
      <c r="FW46" s="27"/>
      <c r="FX46" s="157"/>
      <c r="FY46" s="158"/>
      <c r="FZ46" s="158"/>
      <c r="GA46" s="27"/>
      <c r="GB46" s="157"/>
      <c r="GC46" s="158"/>
      <c r="GD46" s="158"/>
      <c r="GE46" s="27"/>
      <c r="GF46" s="157"/>
      <c r="GG46" s="158"/>
      <c r="GH46" s="158"/>
      <c r="GI46" s="27"/>
      <c r="GJ46" s="157"/>
      <c r="GK46" s="158"/>
      <c r="GL46" s="158"/>
      <c r="GM46" s="27"/>
      <c r="GN46" s="157"/>
      <c r="GO46" s="158"/>
      <c r="GP46" s="158"/>
      <c r="GQ46" s="27"/>
      <c r="GR46" s="157"/>
      <c r="GS46" s="158"/>
      <c r="GT46" s="158"/>
      <c r="GU46" s="27"/>
      <c r="GV46" s="157"/>
      <c r="GW46" s="158"/>
      <c r="GX46" s="158"/>
      <c r="GY46" s="27"/>
      <c r="GZ46" s="157"/>
      <c r="HA46" s="158"/>
      <c r="HB46" s="158"/>
      <c r="HC46" s="27"/>
      <c r="HD46" s="157"/>
      <c r="HE46" s="158"/>
      <c r="HF46" s="158"/>
      <c r="HG46" s="27"/>
      <c r="HH46" s="157"/>
      <c r="HI46" s="158"/>
      <c r="HJ46" s="158"/>
      <c r="HK46" s="27"/>
      <c r="HL46" s="157"/>
      <c r="HM46" s="158"/>
      <c r="HN46" s="158"/>
      <c r="HO46" s="27"/>
      <c r="HP46" s="157"/>
      <c r="HQ46" s="158"/>
      <c r="HR46" s="158"/>
      <c r="HS46" s="27"/>
      <c r="HT46" s="157"/>
      <c r="HU46" s="158"/>
      <c r="HV46" s="158"/>
      <c r="HW46" s="27"/>
      <c r="HX46" s="157"/>
      <c r="HY46" s="158"/>
      <c r="HZ46" s="158"/>
      <c r="IA46" s="27"/>
      <c r="IB46" s="157"/>
      <c r="IC46" s="158"/>
      <c r="ID46" s="158"/>
      <c r="IE46" s="27"/>
    </row>
    <row r="47" spans="1:239" s="155" customFormat="1">
      <c r="A47" s="159" t="s">
        <v>52</v>
      </c>
      <c r="B47" s="160">
        <v>20.250032000000001</v>
      </c>
      <c r="C47" s="160">
        <v>0.66</v>
      </c>
      <c r="D47" s="63">
        <v>2.923566482431549E-3</v>
      </c>
      <c r="E47" s="158"/>
      <c r="F47" s="157"/>
      <c r="G47" s="158"/>
      <c r="H47" s="158"/>
      <c r="I47" s="158"/>
      <c r="J47" s="157"/>
      <c r="K47" s="158"/>
      <c r="L47" s="158"/>
      <c r="M47" s="158"/>
      <c r="N47" s="157"/>
      <c r="O47" s="158"/>
      <c r="P47" s="158"/>
      <c r="Q47" s="158"/>
      <c r="R47" s="157"/>
      <c r="S47" s="158"/>
      <c r="T47" s="158"/>
      <c r="U47" s="158"/>
      <c r="V47" s="157"/>
      <c r="W47" s="158"/>
      <c r="X47" s="158"/>
      <c r="Y47" s="158"/>
      <c r="Z47" s="157"/>
      <c r="AA47" s="158"/>
      <c r="AB47" s="158"/>
      <c r="AC47" s="158"/>
      <c r="AD47" s="157"/>
      <c r="AE47" s="158"/>
      <c r="AF47" s="158"/>
      <c r="AG47" s="158"/>
      <c r="AH47" s="157"/>
      <c r="AI47" s="158"/>
      <c r="AJ47" s="158"/>
      <c r="AK47" s="158"/>
      <c r="AL47" s="157"/>
      <c r="AM47" s="158"/>
      <c r="AN47" s="158"/>
      <c r="AO47" s="158"/>
      <c r="AP47" s="157"/>
      <c r="AQ47" s="158"/>
      <c r="AR47" s="158"/>
      <c r="AS47" s="158"/>
      <c r="AT47" s="157"/>
      <c r="AU47" s="158"/>
      <c r="AV47" s="158"/>
      <c r="AW47" s="158"/>
      <c r="AX47" s="157"/>
      <c r="AY47" s="158"/>
      <c r="AZ47" s="158"/>
      <c r="BA47" s="158"/>
      <c r="BB47" s="157"/>
      <c r="BC47" s="158"/>
      <c r="BD47" s="158"/>
      <c r="BE47" s="158"/>
      <c r="BF47" s="157"/>
      <c r="BG47" s="158"/>
      <c r="BH47" s="158"/>
      <c r="BI47" s="158"/>
      <c r="BJ47" s="157"/>
      <c r="BK47" s="158"/>
      <c r="BL47" s="158"/>
      <c r="BM47" s="158"/>
      <c r="BN47" s="157"/>
      <c r="BO47" s="158"/>
      <c r="BP47" s="158"/>
      <c r="BQ47" s="158"/>
      <c r="BR47" s="157"/>
      <c r="BS47" s="158"/>
      <c r="BT47" s="158"/>
      <c r="BU47" s="158"/>
      <c r="BV47" s="157"/>
      <c r="BW47" s="158"/>
      <c r="BX47" s="158"/>
      <c r="BY47" s="158"/>
      <c r="BZ47" s="157"/>
      <c r="CA47" s="158"/>
      <c r="CB47" s="158"/>
      <c r="CC47" s="158"/>
      <c r="CD47" s="157"/>
      <c r="CE47" s="158"/>
      <c r="CF47" s="158"/>
      <c r="CG47" s="158"/>
      <c r="CH47" s="157"/>
      <c r="CI47" s="158"/>
      <c r="CJ47" s="158"/>
      <c r="CK47" s="158"/>
      <c r="CL47" s="157"/>
      <c r="CM47" s="158"/>
      <c r="CN47" s="158"/>
      <c r="CO47" s="158"/>
      <c r="CP47" s="157"/>
      <c r="CQ47" s="158"/>
      <c r="CR47" s="158"/>
      <c r="CS47" s="158"/>
      <c r="CT47" s="157"/>
      <c r="CU47" s="158"/>
      <c r="CV47" s="158"/>
      <c r="CW47" s="158"/>
      <c r="CX47" s="157"/>
      <c r="CY47" s="158"/>
      <c r="CZ47" s="158"/>
      <c r="DA47" s="158"/>
      <c r="DB47" s="157"/>
      <c r="DC47" s="158"/>
      <c r="DD47" s="158"/>
      <c r="DE47" s="158"/>
      <c r="DF47" s="157"/>
      <c r="DG47" s="158"/>
      <c r="DH47" s="158"/>
      <c r="DI47" s="158"/>
      <c r="DJ47" s="157"/>
      <c r="DK47" s="158"/>
      <c r="DL47" s="158"/>
      <c r="DM47" s="158"/>
      <c r="DN47" s="157"/>
      <c r="DO47" s="158"/>
      <c r="DP47" s="158"/>
      <c r="DQ47" s="158"/>
      <c r="DR47" s="157"/>
      <c r="DS47" s="158"/>
      <c r="DT47" s="158"/>
      <c r="DU47" s="158"/>
      <c r="DV47" s="157"/>
      <c r="DW47" s="158"/>
      <c r="DX47" s="158"/>
      <c r="DY47" s="158"/>
      <c r="DZ47" s="157"/>
      <c r="EA47" s="158"/>
      <c r="EB47" s="158"/>
      <c r="EC47" s="158"/>
      <c r="ED47" s="157"/>
      <c r="EE47" s="158"/>
      <c r="EF47" s="158"/>
      <c r="EG47" s="158"/>
      <c r="EH47" s="157"/>
      <c r="EI47" s="158"/>
      <c r="EJ47" s="158"/>
      <c r="EK47" s="158"/>
      <c r="EL47" s="157"/>
      <c r="EM47" s="158"/>
      <c r="EN47" s="158"/>
      <c r="EO47" s="158"/>
      <c r="EP47" s="157"/>
      <c r="EQ47" s="158"/>
      <c r="ER47" s="158"/>
      <c r="ES47" s="158"/>
      <c r="ET47" s="157"/>
      <c r="EU47" s="158"/>
      <c r="EV47" s="158"/>
      <c r="EW47" s="158"/>
      <c r="EX47" s="157"/>
      <c r="EY47" s="158"/>
      <c r="EZ47" s="158"/>
      <c r="FA47" s="158"/>
      <c r="FB47" s="157"/>
      <c r="FC47" s="158"/>
      <c r="FD47" s="158"/>
      <c r="FE47" s="158"/>
      <c r="FF47" s="157"/>
      <c r="FG47" s="158"/>
      <c r="FH47" s="158"/>
      <c r="FI47" s="158"/>
      <c r="FJ47" s="157"/>
      <c r="FK47" s="158"/>
      <c r="FL47" s="158"/>
      <c r="FM47" s="158"/>
      <c r="FN47" s="157"/>
      <c r="FO47" s="158"/>
      <c r="FP47" s="158"/>
      <c r="FQ47" s="158"/>
      <c r="FR47" s="157"/>
      <c r="FS47" s="158"/>
      <c r="FT47" s="158"/>
      <c r="FU47" s="158"/>
      <c r="FV47" s="157"/>
      <c r="FW47" s="158"/>
      <c r="FX47" s="158"/>
      <c r="FY47" s="158"/>
      <c r="FZ47" s="157"/>
      <c r="GA47" s="158"/>
      <c r="GB47" s="158"/>
      <c r="GC47" s="158"/>
      <c r="GD47" s="157"/>
      <c r="GE47" s="158"/>
      <c r="GF47" s="158"/>
      <c r="GG47" s="158"/>
      <c r="GH47" s="157"/>
      <c r="GI47" s="158"/>
      <c r="GJ47" s="158"/>
      <c r="GK47" s="158"/>
      <c r="GL47" s="157"/>
      <c r="GM47" s="158"/>
      <c r="GN47" s="158"/>
      <c r="GO47" s="158"/>
      <c r="GP47" s="157"/>
      <c r="GQ47" s="158"/>
      <c r="GR47" s="158"/>
      <c r="GS47" s="158"/>
      <c r="GT47" s="157"/>
      <c r="GU47" s="158"/>
      <c r="GV47" s="158"/>
      <c r="GW47" s="158"/>
      <c r="GX47" s="157"/>
      <c r="GY47" s="158"/>
      <c r="GZ47" s="158"/>
      <c r="HA47" s="158"/>
      <c r="HB47" s="157"/>
      <c r="HC47" s="158"/>
      <c r="HD47" s="158"/>
      <c r="HE47" s="158"/>
      <c r="HF47" s="157"/>
      <c r="HG47" s="158"/>
      <c r="HH47" s="158"/>
      <c r="HI47" s="158"/>
      <c r="HJ47" s="157"/>
      <c r="HK47" s="158"/>
      <c r="HL47" s="158"/>
      <c r="HM47" s="158"/>
      <c r="HN47" s="157"/>
      <c r="HO47" s="158"/>
      <c r="HP47" s="158"/>
      <c r="HQ47" s="158"/>
      <c r="HR47" s="157"/>
      <c r="HS47" s="158"/>
      <c r="HT47" s="158"/>
      <c r="HU47" s="158"/>
      <c r="HV47" s="157"/>
      <c r="HW47" s="158"/>
      <c r="HX47" s="158"/>
      <c r="HY47" s="158"/>
      <c r="HZ47" s="157"/>
      <c r="IA47" s="158"/>
      <c r="IB47" s="158"/>
      <c r="IC47" s="158"/>
    </row>
    <row r="48" spans="1:239" s="156" customFormat="1" ht="13.5" thickBot="1">
      <c r="A48" s="162" t="s">
        <v>53</v>
      </c>
      <c r="B48" s="163">
        <v>6926.4824732694015</v>
      </c>
      <c r="C48" s="163">
        <v>226.36</v>
      </c>
      <c r="D48" s="73">
        <v>1</v>
      </c>
    </row>
    <row r="49" spans="1:239" s="155" customFormat="1" ht="13.5" thickBot="1">
      <c r="A49" s="166"/>
      <c r="B49" s="228"/>
      <c r="C49" s="228"/>
      <c r="D49" s="64"/>
    </row>
    <row r="50" spans="1:239" s="155" customFormat="1" ht="13.5" thickBot="1">
      <c r="A50" s="167" t="s">
        <v>54</v>
      </c>
      <c r="B50" s="229">
        <v>1876.09</v>
      </c>
      <c r="C50" s="229">
        <v>61.31</v>
      </c>
      <c r="D50" s="66">
        <v>1</v>
      </c>
    </row>
    <row r="51" spans="1:239" s="155" customFormat="1">
      <c r="A51" s="168" t="s">
        <v>55</v>
      </c>
      <c r="B51" s="230">
        <v>49.8</v>
      </c>
      <c r="C51" s="230">
        <v>1.64</v>
      </c>
      <c r="D51" s="68">
        <v>2.6544568757362382E-2</v>
      </c>
    </row>
    <row r="52" spans="1:239" s="155" customFormat="1">
      <c r="A52" s="152" t="s">
        <v>56</v>
      </c>
      <c r="B52" s="153">
        <v>312.29000000000002</v>
      </c>
      <c r="C52" s="153">
        <v>10.210000000000001</v>
      </c>
      <c r="D52" s="61">
        <v>0.16645789914129919</v>
      </c>
      <c r="E52" s="158"/>
      <c r="F52" s="158"/>
      <c r="G52" s="27"/>
      <c r="H52" s="157"/>
      <c r="I52" s="158"/>
      <c r="J52" s="158"/>
      <c r="K52" s="27"/>
      <c r="L52" s="157"/>
      <c r="M52" s="158"/>
      <c r="N52" s="158"/>
      <c r="O52" s="27"/>
      <c r="P52" s="157"/>
      <c r="Q52" s="158"/>
      <c r="R52" s="158"/>
      <c r="S52" s="27"/>
      <c r="T52" s="157"/>
      <c r="U52" s="158"/>
      <c r="V52" s="158"/>
      <c r="W52" s="27"/>
      <c r="X52" s="157"/>
      <c r="Y52" s="158"/>
      <c r="Z52" s="158"/>
      <c r="AA52" s="27"/>
      <c r="AB52" s="157"/>
      <c r="AC52" s="158"/>
      <c r="AD52" s="158"/>
      <c r="AE52" s="27"/>
      <c r="AF52" s="157"/>
      <c r="AG52" s="158"/>
      <c r="AH52" s="158"/>
      <c r="AI52" s="27"/>
      <c r="AJ52" s="157"/>
      <c r="AK52" s="158"/>
      <c r="AL52" s="158"/>
      <c r="AM52" s="27"/>
      <c r="AN52" s="157"/>
      <c r="AO52" s="158"/>
      <c r="AP52" s="158"/>
      <c r="AQ52" s="27"/>
      <c r="AR52" s="157"/>
      <c r="AS52" s="158"/>
      <c r="AT52" s="158"/>
      <c r="AU52" s="27"/>
      <c r="AV52" s="157"/>
      <c r="AW52" s="158"/>
      <c r="AX52" s="158"/>
      <c r="AY52" s="27"/>
      <c r="AZ52" s="157"/>
      <c r="BA52" s="158"/>
      <c r="BB52" s="158"/>
      <c r="BC52" s="27"/>
      <c r="BD52" s="157"/>
      <c r="BE52" s="158"/>
      <c r="BF52" s="158"/>
      <c r="BG52" s="27"/>
      <c r="BH52" s="157"/>
      <c r="BI52" s="158"/>
      <c r="BJ52" s="158"/>
      <c r="BK52" s="27"/>
      <c r="BL52" s="157"/>
      <c r="BM52" s="158"/>
      <c r="BN52" s="158"/>
      <c r="BO52" s="27"/>
      <c r="BP52" s="157"/>
      <c r="BQ52" s="158"/>
      <c r="BR52" s="158"/>
      <c r="BS52" s="27"/>
      <c r="BT52" s="157"/>
      <c r="BU52" s="158"/>
      <c r="BV52" s="158"/>
      <c r="BW52" s="27"/>
      <c r="BX52" s="157"/>
      <c r="BY52" s="158"/>
      <c r="BZ52" s="158"/>
      <c r="CA52" s="27"/>
      <c r="CB52" s="157"/>
      <c r="CC52" s="158"/>
      <c r="CD52" s="158"/>
      <c r="CE52" s="27"/>
      <c r="CF52" s="157"/>
      <c r="CG52" s="158"/>
      <c r="CH52" s="158"/>
      <c r="CI52" s="27"/>
      <c r="CJ52" s="157"/>
      <c r="CK52" s="158"/>
      <c r="CL52" s="158"/>
      <c r="CM52" s="27"/>
      <c r="CN52" s="157"/>
      <c r="CO52" s="158"/>
      <c r="CP52" s="158"/>
      <c r="CQ52" s="27"/>
      <c r="CR52" s="157"/>
      <c r="CS52" s="158"/>
      <c r="CT52" s="158"/>
      <c r="CU52" s="27"/>
      <c r="CV52" s="157"/>
      <c r="CW52" s="158"/>
      <c r="CX52" s="158"/>
      <c r="CY52" s="27"/>
      <c r="CZ52" s="157"/>
      <c r="DA52" s="158"/>
      <c r="DB52" s="158"/>
      <c r="DC52" s="27"/>
      <c r="DD52" s="157"/>
      <c r="DE52" s="158"/>
      <c r="DF52" s="158"/>
      <c r="DG52" s="27"/>
      <c r="DH52" s="157"/>
      <c r="DI52" s="158"/>
      <c r="DJ52" s="158"/>
      <c r="DK52" s="27"/>
      <c r="DL52" s="157"/>
      <c r="DM52" s="158"/>
      <c r="DN52" s="158"/>
      <c r="DO52" s="27"/>
      <c r="DP52" s="157"/>
      <c r="DQ52" s="158"/>
      <c r="DR52" s="158"/>
      <c r="DS52" s="27"/>
      <c r="DT52" s="157"/>
      <c r="DU52" s="158"/>
      <c r="DV52" s="158"/>
      <c r="DW52" s="27"/>
      <c r="DX52" s="157"/>
      <c r="DY52" s="158"/>
      <c r="DZ52" s="158"/>
      <c r="EA52" s="27"/>
      <c r="EB52" s="157"/>
      <c r="EC52" s="158"/>
      <c r="ED52" s="158"/>
      <c r="EE52" s="27"/>
      <c r="EF52" s="157"/>
      <c r="EG52" s="158"/>
      <c r="EH52" s="158"/>
      <c r="EI52" s="27"/>
      <c r="EJ52" s="157"/>
      <c r="EK52" s="158"/>
      <c r="EL52" s="158"/>
      <c r="EM52" s="27"/>
      <c r="EN52" s="157"/>
      <c r="EO52" s="158"/>
      <c r="EP52" s="158"/>
      <c r="EQ52" s="27"/>
      <c r="ER52" s="157"/>
      <c r="ES52" s="158"/>
      <c r="ET52" s="158"/>
      <c r="EU52" s="27"/>
      <c r="EV52" s="157"/>
      <c r="EW52" s="158"/>
      <c r="EX52" s="158"/>
      <c r="EY52" s="27"/>
      <c r="EZ52" s="157"/>
      <c r="FA52" s="158"/>
      <c r="FB52" s="158"/>
      <c r="FC52" s="27"/>
      <c r="FD52" s="157"/>
      <c r="FE52" s="158"/>
      <c r="FF52" s="158"/>
      <c r="FG52" s="27"/>
      <c r="FH52" s="157"/>
      <c r="FI52" s="158"/>
      <c r="FJ52" s="158"/>
      <c r="FK52" s="27"/>
      <c r="FL52" s="157"/>
      <c r="FM52" s="158"/>
      <c r="FN52" s="158"/>
      <c r="FO52" s="27"/>
      <c r="FP52" s="157"/>
      <c r="FQ52" s="158"/>
      <c r="FR52" s="158"/>
      <c r="FS52" s="27"/>
      <c r="FT52" s="157"/>
      <c r="FU52" s="158"/>
      <c r="FV52" s="158"/>
      <c r="FW52" s="27"/>
      <c r="FX52" s="157"/>
      <c r="FY52" s="158"/>
      <c r="FZ52" s="158"/>
      <c r="GA52" s="27"/>
      <c r="GB52" s="157"/>
      <c r="GC52" s="158"/>
      <c r="GD52" s="158"/>
      <c r="GE52" s="27"/>
      <c r="GF52" s="157"/>
      <c r="GG52" s="158"/>
      <c r="GH52" s="158"/>
      <c r="GI52" s="27"/>
      <c r="GJ52" s="157"/>
      <c r="GK52" s="158"/>
      <c r="GL52" s="158"/>
      <c r="GM52" s="27"/>
      <c r="GN52" s="157"/>
      <c r="GO52" s="158"/>
      <c r="GP52" s="158"/>
      <c r="GQ52" s="27"/>
      <c r="GR52" s="157"/>
      <c r="GS52" s="158"/>
      <c r="GT52" s="158"/>
      <c r="GU52" s="27"/>
      <c r="GV52" s="157"/>
      <c r="GW52" s="158"/>
      <c r="GX52" s="158"/>
      <c r="GY52" s="27"/>
      <c r="GZ52" s="157"/>
      <c r="HA52" s="158"/>
      <c r="HB52" s="158"/>
      <c r="HC52" s="27"/>
      <c r="HD52" s="157"/>
      <c r="HE52" s="158"/>
      <c r="HF52" s="158"/>
      <c r="HG52" s="27"/>
      <c r="HH52" s="157"/>
      <c r="HI52" s="158"/>
      <c r="HJ52" s="158"/>
      <c r="HK52" s="27"/>
      <c r="HL52" s="157"/>
      <c r="HM52" s="158"/>
      <c r="HN52" s="158"/>
      <c r="HO52" s="27"/>
      <c r="HP52" s="157"/>
      <c r="HQ52" s="158"/>
      <c r="HR52" s="158"/>
      <c r="HS52" s="27"/>
      <c r="HT52" s="157"/>
      <c r="HU52" s="158"/>
      <c r="HV52" s="158"/>
      <c r="HW52" s="27"/>
      <c r="HX52" s="157"/>
      <c r="HY52" s="158"/>
      <c r="HZ52" s="158"/>
      <c r="IA52" s="27"/>
      <c r="IB52" s="157"/>
      <c r="IC52" s="158"/>
      <c r="ID52" s="158"/>
      <c r="IE52" s="27"/>
    </row>
    <row r="53" spans="1:239" s="26" customFormat="1">
      <c r="A53" s="152" t="s">
        <v>57</v>
      </c>
      <c r="B53" s="153">
        <v>1514</v>
      </c>
      <c r="C53" s="153">
        <v>49.46</v>
      </c>
      <c r="D53" s="61">
        <v>0.8069975321013384</v>
      </c>
    </row>
    <row r="54" spans="1:239" ht="13.5" thickBot="1">
      <c r="A54" s="169" t="s">
        <v>18</v>
      </c>
      <c r="B54" s="231">
        <v>0</v>
      </c>
      <c r="C54" s="231">
        <v>0</v>
      </c>
      <c r="D54" s="70">
        <v>0</v>
      </c>
    </row>
    <row r="55" spans="1:239">
      <c r="A55" s="165" t="s">
        <v>283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zoomScaleNormal="100" workbookViewId="0">
      <selection activeCell="H46" sqref="H46"/>
    </sheetView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4" width="13.140625" style="2"/>
    <col min="255" max="255" width="52.140625" style="2" customWidth="1"/>
    <col min="256" max="257" width="14.42578125" style="2" customWidth="1"/>
    <col min="258" max="258" width="9.85546875" style="2" customWidth="1"/>
    <col min="259" max="510" width="13.140625" style="2"/>
    <col min="511" max="511" width="52.140625" style="2" customWidth="1"/>
    <col min="512" max="513" width="14.42578125" style="2" customWidth="1"/>
    <col min="514" max="514" width="9.85546875" style="2" customWidth="1"/>
    <col min="515" max="766" width="13.140625" style="2"/>
    <col min="767" max="767" width="52.140625" style="2" customWidth="1"/>
    <col min="768" max="769" width="14.42578125" style="2" customWidth="1"/>
    <col min="770" max="770" width="9.85546875" style="2" customWidth="1"/>
    <col min="771" max="1022" width="13.140625" style="2"/>
    <col min="1023" max="1023" width="52.140625" style="2" customWidth="1"/>
    <col min="1024" max="1025" width="14.42578125" style="2" customWidth="1"/>
    <col min="1026" max="1026" width="9.85546875" style="2" customWidth="1"/>
    <col min="1027" max="1278" width="13.140625" style="2"/>
    <col min="1279" max="1279" width="52.140625" style="2" customWidth="1"/>
    <col min="1280" max="1281" width="14.42578125" style="2" customWidth="1"/>
    <col min="1282" max="1282" width="9.85546875" style="2" customWidth="1"/>
    <col min="1283" max="1534" width="13.140625" style="2"/>
    <col min="1535" max="1535" width="52.140625" style="2" customWidth="1"/>
    <col min="1536" max="1537" width="14.42578125" style="2" customWidth="1"/>
    <col min="1538" max="1538" width="9.85546875" style="2" customWidth="1"/>
    <col min="1539" max="1790" width="13.140625" style="2"/>
    <col min="1791" max="1791" width="52.140625" style="2" customWidth="1"/>
    <col min="1792" max="1793" width="14.42578125" style="2" customWidth="1"/>
    <col min="1794" max="1794" width="9.85546875" style="2" customWidth="1"/>
    <col min="1795" max="2046" width="13.140625" style="2"/>
    <col min="2047" max="2047" width="52.140625" style="2" customWidth="1"/>
    <col min="2048" max="2049" width="14.42578125" style="2" customWidth="1"/>
    <col min="2050" max="2050" width="9.85546875" style="2" customWidth="1"/>
    <col min="2051" max="2302" width="13.140625" style="2"/>
    <col min="2303" max="2303" width="52.140625" style="2" customWidth="1"/>
    <col min="2304" max="2305" width="14.42578125" style="2" customWidth="1"/>
    <col min="2306" max="2306" width="9.85546875" style="2" customWidth="1"/>
    <col min="2307" max="2558" width="13.140625" style="2"/>
    <col min="2559" max="2559" width="52.140625" style="2" customWidth="1"/>
    <col min="2560" max="2561" width="14.42578125" style="2" customWidth="1"/>
    <col min="2562" max="2562" width="9.85546875" style="2" customWidth="1"/>
    <col min="2563" max="2814" width="13.140625" style="2"/>
    <col min="2815" max="2815" width="52.140625" style="2" customWidth="1"/>
    <col min="2816" max="2817" width="14.42578125" style="2" customWidth="1"/>
    <col min="2818" max="2818" width="9.85546875" style="2" customWidth="1"/>
    <col min="2819" max="3070" width="13.140625" style="2"/>
    <col min="3071" max="3071" width="52.140625" style="2" customWidth="1"/>
    <col min="3072" max="3073" width="14.42578125" style="2" customWidth="1"/>
    <col min="3074" max="3074" width="9.85546875" style="2" customWidth="1"/>
    <col min="3075" max="3326" width="13.140625" style="2"/>
    <col min="3327" max="3327" width="52.140625" style="2" customWidth="1"/>
    <col min="3328" max="3329" width="14.42578125" style="2" customWidth="1"/>
    <col min="3330" max="3330" width="9.85546875" style="2" customWidth="1"/>
    <col min="3331" max="3582" width="13.140625" style="2"/>
    <col min="3583" max="3583" width="52.140625" style="2" customWidth="1"/>
    <col min="3584" max="3585" width="14.42578125" style="2" customWidth="1"/>
    <col min="3586" max="3586" width="9.85546875" style="2" customWidth="1"/>
    <col min="3587" max="3838" width="13.140625" style="2"/>
    <col min="3839" max="3839" width="52.140625" style="2" customWidth="1"/>
    <col min="3840" max="3841" width="14.42578125" style="2" customWidth="1"/>
    <col min="3842" max="3842" width="9.85546875" style="2" customWidth="1"/>
    <col min="3843" max="4094" width="13.140625" style="2"/>
    <col min="4095" max="4095" width="52.140625" style="2" customWidth="1"/>
    <col min="4096" max="4097" width="14.42578125" style="2" customWidth="1"/>
    <col min="4098" max="4098" width="9.85546875" style="2" customWidth="1"/>
    <col min="4099" max="4350" width="13.140625" style="2"/>
    <col min="4351" max="4351" width="52.140625" style="2" customWidth="1"/>
    <col min="4352" max="4353" width="14.42578125" style="2" customWidth="1"/>
    <col min="4354" max="4354" width="9.85546875" style="2" customWidth="1"/>
    <col min="4355" max="4606" width="13.140625" style="2"/>
    <col min="4607" max="4607" width="52.140625" style="2" customWidth="1"/>
    <col min="4608" max="4609" width="14.42578125" style="2" customWidth="1"/>
    <col min="4610" max="4610" width="9.85546875" style="2" customWidth="1"/>
    <col min="4611" max="4862" width="13.140625" style="2"/>
    <col min="4863" max="4863" width="52.140625" style="2" customWidth="1"/>
    <col min="4864" max="4865" width="14.42578125" style="2" customWidth="1"/>
    <col min="4866" max="4866" width="9.85546875" style="2" customWidth="1"/>
    <col min="4867" max="5118" width="13.140625" style="2"/>
    <col min="5119" max="5119" width="52.140625" style="2" customWidth="1"/>
    <col min="5120" max="5121" width="14.42578125" style="2" customWidth="1"/>
    <col min="5122" max="5122" width="9.85546875" style="2" customWidth="1"/>
    <col min="5123" max="5374" width="13.140625" style="2"/>
    <col min="5375" max="5375" width="52.140625" style="2" customWidth="1"/>
    <col min="5376" max="5377" width="14.42578125" style="2" customWidth="1"/>
    <col min="5378" max="5378" width="9.85546875" style="2" customWidth="1"/>
    <col min="5379" max="5630" width="13.140625" style="2"/>
    <col min="5631" max="5631" width="52.140625" style="2" customWidth="1"/>
    <col min="5632" max="5633" width="14.42578125" style="2" customWidth="1"/>
    <col min="5634" max="5634" width="9.85546875" style="2" customWidth="1"/>
    <col min="5635" max="5886" width="13.140625" style="2"/>
    <col min="5887" max="5887" width="52.140625" style="2" customWidth="1"/>
    <col min="5888" max="5889" width="14.42578125" style="2" customWidth="1"/>
    <col min="5890" max="5890" width="9.85546875" style="2" customWidth="1"/>
    <col min="5891" max="6142" width="13.140625" style="2"/>
    <col min="6143" max="6143" width="52.140625" style="2" customWidth="1"/>
    <col min="6144" max="6145" width="14.42578125" style="2" customWidth="1"/>
    <col min="6146" max="6146" width="9.85546875" style="2" customWidth="1"/>
    <col min="6147" max="6398" width="13.140625" style="2"/>
    <col min="6399" max="6399" width="52.140625" style="2" customWidth="1"/>
    <col min="6400" max="6401" width="14.42578125" style="2" customWidth="1"/>
    <col min="6402" max="6402" width="9.85546875" style="2" customWidth="1"/>
    <col min="6403" max="6654" width="13.140625" style="2"/>
    <col min="6655" max="6655" width="52.140625" style="2" customWidth="1"/>
    <col min="6656" max="6657" width="14.42578125" style="2" customWidth="1"/>
    <col min="6658" max="6658" width="9.85546875" style="2" customWidth="1"/>
    <col min="6659" max="6910" width="13.140625" style="2"/>
    <col min="6911" max="6911" width="52.140625" style="2" customWidth="1"/>
    <col min="6912" max="6913" width="14.42578125" style="2" customWidth="1"/>
    <col min="6914" max="6914" width="9.85546875" style="2" customWidth="1"/>
    <col min="6915" max="7166" width="13.140625" style="2"/>
    <col min="7167" max="7167" width="52.140625" style="2" customWidth="1"/>
    <col min="7168" max="7169" width="14.42578125" style="2" customWidth="1"/>
    <col min="7170" max="7170" width="9.85546875" style="2" customWidth="1"/>
    <col min="7171" max="7422" width="13.140625" style="2"/>
    <col min="7423" max="7423" width="52.140625" style="2" customWidth="1"/>
    <col min="7424" max="7425" width="14.42578125" style="2" customWidth="1"/>
    <col min="7426" max="7426" width="9.85546875" style="2" customWidth="1"/>
    <col min="7427" max="7678" width="13.140625" style="2"/>
    <col min="7679" max="7679" width="52.140625" style="2" customWidth="1"/>
    <col min="7680" max="7681" width="14.42578125" style="2" customWidth="1"/>
    <col min="7682" max="7682" width="9.85546875" style="2" customWidth="1"/>
    <col min="7683" max="7934" width="13.140625" style="2"/>
    <col min="7935" max="7935" width="52.140625" style="2" customWidth="1"/>
    <col min="7936" max="7937" width="14.42578125" style="2" customWidth="1"/>
    <col min="7938" max="7938" width="9.85546875" style="2" customWidth="1"/>
    <col min="7939" max="8190" width="13.140625" style="2"/>
    <col min="8191" max="8191" width="52.140625" style="2" customWidth="1"/>
    <col min="8192" max="8193" width="14.42578125" style="2" customWidth="1"/>
    <col min="8194" max="8194" width="9.85546875" style="2" customWidth="1"/>
    <col min="8195" max="8446" width="13.140625" style="2"/>
    <col min="8447" max="8447" width="52.140625" style="2" customWidth="1"/>
    <col min="8448" max="8449" width="14.42578125" style="2" customWidth="1"/>
    <col min="8450" max="8450" width="9.85546875" style="2" customWidth="1"/>
    <col min="8451" max="8702" width="13.140625" style="2"/>
    <col min="8703" max="8703" width="52.140625" style="2" customWidth="1"/>
    <col min="8704" max="8705" width="14.42578125" style="2" customWidth="1"/>
    <col min="8706" max="8706" width="9.85546875" style="2" customWidth="1"/>
    <col min="8707" max="8958" width="13.140625" style="2"/>
    <col min="8959" max="8959" width="52.140625" style="2" customWidth="1"/>
    <col min="8960" max="8961" width="14.42578125" style="2" customWidth="1"/>
    <col min="8962" max="8962" width="9.85546875" style="2" customWidth="1"/>
    <col min="8963" max="9214" width="13.140625" style="2"/>
    <col min="9215" max="9215" width="52.140625" style="2" customWidth="1"/>
    <col min="9216" max="9217" width="14.42578125" style="2" customWidth="1"/>
    <col min="9218" max="9218" width="9.85546875" style="2" customWidth="1"/>
    <col min="9219" max="9470" width="13.140625" style="2"/>
    <col min="9471" max="9471" width="52.140625" style="2" customWidth="1"/>
    <col min="9472" max="9473" width="14.42578125" style="2" customWidth="1"/>
    <col min="9474" max="9474" width="9.85546875" style="2" customWidth="1"/>
    <col min="9475" max="9726" width="13.140625" style="2"/>
    <col min="9727" max="9727" width="52.140625" style="2" customWidth="1"/>
    <col min="9728" max="9729" width="14.42578125" style="2" customWidth="1"/>
    <col min="9730" max="9730" width="9.85546875" style="2" customWidth="1"/>
    <col min="9731" max="9982" width="13.140625" style="2"/>
    <col min="9983" max="9983" width="52.140625" style="2" customWidth="1"/>
    <col min="9984" max="9985" width="14.42578125" style="2" customWidth="1"/>
    <col min="9986" max="9986" width="9.85546875" style="2" customWidth="1"/>
    <col min="9987" max="10238" width="13.140625" style="2"/>
    <col min="10239" max="10239" width="52.140625" style="2" customWidth="1"/>
    <col min="10240" max="10241" width="14.42578125" style="2" customWidth="1"/>
    <col min="10242" max="10242" width="9.85546875" style="2" customWidth="1"/>
    <col min="10243" max="10494" width="13.140625" style="2"/>
    <col min="10495" max="10495" width="52.140625" style="2" customWidth="1"/>
    <col min="10496" max="10497" width="14.42578125" style="2" customWidth="1"/>
    <col min="10498" max="10498" width="9.85546875" style="2" customWidth="1"/>
    <col min="10499" max="10750" width="13.140625" style="2"/>
    <col min="10751" max="10751" width="52.140625" style="2" customWidth="1"/>
    <col min="10752" max="10753" width="14.42578125" style="2" customWidth="1"/>
    <col min="10754" max="10754" width="9.85546875" style="2" customWidth="1"/>
    <col min="10755" max="11006" width="13.140625" style="2"/>
    <col min="11007" max="11007" width="52.140625" style="2" customWidth="1"/>
    <col min="11008" max="11009" width="14.42578125" style="2" customWidth="1"/>
    <col min="11010" max="11010" width="9.85546875" style="2" customWidth="1"/>
    <col min="11011" max="11262" width="13.140625" style="2"/>
    <col min="11263" max="11263" width="52.140625" style="2" customWidth="1"/>
    <col min="11264" max="11265" width="14.42578125" style="2" customWidth="1"/>
    <col min="11266" max="11266" width="9.85546875" style="2" customWidth="1"/>
    <col min="11267" max="11518" width="13.140625" style="2"/>
    <col min="11519" max="11519" width="52.140625" style="2" customWidth="1"/>
    <col min="11520" max="11521" width="14.42578125" style="2" customWidth="1"/>
    <col min="11522" max="11522" width="9.85546875" style="2" customWidth="1"/>
    <col min="11523" max="11774" width="13.140625" style="2"/>
    <col min="11775" max="11775" width="52.140625" style="2" customWidth="1"/>
    <col min="11776" max="11777" width="14.42578125" style="2" customWidth="1"/>
    <col min="11778" max="11778" width="9.85546875" style="2" customWidth="1"/>
    <col min="11779" max="12030" width="13.140625" style="2"/>
    <col min="12031" max="12031" width="52.140625" style="2" customWidth="1"/>
    <col min="12032" max="12033" width="14.42578125" style="2" customWidth="1"/>
    <col min="12034" max="12034" width="9.85546875" style="2" customWidth="1"/>
    <col min="12035" max="12286" width="13.140625" style="2"/>
    <col min="12287" max="12287" width="52.140625" style="2" customWidth="1"/>
    <col min="12288" max="12289" width="14.42578125" style="2" customWidth="1"/>
    <col min="12290" max="12290" width="9.85546875" style="2" customWidth="1"/>
    <col min="12291" max="12542" width="13.140625" style="2"/>
    <col min="12543" max="12543" width="52.140625" style="2" customWidth="1"/>
    <col min="12544" max="12545" width="14.42578125" style="2" customWidth="1"/>
    <col min="12546" max="12546" width="9.85546875" style="2" customWidth="1"/>
    <col min="12547" max="12798" width="13.140625" style="2"/>
    <col min="12799" max="12799" width="52.140625" style="2" customWidth="1"/>
    <col min="12800" max="12801" width="14.42578125" style="2" customWidth="1"/>
    <col min="12802" max="12802" width="9.85546875" style="2" customWidth="1"/>
    <col min="12803" max="13054" width="13.140625" style="2"/>
    <col min="13055" max="13055" width="52.140625" style="2" customWidth="1"/>
    <col min="13056" max="13057" width="14.42578125" style="2" customWidth="1"/>
    <col min="13058" max="13058" width="9.85546875" style="2" customWidth="1"/>
    <col min="13059" max="13310" width="13.140625" style="2"/>
    <col min="13311" max="13311" width="52.140625" style="2" customWidth="1"/>
    <col min="13312" max="13313" width="14.42578125" style="2" customWidth="1"/>
    <col min="13314" max="13314" width="9.85546875" style="2" customWidth="1"/>
    <col min="13315" max="13566" width="13.140625" style="2"/>
    <col min="13567" max="13567" width="52.140625" style="2" customWidth="1"/>
    <col min="13568" max="13569" width="14.42578125" style="2" customWidth="1"/>
    <col min="13570" max="13570" width="9.85546875" style="2" customWidth="1"/>
    <col min="13571" max="13822" width="13.140625" style="2"/>
    <col min="13823" max="13823" width="52.140625" style="2" customWidth="1"/>
    <col min="13824" max="13825" width="14.42578125" style="2" customWidth="1"/>
    <col min="13826" max="13826" width="9.85546875" style="2" customWidth="1"/>
    <col min="13827" max="14078" width="13.140625" style="2"/>
    <col min="14079" max="14079" width="52.140625" style="2" customWidth="1"/>
    <col min="14080" max="14081" width="14.42578125" style="2" customWidth="1"/>
    <col min="14082" max="14082" width="9.85546875" style="2" customWidth="1"/>
    <col min="14083" max="14334" width="13.140625" style="2"/>
    <col min="14335" max="14335" width="52.140625" style="2" customWidth="1"/>
    <col min="14336" max="14337" width="14.42578125" style="2" customWidth="1"/>
    <col min="14338" max="14338" width="9.85546875" style="2" customWidth="1"/>
    <col min="14339" max="14590" width="13.140625" style="2"/>
    <col min="14591" max="14591" width="52.140625" style="2" customWidth="1"/>
    <col min="14592" max="14593" width="14.42578125" style="2" customWidth="1"/>
    <col min="14594" max="14594" width="9.85546875" style="2" customWidth="1"/>
    <col min="14595" max="14846" width="13.140625" style="2"/>
    <col min="14847" max="14847" width="52.140625" style="2" customWidth="1"/>
    <col min="14848" max="14849" width="14.42578125" style="2" customWidth="1"/>
    <col min="14850" max="14850" width="9.85546875" style="2" customWidth="1"/>
    <col min="14851" max="15102" width="13.140625" style="2"/>
    <col min="15103" max="15103" width="52.140625" style="2" customWidth="1"/>
    <col min="15104" max="15105" width="14.42578125" style="2" customWidth="1"/>
    <col min="15106" max="15106" width="9.85546875" style="2" customWidth="1"/>
    <col min="15107" max="15358" width="13.140625" style="2"/>
    <col min="15359" max="15359" width="52.140625" style="2" customWidth="1"/>
    <col min="15360" max="15361" width="14.42578125" style="2" customWidth="1"/>
    <col min="15362" max="15362" width="9.85546875" style="2" customWidth="1"/>
    <col min="15363" max="15614" width="13.140625" style="2"/>
    <col min="15615" max="15615" width="52.140625" style="2" customWidth="1"/>
    <col min="15616" max="15617" width="14.42578125" style="2" customWidth="1"/>
    <col min="15618" max="15618" width="9.85546875" style="2" customWidth="1"/>
    <col min="15619" max="15870" width="13.140625" style="2"/>
    <col min="15871" max="15871" width="52.140625" style="2" customWidth="1"/>
    <col min="15872" max="15873" width="14.42578125" style="2" customWidth="1"/>
    <col min="15874" max="15874" width="9.85546875" style="2" customWidth="1"/>
    <col min="15875" max="16126" width="13.140625" style="2"/>
    <col min="16127" max="16127" width="52.140625" style="2" customWidth="1"/>
    <col min="16128" max="16129" width="14.42578125" style="2" customWidth="1"/>
    <col min="16130" max="16130" width="9.85546875" style="2" customWidth="1"/>
    <col min="16131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299</v>
      </c>
      <c r="B2" s="1"/>
      <c r="C2" s="1"/>
      <c r="D2" s="1"/>
    </row>
    <row r="3" spans="1:4">
      <c r="A3" s="136" t="s">
        <v>281</v>
      </c>
      <c r="B3" s="1"/>
      <c r="C3" s="1"/>
      <c r="D3" s="1"/>
    </row>
    <row r="4" spans="1:4">
      <c r="A4" s="136" t="s">
        <v>323</v>
      </c>
      <c r="B4" s="1"/>
      <c r="C4" s="1"/>
      <c r="D4" s="1"/>
    </row>
    <row r="5" spans="1:4" ht="13.5" thickBot="1">
      <c r="A5" s="3" t="s">
        <v>4</v>
      </c>
      <c r="B5" s="137">
        <v>30600</v>
      </c>
      <c r="C5" s="138" t="s">
        <v>5</v>
      </c>
    </row>
    <row r="6" spans="1:4">
      <c r="A6" s="6"/>
      <c r="B6" s="139" t="s">
        <v>6</v>
      </c>
      <c r="C6" s="56">
        <v>39934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11</v>
      </c>
      <c r="D8" s="144" t="s">
        <v>13</v>
      </c>
    </row>
    <row r="9" spans="1:4">
      <c r="A9" s="141" t="s">
        <v>14</v>
      </c>
      <c r="B9" s="145"/>
    </row>
    <row r="10" spans="1:4">
      <c r="A10" s="146" t="s">
        <v>15</v>
      </c>
      <c r="B10" s="145">
        <v>0</v>
      </c>
      <c r="C10" s="145">
        <v>0</v>
      </c>
      <c r="D10" s="57">
        <v>0</v>
      </c>
    </row>
    <row r="11" spans="1:4">
      <c r="A11" s="146" t="s">
        <v>16</v>
      </c>
      <c r="B11" s="2">
        <v>0</v>
      </c>
      <c r="C11" s="2">
        <v>0</v>
      </c>
      <c r="D11" s="57">
        <v>0</v>
      </c>
    </row>
    <row r="12" spans="1:4">
      <c r="A12" s="146" t="s">
        <v>17</v>
      </c>
      <c r="B12" s="145">
        <v>513</v>
      </c>
      <c r="C12" s="145">
        <v>16.760000000000002</v>
      </c>
      <c r="D12" s="57">
        <v>6.7494235521067841E-2</v>
      </c>
    </row>
    <row r="13" spans="1:4">
      <c r="A13" s="146" t="s">
        <v>18</v>
      </c>
      <c r="B13" s="145">
        <v>0</v>
      </c>
      <c r="C13" s="145">
        <v>0</v>
      </c>
      <c r="D13" s="57">
        <v>0</v>
      </c>
    </row>
    <row r="14" spans="1:4">
      <c r="A14" s="146" t="s">
        <v>19</v>
      </c>
      <c r="B14" s="145">
        <v>0</v>
      </c>
      <c r="C14" s="145">
        <v>0</v>
      </c>
      <c r="D14" s="57">
        <v>0</v>
      </c>
    </row>
    <row r="15" spans="1:4">
      <c r="A15" s="138" t="s">
        <v>20</v>
      </c>
      <c r="B15" s="145">
        <v>1541</v>
      </c>
      <c r="C15" s="145">
        <v>50.34</v>
      </c>
      <c r="D15" s="57">
        <v>0.20274584198433832</v>
      </c>
    </row>
    <row r="16" spans="1:4">
      <c r="A16" s="138" t="s">
        <v>21</v>
      </c>
      <c r="B16" s="145">
        <v>55.8</v>
      </c>
      <c r="C16" s="145">
        <v>1.84</v>
      </c>
      <c r="D16" s="57">
        <v>7.3414782496600108E-3</v>
      </c>
    </row>
    <row r="17" spans="1:4">
      <c r="A17" s="138" t="s">
        <v>22</v>
      </c>
      <c r="B17" s="145">
        <v>1350</v>
      </c>
      <c r="C17" s="145">
        <v>44.12</v>
      </c>
      <c r="D17" s="57">
        <v>0.17761640926596803</v>
      </c>
    </row>
    <row r="18" spans="1:4">
      <c r="A18" s="138" t="s">
        <v>23</v>
      </c>
      <c r="B18" s="145">
        <v>2128.6799999999998</v>
      </c>
      <c r="C18" s="145">
        <v>69.56</v>
      </c>
      <c r="D18" s="57">
        <v>0.28006555413057843</v>
      </c>
    </row>
    <row r="19" spans="1:4">
      <c r="A19" s="138" t="s">
        <v>24</v>
      </c>
      <c r="B19" s="145">
        <v>478.5</v>
      </c>
      <c r="C19" s="145">
        <v>15.63</v>
      </c>
      <c r="D19" s="57">
        <v>6.2955149506493113E-2</v>
      </c>
    </row>
    <row r="20" spans="1:4">
      <c r="A20" s="138" t="s">
        <v>25</v>
      </c>
      <c r="B20" s="145">
        <v>342.77</v>
      </c>
      <c r="C20" s="145">
        <v>11.2</v>
      </c>
      <c r="D20" s="57">
        <v>4.5097464151182112E-2</v>
      </c>
    </row>
    <row r="21" spans="1:4">
      <c r="A21" s="138" t="s">
        <v>26</v>
      </c>
      <c r="B21" s="145">
        <v>788.5</v>
      </c>
      <c r="C21" s="145">
        <v>25.77</v>
      </c>
      <c r="D21" s="57">
        <v>0.10374113978238206</v>
      </c>
    </row>
    <row r="22" spans="1:4">
      <c r="A22" s="148" t="s">
        <v>27</v>
      </c>
      <c r="B22" s="149">
        <v>7198.25</v>
      </c>
      <c r="C22" s="149">
        <v>235.22</v>
      </c>
      <c r="D22" s="59">
        <v>0.94705727259166983</v>
      </c>
    </row>
    <row r="23" spans="1:4">
      <c r="A23" s="151" t="s">
        <v>28</v>
      </c>
      <c r="B23" s="2">
        <v>0</v>
      </c>
      <c r="C23" s="2">
        <v>0</v>
      </c>
    </row>
    <row r="24" spans="1:4">
      <c r="A24" s="146" t="s">
        <v>29</v>
      </c>
      <c r="B24" s="145">
        <v>0</v>
      </c>
      <c r="C24" s="145">
        <v>0</v>
      </c>
      <c r="D24" s="57">
        <v>0</v>
      </c>
    </row>
    <row r="25" spans="1:4">
      <c r="A25" s="146" t="s">
        <v>30</v>
      </c>
      <c r="B25" s="145">
        <v>0</v>
      </c>
      <c r="C25" s="145">
        <v>0</v>
      </c>
      <c r="D25" s="57">
        <v>0</v>
      </c>
    </row>
    <row r="26" spans="1:4">
      <c r="A26" s="146" t="s">
        <v>31</v>
      </c>
      <c r="B26" s="145">
        <v>0</v>
      </c>
      <c r="C26" s="145">
        <v>0</v>
      </c>
      <c r="D26" s="57">
        <v>0</v>
      </c>
    </row>
    <row r="27" spans="1:4">
      <c r="A27" s="146" t="s">
        <v>32</v>
      </c>
      <c r="B27" s="145">
        <v>0</v>
      </c>
      <c r="C27" s="145">
        <v>0</v>
      </c>
      <c r="D27" s="57">
        <v>0</v>
      </c>
    </row>
    <row r="28" spans="1:4">
      <c r="A28" s="146" t="s">
        <v>33</v>
      </c>
      <c r="B28" s="145">
        <v>0</v>
      </c>
      <c r="C28" s="145">
        <v>0</v>
      </c>
      <c r="D28" s="57">
        <v>0</v>
      </c>
    </row>
    <row r="29" spans="1:4">
      <c r="A29" s="146" t="s">
        <v>34</v>
      </c>
      <c r="B29" s="145">
        <v>0</v>
      </c>
      <c r="C29" s="145">
        <v>0</v>
      </c>
      <c r="D29" s="57">
        <v>0</v>
      </c>
    </row>
    <row r="30" spans="1:4">
      <c r="A30" s="146" t="s">
        <v>35</v>
      </c>
      <c r="B30" s="145">
        <v>0</v>
      </c>
      <c r="C30" s="145">
        <v>0</v>
      </c>
      <c r="D30" s="57">
        <v>0</v>
      </c>
    </row>
    <row r="31" spans="1:4">
      <c r="A31" s="146" t="s">
        <v>36</v>
      </c>
      <c r="B31" s="145">
        <v>0</v>
      </c>
      <c r="C31" s="145">
        <v>0</v>
      </c>
      <c r="D31" s="57">
        <v>0</v>
      </c>
    </row>
    <row r="32" spans="1:4">
      <c r="A32" s="152" t="s">
        <v>37</v>
      </c>
      <c r="B32" s="153">
        <v>0</v>
      </c>
      <c r="C32" s="153">
        <v>0</v>
      </c>
      <c r="D32" s="61">
        <v>0</v>
      </c>
    </row>
    <row r="33" spans="1:239" s="155" customFormat="1">
      <c r="A33" s="141" t="s">
        <v>38</v>
      </c>
      <c r="B33" s="2">
        <v>0</v>
      </c>
      <c r="C33" s="2">
        <v>0</v>
      </c>
      <c r="D33" s="2"/>
    </row>
    <row r="34" spans="1:239" s="155" customFormat="1">
      <c r="A34" s="146" t="s">
        <v>39</v>
      </c>
      <c r="B34" s="145">
        <v>382.1490610602612</v>
      </c>
      <c r="C34" s="145">
        <v>12.49</v>
      </c>
      <c r="D34" s="57">
        <v>5.027847705917389E-2</v>
      </c>
    </row>
    <row r="35" spans="1:239" s="155" customFormat="1">
      <c r="A35" s="138" t="s">
        <v>40</v>
      </c>
      <c r="B35" s="145">
        <v>382.1490610602612</v>
      </c>
      <c r="C35" s="145">
        <v>12.49</v>
      </c>
      <c r="D35" s="57">
        <v>5.027847705917389E-2</v>
      </c>
    </row>
    <row r="36" spans="1:239" s="156" customFormat="1">
      <c r="A36" s="148" t="s">
        <v>41</v>
      </c>
      <c r="B36" s="149">
        <v>7580.3990610602614</v>
      </c>
      <c r="C36" s="149">
        <v>247.71</v>
      </c>
      <c r="D36" s="59">
        <v>0.99733574965084371</v>
      </c>
    </row>
    <row r="37" spans="1:239" s="155" customFormat="1">
      <c r="A37" s="141" t="s">
        <v>42</v>
      </c>
      <c r="B37" s="2">
        <v>0</v>
      </c>
      <c r="C37" s="2">
        <v>0</v>
      </c>
      <c r="D37" s="2"/>
    </row>
    <row r="38" spans="1:239" s="155" customFormat="1">
      <c r="A38" s="138" t="s">
        <v>43</v>
      </c>
      <c r="B38" s="145">
        <v>16</v>
      </c>
      <c r="C38" s="145">
        <v>0.52</v>
      </c>
      <c r="D38" s="57">
        <v>2.1050833690781394E-3</v>
      </c>
    </row>
    <row r="39" spans="1:239" s="155" customFormat="1">
      <c r="A39" s="138" t="s">
        <v>44</v>
      </c>
      <c r="B39" s="145">
        <v>1.23</v>
      </c>
      <c r="C39" s="145">
        <v>0.04</v>
      </c>
      <c r="D39" s="57">
        <v>1.6182828399788197E-4</v>
      </c>
    </row>
    <row r="40" spans="1:239" s="155" customFormat="1">
      <c r="A40" s="146" t="s">
        <v>45</v>
      </c>
      <c r="B40" s="145">
        <v>0</v>
      </c>
      <c r="C40" s="145">
        <v>0</v>
      </c>
      <c r="D40" s="57">
        <v>0</v>
      </c>
    </row>
    <row r="41" spans="1:239" s="155" customFormat="1">
      <c r="A41" s="152" t="s">
        <v>46</v>
      </c>
      <c r="B41" s="153">
        <v>17.23</v>
      </c>
      <c r="C41" s="153">
        <v>0.56000000000000005</v>
      </c>
      <c r="D41" s="61">
        <v>2.2669116530760216E-3</v>
      </c>
      <c r="E41" s="158"/>
      <c r="F41" s="158"/>
      <c r="G41" s="27"/>
      <c r="H41" s="157"/>
      <c r="I41" s="158"/>
      <c r="J41" s="158"/>
      <c r="K41" s="27"/>
      <c r="L41" s="157"/>
      <c r="M41" s="158"/>
      <c r="N41" s="158"/>
      <c r="O41" s="27"/>
      <c r="P41" s="157"/>
      <c r="Q41" s="158"/>
      <c r="R41" s="158"/>
      <c r="S41" s="27"/>
      <c r="T41" s="157"/>
      <c r="U41" s="158"/>
      <c r="V41" s="158"/>
      <c r="W41" s="27"/>
      <c r="X41" s="157"/>
      <c r="Y41" s="158"/>
      <c r="Z41" s="158"/>
      <c r="AA41" s="27"/>
      <c r="AB41" s="157"/>
      <c r="AC41" s="158"/>
      <c r="AD41" s="158"/>
      <c r="AE41" s="27"/>
      <c r="AF41" s="157"/>
      <c r="AG41" s="158"/>
      <c r="AH41" s="158"/>
      <c r="AI41" s="27"/>
      <c r="AJ41" s="157"/>
      <c r="AK41" s="158"/>
      <c r="AL41" s="158"/>
      <c r="AM41" s="27"/>
      <c r="AN41" s="157"/>
      <c r="AO41" s="158"/>
      <c r="AP41" s="158"/>
      <c r="AQ41" s="27"/>
      <c r="AR41" s="157"/>
      <c r="AS41" s="158"/>
      <c r="AT41" s="158"/>
      <c r="AU41" s="27"/>
      <c r="AV41" s="157"/>
      <c r="AW41" s="158"/>
      <c r="AX41" s="158"/>
      <c r="AY41" s="27"/>
      <c r="AZ41" s="157"/>
      <c r="BA41" s="158"/>
      <c r="BB41" s="158"/>
      <c r="BC41" s="27"/>
      <c r="BD41" s="157"/>
      <c r="BE41" s="158"/>
      <c r="BF41" s="158"/>
      <c r="BG41" s="27"/>
      <c r="BH41" s="157"/>
      <c r="BI41" s="158"/>
      <c r="BJ41" s="158"/>
      <c r="BK41" s="27"/>
      <c r="BL41" s="157"/>
      <c r="BM41" s="158"/>
      <c r="BN41" s="158"/>
      <c r="BO41" s="27"/>
      <c r="BP41" s="157"/>
      <c r="BQ41" s="158"/>
      <c r="BR41" s="158"/>
      <c r="BS41" s="27"/>
      <c r="BT41" s="157"/>
      <c r="BU41" s="158"/>
      <c r="BV41" s="158"/>
      <c r="BW41" s="27"/>
      <c r="BX41" s="157"/>
      <c r="BY41" s="158"/>
      <c r="BZ41" s="158"/>
      <c r="CA41" s="27"/>
      <c r="CB41" s="157"/>
      <c r="CC41" s="158"/>
      <c r="CD41" s="158"/>
      <c r="CE41" s="27"/>
      <c r="CF41" s="157"/>
      <c r="CG41" s="158"/>
      <c r="CH41" s="158"/>
      <c r="CI41" s="27"/>
      <c r="CJ41" s="157"/>
      <c r="CK41" s="158"/>
      <c r="CL41" s="158"/>
      <c r="CM41" s="27"/>
      <c r="CN41" s="157"/>
      <c r="CO41" s="158"/>
      <c r="CP41" s="158"/>
      <c r="CQ41" s="27"/>
      <c r="CR41" s="157"/>
      <c r="CS41" s="158"/>
      <c r="CT41" s="158"/>
      <c r="CU41" s="27"/>
      <c r="CV41" s="157"/>
      <c r="CW41" s="158"/>
      <c r="CX41" s="158"/>
      <c r="CY41" s="27"/>
      <c r="CZ41" s="157"/>
      <c r="DA41" s="158"/>
      <c r="DB41" s="158"/>
      <c r="DC41" s="27"/>
      <c r="DD41" s="157"/>
      <c r="DE41" s="158"/>
      <c r="DF41" s="158"/>
      <c r="DG41" s="27"/>
      <c r="DH41" s="157"/>
      <c r="DI41" s="158"/>
      <c r="DJ41" s="158"/>
      <c r="DK41" s="27"/>
      <c r="DL41" s="157"/>
      <c r="DM41" s="158"/>
      <c r="DN41" s="158"/>
      <c r="DO41" s="27"/>
      <c r="DP41" s="157"/>
      <c r="DQ41" s="158"/>
      <c r="DR41" s="158"/>
      <c r="DS41" s="27"/>
      <c r="DT41" s="157"/>
      <c r="DU41" s="158"/>
      <c r="DV41" s="158"/>
      <c r="DW41" s="27"/>
      <c r="DX41" s="157"/>
      <c r="DY41" s="158"/>
      <c r="DZ41" s="158"/>
      <c r="EA41" s="27"/>
      <c r="EB41" s="157"/>
      <c r="EC41" s="158"/>
      <c r="ED41" s="158"/>
      <c r="EE41" s="27"/>
      <c r="EF41" s="157"/>
      <c r="EG41" s="158"/>
      <c r="EH41" s="158"/>
      <c r="EI41" s="27"/>
      <c r="EJ41" s="157"/>
      <c r="EK41" s="158"/>
      <c r="EL41" s="158"/>
      <c r="EM41" s="27"/>
      <c r="EN41" s="157"/>
      <c r="EO41" s="158"/>
      <c r="EP41" s="158"/>
      <c r="EQ41" s="27"/>
      <c r="ER41" s="157"/>
      <c r="ES41" s="158"/>
      <c r="ET41" s="158"/>
      <c r="EU41" s="27"/>
      <c r="EV41" s="157"/>
      <c r="EW41" s="158"/>
      <c r="EX41" s="158"/>
      <c r="EY41" s="27"/>
      <c r="EZ41" s="157"/>
      <c r="FA41" s="158"/>
      <c r="FB41" s="158"/>
      <c r="FC41" s="27"/>
      <c r="FD41" s="157"/>
      <c r="FE41" s="158"/>
      <c r="FF41" s="158"/>
      <c r="FG41" s="27"/>
      <c r="FH41" s="157"/>
      <c r="FI41" s="158"/>
      <c r="FJ41" s="158"/>
      <c r="FK41" s="27"/>
      <c r="FL41" s="157"/>
      <c r="FM41" s="158"/>
      <c r="FN41" s="158"/>
      <c r="FO41" s="27"/>
      <c r="FP41" s="157"/>
      <c r="FQ41" s="158"/>
      <c r="FR41" s="158"/>
      <c r="FS41" s="27"/>
      <c r="FT41" s="157"/>
      <c r="FU41" s="158"/>
      <c r="FV41" s="158"/>
      <c r="FW41" s="27"/>
      <c r="FX41" s="157"/>
      <c r="FY41" s="158"/>
      <c r="FZ41" s="158"/>
      <c r="GA41" s="27"/>
      <c r="GB41" s="157"/>
      <c r="GC41" s="158"/>
      <c r="GD41" s="158"/>
      <c r="GE41" s="27"/>
      <c r="GF41" s="157"/>
      <c r="GG41" s="158"/>
      <c r="GH41" s="158"/>
      <c r="GI41" s="27"/>
      <c r="GJ41" s="157"/>
      <c r="GK41" s="158"/>
      <c r="GL41" s="158"/>
      <c r="GM41" s="27"/>
      <c r="GN41" s="157"/>
      <c r="GO41" s="158"/>
      <c r="GP41" s="158"/>
      <c r="GQ41" s="27"/>
      <c r="GR41" s="157"/>
      <c r="GS41" s="158"/>
      <c r="GT41" s="158"/>
      <c r="GU41" s="27"/>
      <c r="GV41" s="157"/>
      <c r="GW41" s="158"/>
      <c r="GX41" s="158"/>
      <c r="GY41" s="27"/>
      <c r="GZ41" s="157"/>
      <c r="HA41" s="158"/>
      <c r="HB41" s="158"/>
      <c r="HC41" s="27"/>
      <c r="HD41" s="157"/>
      <c r="HE41" s="158"/>
      <c r="HF41" s="158"/>
      <c r="HG41" s="27"/>
      <c r="HH41" s="157"/>
      <c r="HI41" s="158"/>
      <c r="HJ41" s="158"/>
      <c r="HK41" s="27"/>
      <c r="HL41" s="157"/>
      <c r="HM41" s="158"/>
      <c r="HN41" s="158"/>
      <c r="HO41" s="27"/>
      <c r="HP41" s="157"/>
      <c r="HQ41" s="158"/>
      <c r="HR41" s="158"/>
      <c r="HS41" s="27"/>
      <c r="HT41" s="157"/>
      <c r="HU41" s="158"/>
      <c r="HV41" s="158"/>
      <c r="HW41" s="27"/>
      <c r="HX41" s="157"/>
      <c r="HY41" s="158"/>
      <c r="HZ41" s="158"/>
      <c r="IA41" s="27"/>
      <c r="IB41" s="157"/>
      <c r="IC41" s="158"/>
      <c r="ID41" s="158"/>
      <c r="IE41" s="27"/>
    </row>
    <row r="42" spans="1:239" s="155" customFormat="1">
      <c r="A42" s="141" t="s">
        <v>47</v>
      </c>
      <c r="B42" s="2">
        <v>0</v>
      </c>
      <c r="C42" s="2">
        <v>0</v>
      </c>
      <c r="D42" s="2"/>
    </row>
    <row r="43" spans="1:239" s="155" customFormat="1">
      <c r="A43" s="146" t="s">
        <v>48</v>
      </c>
      <c r="B43" s="145">
        <v>1.1200319999999997</v>
      </c>
      <c r="C43" s="145">
        <v>0.04</v>
      </c>
      <c r="D43" s="57">
        <v>1.4736004600220787E-4</v>
      </c>
    </row>
    <row r="44" spans="1:239" s="155" customFormat="1">
      <c r="A44" s="146" t="s">
        <v>49</v>
      </c>
      <c r="B44" s="145">
        <v>0</v>
      </c>
      <c r="C44" s="145">
        <v>0</v>
      </c>
      <c r="D44" s="57">
        <v>0</v>
      </c>
    </row>
    <row r="45" spans="1:239" s="155" customFormat="1">
      <c r="A45" s="146" t="s">
        <v>50</v>
      </c>
      <c r="B45" s="145">
        <v>1.9</v>
      </c>
      <c r="C45" s="145">
        <v>0.06</v>
      </c>
      <c r="D45" s="57">
        <v>2.4997865007802904E-4</v>
      </c>
    </row>
    <row r="46" spans="1:239" s="155" customFormat="1">
      <c r="A46" s="152" t="s">
        <v>51</v>
      </c>
      <c r="B46" s="153">
        <v>3.0200319999999996</v>
      </c>
      <c r="C46" s="153">
        <v>0.1</v>
      </c>
      <c r="D46" s="61">
        <v>3.9733869608023692E-4</v>
      </c>
      <c r="E46" s="158"/>
      <c r="F46" s="158"/>
      <c r="G46" s="27"/>
      <c r="H46" s="157"/>
      <c r="I46" s="158"/>
      <c r="J46" s="158"/>
      <c r="K46" s="27"/>
      <c r="L46" s="157"/>
      <c r="M46" s="158"/>
      <c r="N46" s="158"/>
      <c r="O46" s="27"/>
      <c r="P46" s="157"/>
      <c r="Q46" s="158"/>
      <c r="R46" s="158"/>
      <c r="S46" s="27"/>
      <c r="T46" s="157"/>
      <c r="U46" s="158"/>
      <c r="V46" s="158"/>
      <c r="W46" s="27"/>
      <c r="X46" s="157"/>
      <c r="Y46" s="158"/>
      <c r="Z46" s="158"/>
      <c r="AA46" s="27"/>
      <c r="AB46" s="157"/>
      <c r="AC46" s="158"/>
      <c r="AD46" s="158"/>
      <c r="AE46" s="27"/>
      <c r="AF46" s="157"/>
      <c r="AG46" s="158"/>
      <c r="AH46" s="158"/>
      <c r="AI46" s="27"/>
      <c r="AJ46" s="157"/>
      <c r="AK46" s="158"/>
      <c r="AL46" s="158"/>
      <c r="AM46" s="27"/>
      <c r="AN46" s="157"/>
      <c r="AO46" s="158"/>
      <c r="AP46" s="158"/>
      <c r="AQ46" s="27"/>
      <c r="AR46" s="157"/>
      <c r="AS46" s="158"/>
      <c r="AT46" s="158"/>
      <c r="AU46" s="27"/>
      <c r="AV46" s="157"/>
      <c r="AW46" s="158"/>
      <c r="AX46" s="158"/>
      <c r="AY46" s="27"/>
      <c r="AZ46" s="157"/>
      <c r="BA46" s="158"/>
      <c r="BB46" s="158"/>
      <c r="BC46" s="27"/>
      <c r="BD46" s="157"/>
      <c r="BE46" s="158"/>
      <c r="BF46" s="158"/>
      <c r="BG46" s="27"/>
      <c r="BH46" s="157"/>
      <c r="BI46" s="158"/>
      <c r="BJ46" s="158"/>
      <c r="BK46" s="27"/>
      <c r="BL46" s="157"/>
      <c r="BM46" s="158"/>
      <c r="BN46" s="158"/>
      <c r="BO46" s="27"/>
      <c r="BP46" s="157"/>
      <c r="BQ46" s="158"/>
      <c r="BR46" s="158"/>
      <c r="BS46" s="27"/>
      <c r="BT46" s="157"/>
      <c r="BU46" s="158"/>
      <c r="BV46" s="158"/>
      <c r="BW46" s="27"/>
      <c r="BX46" s="157"/>
      <c r="BY46" s="158"/>
      <c r="BZ46" s="158"/>
      <c r="CA46" s="27"/>
      <c r="CB46" s="157"/>
      <c r="CC46" s="158"/>
      <c r="CD46" s="158"/>
      <c r="CE46" s="27"/>
      <c r="CF46" s="157"/>
      <c r="CG46" s="158"/>
      <c r="CH46" s="158"/>
      <c r="CI46" s="27"/>
      <c r="CJ46" s="157"/>
      <c r="CK46" s="158"/>
      <c r="CL46" s="158"/>
      <c r="CM46" s="27"/>
      <c r="CN46" s="157"/>
      <c r="CO46" s="158"/>
      <c r="CP46" s="158"/>
      <c r="CQ46" s="27"/>
      <c r="CR46" s="157"/>
      <c r="CS46" s="158"/>
      <c r="CT46" s="158"/>
      <c r="CU46" s="27"/>
      <c r="CV46" s="157"/>
      <c r="CW46" s="158"/>
      <c r="CX46" s="158"/>
      <c r="CY46" s="27"/>
      <c r="CZ46" s="157"/>
      <c r="DA46" s="158"/>
      <c r="DB46" s="158"/>
      <c r="DC46" s="27"/>
      <c r="DD46" s="157"/>
      <c r="DE46" s="158"/>
      <c r="DF46" s="158"/>
      <c r="DG46" s="27"/>
      <c r="DH46" s="157"/>
      <c r="DI46" s="158"/>
      <c r="DJ46" s="158"/>
      <c r="DK46" s="27"/>
      <c r="DL46" s="157"/>
      <c r="DM46" s="158"/>
      <c r="DN46" s="158"/>
      <c r="DO46" s="27"/>
      <c r="DP46" s="157"/>
      <c r="DQ46" s="158"/>
      <c r="DR46" s="158"/>
      <c r="DS46" s="27"/>
      <c r="DT46" s="157"/>
      <c r="DU46" s="158"/>
      <c r="DV46" s="158"/>
      <c r="DW46" s="27"/>
      <c r="DX46" s="157"/>
      <c r="DY46" s="158"/>
      <c r="DZ46" s="158"/>
      <c r="EA46" s="27"/>
      <c r="EB46" s="157"/>
      <c r="EC46" s="158"/>
      <c r="ED46" s="158"/>
      <c r="EE46" s="27"/>
      <c r="EF46" s="157"/>
      <c r="EG46" s="158"/>
      <c r="EH46" s="158"/>
      <c r="EI46" s="27"/>
      <c r="EJ46" s="157"/>
      <c r="EK46" s="158"/>
      <c r="EL46" s="158"/>
      <c r="EM46" s="27"/>
      <c r="EN46" s="157"/>
      <c r="EO46" s="158"/>
      <c r="EP46" s="158"/>
      <c r="EQ46" s="27"/>
      <c r="ER46" s="157"/>
      <c r="ES46" s="158"/>
      <c r="ET46" s="158"/>
      <c r="EU46" s="27"/>
      <c r="EV46" s="157"/>
      <c r="EW46" s="158"/>
      <c r="EX46" s="158"/>
      <c r="EY46" s="27"/>
      <c r="EZ46" s="157"/>
      <c r="FA46" s="158"/>
      <c r="FB46" s="158"/>
      <c r="FC46" s="27"/>
      <c r="FD46" s="157"/>
      <c r="FE46" s="158"/>
      <c r="FF46" s="158"/>
      <c r="FG46" s="27"/>
      <c r="FH46" s="157"/>
      <c r="FI46" s="158"/>
      <c r="FJ46" s="158"/>
      <c r="FK46" s="27"/>
      <c r="FL46" s="157"/>
      <c r="FM46" s="158"/>
      <c r="FN46" s="158"/>
      <c r="FO46" s="27"/>
      <c r="FP46" s="157"/>
      <c r="FQ46" s="158"/>
      <c r="FR46" s="158"/>
      <c r="FS46" s="27"/>
      <c r="FT46" s="157"/>
      <c r="FU46" s="158"/>
      <c r="FV46" s="158"/>
      <c r="FW46" s="27"/>
      <c r="FX46" s="157"/>
      <c r="FY46" s="158"/>
      <c r="FZ46" s="158"/>
      <c r="GA46" s="27"/>
      <c r="GB46" s="157"/>
      <c r="GC46" s="158"/>
      <c r="GD46" s="158"/>
      <c r="GE46" s="27"/>
      <c r="GF46" s="157"/>
      <c r="GG46" s="158"/>
      <c r="GH46" s="158"/>
      <c r="GI46" s="27"/>
      <c r="GJ46" s="157"/>
      <c r="GK46" s="158"/>
      <c r="GL46" s="158"/>
      <c r="GM46" s="27"/>
      <c r="GN46" s="157"/>
      <c r="GO46" s="158"/>
      <c r="GP46" s="158"/>
      <c r="GQ46" s="27"/>
      <c r="GR46" s="157"/>
      <c r="GS46" s="158"/>
      <c r="GT46" s="158"/>
      <c r="GU46" s="27"/>
      <c r="GV46" s="157"/>
      <c r="GW46" s="158"/>
      <c r="GX46" s="158"/>
      <c r="GY46" s="27"/>
      <c r="GZ46" s="157"/>
      <c r="HA46" s="158"/>
      <c r="HB46" s="158"/>
      <c r="HC46" s="27"/>
      <c r="HD46" s="157"/>
      <c r="HE46" s="158"/>
      <c r="HF46" s="158"/>
      <c r="HG46" s="27"/>
      <c r="HH46" s="157"/>
      <c r="HI46" s="158"/>
      <c r="HJ46" s="158"/>
      <c r="HK46" s="27"/>
      <c r="HL46" s="157"/>
      <c r="HM46" s="158"/>
      <c r="HN46" s="158"/>
      <c r="HO46" s="27"/>
      <c r="HP46" s="157"/>
      <c r="HQ46" s="158"/>
      <c r="HR46" s="158"/>
      <c r="HS46" s="27"/>
      <c r="HT46" s="157"/>
      <c r="HU46" s="158"/>
      <c r="HV46" s="158"/>
      <c r="HW46" s="27"/>
      <c r="HX46" s="157"/>
      <c r="HY46" s="158"/>
      <c r="HZ46" s="158"/>
      <c r="IA46" s="27"/>
      <c r="IB46" s="157"/>
      <c r="IC46" s="158"/>
      <c r="ID46" s="158"/>
      <c r="IE46" s="27"/>
    </row>
    <row r="47" spans="1:239" s="155" customFormat="1">
      <c r="A47" s="159" t="s">
        <v>52</v>
      </c>
      <c r="B47" s="160">
        <v>20.250032000000001</v>
      </c>
      <c r="C47" s="160">
        <v>0.66</v>
      </c>
      <c r="D47" s="63">
        <v>2.6642503491562585E-3</v>
      </c>
      <c r="E47" s="158"/>
      <c r="F47" s="157"/>
      <c r="G47" s="158"/>
      <c r="H47" s="158"/>
      <c r="I47" s="158"/>
      <c r="J47" s="157"/>
      <c r="K47" s="158"/>
      <c r="L47" s="158"/>
      <c r="M47" s="158"/>
      <c r="N47" s="157"/>
      <c r="O47" s="158"/>
      <c r="P47" s="158"/>
      <c r="Q47" s="158"/>
      <c r="R47" s="157"/>
      <c r="S47" s="158"/>
      <c r="T47" s="158"/>
      <c r="U47" s="158"/>
      <c r="V47" s="157"/>
      <c r="W47" s="158"/>
      <c r="X47" s="158"/>
      <c r="Y47" s="158"/>
      <c r="Z47" s="157"/>
      <c r="AA47" s="158"/>
      <c r="AB47" s="158"/>
      <c r="AC47" s="158"/>
      <c r="AD47" s="157"/>
      <c r="AE47" s="158"/>
      <c r="AF47" s="158"/>
      <c r="AG47" s="158"/>
      <c r="AH47" s="157"/>
      <c r="AI47" s="158"/>
      <c r="AJ47" s="158"/>
      <c r="AK47" s="158"/>
      <c r="AL47" s="157"/>
      <c r="AM47" s="158"/>
      <c r="AN47" s="158"/>
      <c r="AO47" s="158"/>
      <c r="AP47" s="157"/>
      <c r="AQ47" s="158"/>
      <c r="AR47" s="158"/>
      <c r="AS47" s="158"/>
      <c r="AT47" s="157"/>
      <c r="AU47" s="158"/>
      <c r="AV47" s="158"/>
      <c r="AW47" s="158"/>
      <c r="AX47" s="157"/>
      <c r="AY47" s="158"/>
      <c r="AZ47" s="158"/>
      <c r="BA47" s="158"/>
      <c r="BB47" s="157"/>
      <c r="BC47" s="158"/>
      <c r="BD47" s="158"/>
      <c r="BE47" s="158"/>
      <c r="BF47" s="157"/>
      <c r="BG47" s="158"/>
      <c r="BH47" s="158"/>
      <c r="BI47" s="158"/>
      <c r="BJ47" s="157"/>
      <c r="BK47" s="158"/>
      <c r="BL47" s="158"/>
      <c r="BM47" s="158"/>
      <c r="BN47" s="157"/>
      <c r="BO47" s="158"/>
      <c r="BP47" s="158"/>
      <c r="BQ47" s="158"/>
      <c r="BR47" s="157"/>
      <c r="BS47" s="158"/>
      <c r="BT47" s="158"/>
      <c r="BU47" s="158"/>
      <c r="BV47" s="157"/>
      <c r="BW47" s="158"/>
      <c r="BX47" s="158"/>
      <c r="BY47" s="158"/>
      <c r="BZ47" s="157"/>
      <c r="CA47" s="158"/>
      <c r="CB47" s="158"/>
      <c r="CC47" s="158"/>
      <c r="CD47" s="157"/>
      <c r="CE47" s="158"/>
      <c r="CF47" s="158"/>
      <c r="CG47" s="158"/>
      <c r="CH47" s="157"/>
      <c r="CI47" s="158"/>
      <c r="CJ47" s="158"/>
      <c r="CK47" s="158"/>
      <c r="CL47" s="157"/>
      <c r="CM47" s="158"/>
      <c r="CN47" s="158"/>
      <c r="CO47" s="158"/>
      <c r="CP47" s="157"/>
      <c r="CQ47" s="158"/>
      <c r="CR47" s="158"/>
      <c r="CS47" s="158"/>
      <c r="CT47" s="157"/>
      <c r="CU47" s="158"/>
      <c r="CV47" s="158"/>
      <c r="CW47" s="158"/>
      <c r="CX47" s="157"/>
      <c r="CY47" s="158"/>
      <c r="CZ47" s="158"/>
      <c r="DA47" s="158"/>
      <c r="DB47" s="157"/>
      <c r="DC47" s="158"/>
      <c r="DD47" s="158"/>
      <c r="DE47" s="158"/>
      <c r="DF47" s="157"/>
      <c r="DG47" s="158"/>
      <c r="DH47" s="158"/>
      <c r="DI47" s="158"/>
      <c r="DJ47" s="157"/>
      <c r="DK47" s="158"/>
      <c r="DL47" s="158"/>
      <c r="DM47" s="158"/>
      <c r="DN47" s="157"/>
      <c r="DO47" s="158"/>
      <c r="DP47" s="158"/>
      <c r="DQ47" s="158"/>
      <c r="DR47" s="157"/>
      <c r="DS47" s="158"/>
      <c r="DT47" s="158"/>
      <c r="DU47" s="158"/>
      <c r="DV47" s="157"/>
      <c r="DW47" s="158"/>
      <c r="DX47" s="158"/>
      <c r="DY47" s="158"/>
      <c r="DZ47" s="157"/>
      <c r="EA47" s="158"/>
      <c r="EB47" s="158"/>
      <c r="EC47" s="158"/>
      <c r="ED47" s="157"/>
      <c r="EE47" s="158"/>
      <c r="EF47" s="158"/>
      <c r="EG47" s="158"/>
      <c r="EH47" s="157"/>
      <c r="EI47" s="158"/>
      <c r="EJ47" s="158"/>
      <c r="EK47" s="158"/>
      <c r="EL47" s="157"/>
      <c r="EM47" s="158"/>
      <c r="EN47" s="158"/>
      <c r="EO47" s="158"/>
      <c r="EP47" s="157"/>
      <c r="EQ47" s="158"/>
      <c r="ER47" s="158"/>
      <c r="ES47" s="158"/>
      <c r="ET47" s="157"/>
      <c r="EU47" s="158"/>
      <c r="EV47" s="158"/>
      <c r="EW47" s="158"/>
      <c r="EX47" s="157"/>
      <c r="EY47" s="158"/>
      <c r="EZ47" s="158"/>
      <c r="FA47" s="158"/>
      <c r="FB47" s="157"/>
      <c r="FC47" s="158"/>
      <c r="FD47" s="158"/>
      <c r="FE47" s="158"/>
      <c r="FF47" s="157"/>
      <c r="FG47" s="158"/>
      <c r="FH47" s="158"/>
      <c r="FI47" s="158"/>
      <c r="FJ47" s="157"/>
      <c r="FK47" s="158"/>
      <c r="FL47" s="158"/>
      <c r="FM47" s="158"/>
      <c r="FN47" s="157"/>
      <c r="FO47" s="158"/>
      <c r="FP47" s="158"/>
      <c r="FQ47" s="158"/>
      <c r="FR47" s="157"/>
      <c r="FS47" s="158"/>
      <c r="FT47" s="158"/>
      <c r="FU47" s="158"/>
      <c r="FV47" s="157"/>
      <c r="FW47" s="158"/>
      <c r="FX47" s="158"/>
      <c r="FY47" s="158"/>
      <c r="FZ47" s="157"/>
      <c r="GA47" s="158"/>
      <c r="GB47" s="158"/>
      <c r="GC47" s="158"/>
      <c r="GD47" s="157"/>
      <c r="GE47" s="158"/>
      <c r="GF47" s="158"/>
      <c r="GG47" s="158"/>
      <c r="GH47" s="157"/>
      <c r="GI47" s="158"/>
      <c r="GJ47" s="158"/>
      <c r="GK47" s="158"/>
      <c r="GL47" s="157"/>
      <c r="GM47" s="158"/>
      <c r="GN47" s="158"/>
      <c r="GO47" s="158"/>
      <c r="GP47" s="157"/>
      <c r="GQ47" s="158"/>
      <c r="GR47" s="158"/>
      <c r="GS47" s="158"/>
      <c r="GT47" s="157"/>
      <c r="GU47" s="158"/>
      <c r="GV47" s="158"/>
      <c r="GW47" s="158"/>
      <c r="GX47" s="157"/>
      <c r="GY47" s="158"/>
      <c r="GZ47" s="158"/>
      <c r="HA47" s="158"/>
      <c r="HB47" s="157"/>
      <c r="HC47" s="158"/>
      <c r="HD47" s="158"/>
      <c r="HE47" s="158"/>
      <c r="HF47" s="157"/>
      <c r="HG47" s="158"/>
      <c r="HH47" s="158"/>
      <c r="HI47" s="158"/>
      <c r="HJ47" s="157"/>
      <c r="HK47" s="158"/>
      <c r="HL47" s="158"/>
      <c r="HM47" s="158"/>
      <c r="HN47" s="157"/>
      <c r="HO47" s="158"/>
      <c r="HP47" s="158"/>
      <c r="HQ47" s="158"/>
      <c r="HR47" s="157"/>
      <c r="HS47" s="158"/>
      <c r="HT47" s="158"/>
      <c r="HU47" s="158"/>
      <c r="HV47" s="157"/>
      <c r="HW47" s="158"/>
      <c r="HX47" s="158"/>
      <c r="HY47" s="158"/>
      <c r="HZ47" s="157"/>
      <c r="IA47" s="158"/>
      <c r="IB47" s="158"/>
      <c r="IC47" s="158"/>
    </row>
    <row r="48" spans="1:239" s="156" customFormat="1" ht="13.5" thickBot="1">
      <c r="A48" s="162" t="s">
        <v>53</v>
      </c>
      <c r="B48" s="163">
        <v>7600.6490930602613</v>
      </c>
      <c r="C48" s="163">
        <v>248.37</v>
      </c>
      <c r="D48" s="73">
        <v>1</v>
      </c>
    </row>
    <row r="49" spans="1:239" s="155" customFormat="1" ht="13.5" thickBot="1">
      <c r="A49" s="166"/>
      <c r="B49" s="228"/>
      <c r="C49" s="228"/>
      <c r="D49" s="64"/>
    </row>
    <row r="50" spans="1:239" s="155" customFormat="1" ht="13.5" thickBot="1">
      <c r="A50" s="167" t="s">
        <v>54</v>
      </c>
      <c r="B50" s="229">
        <v>1939.57</v>
      </c>
      <c r="C50" s="229">
        <v>63.38</v>
      </c>
      <c r="D50" s="66">
        <v>1</v>
      </c>
    </row>
    <row r="51" spans="1:239" s="155" customFormat="1">
      <c r="A51" s="168" t="s">
        <v>55</v>
      </c>
      <c r="B51" s="230">
        <v>55.8</v>
      </c>
      <c r="C51" s="230">
        <v>1.84</v>
      </c>
      <c r="D51" s="68">
        <v>2.8769263290316927E-2</v>
      </c>
    </row>
    <row r="52" spans="1:239" s="155" customFormat="1">
      <c r="A52" s="152" t="s">
        <v>56</v>
      </c>
      <c r="B52" s="153">
        <v>342.77</v>
      </c>
      <c r="C52" s="153">
        <v>11.2</v>
      </c>
      <c r="D52" s="61">
        <v>0.17672473795738231</v>
      </c>
      <c r="E52" s="158"/>
      <c r="F52" s="158"/>
      <c r="G52" s="27"/>
      <c r="H52" s="157"/>
      <c r="I52" s="158"/>
      <c r="J52" s="158"/>
      <c r="K52" s="27"/>
      <c r="L52" s="157"/>
      <c r="M52" s="158"/>
      <c r="N52" s="158"/>
      <c r="O52" s="27"/>
      <c r="P52" s="157"/>
      <c r="Q52" s="158"/>
      <c r="R52" s="158"/>
      <c r="S52" s="27"/>
      <c r="T52" s="157"/>
      <c r="U52" s="158"/>
      <c r="V52" s="158"/>
      <c r="W52" s="27"/>
      <c r="X52" s="157"/>
      <c r="Y52" s="158"/>
      <c r="Z52" s="158"/>
      <c r="AA52" s="27"/>
      <c r="AB52" s="157"/>
      <c r="AC52" s="158"/>
      <c r="AD52" s="158"/>
      <c r="AE52" s="27"/>
      <c r="AF52" s="157"/>
      <c r="AG52" s="158"/>
      <c r="AH52" s="158"/>
      <c r="AI52" s="27"/>
      <c r="AJ52" s="157"/>
      <c r="AK52" s="158"/>
      <c r="AL52" s="158"/>
      <c r="AM52" s="27"/>
      <c r="AN52" s="157"/>
      <c r="AO52" s="158"/>
      <c r="AP52" s="158"/>
      <c r="AQ52" s="27"/>
      <c r="AR52" s="157"/>
      <c r="AS52" s="158"/>
      <c r="AT52" s="158"/>
      <c r="AU52" s="27"/>
      <c r="AV52" s="157"/>
      <c r="AW52" s="158"/>
      <c r="AX52" s="158"/>
      <c r="AY52" s="27"/>
      <c r="AZ52" s="157"/>
      <c r="BA52" s="158"/>
      <c r="BB52" s="158"/>
      <c r="BC52" s="27"/>
      <c r="BD52" s="157"/>
      <c r="BE52" s="158"/>
      <c r="BF52" s="158"/>
      <c r="BG52" s="27"/>
      <c r="BH52" s="157"/>
      <c r="BI52" s="158"/>
      <c r="BJ52" s="158"/>
      <c r="BK52" s="27"/>
      <c r="BL52" s="157"/>
      <c r="BM52" s="158"/>
      <c r="BN52" s="158"/>
      <c r="BO52" s="27"/>
      <c r="BP52" s="157"/>
      <c r="BQ52" s="158"/>
      <c r="BR52" s="158"/>
      <c r="BS52" s="27"/>
      <c r="BT52" s="157"/>
      <c r="BU52" s="158"/>
      <c r="BV52" s="158"/>
      <c r="BW52" s="27"/>
      <c r="BX52" s="157"/>
      <c r="BY52" s="158"/>
      <c r="BZ52" s="158"/>
      <c r="CA52" s="27"/>
      <c r="CB52" s="157"/>
      <c r="CC52" s="158"/>
      <c r="CD52" s="158"/>
      <c r="CE52" s="27"/>
      <c r="CF52" s="157"/>
      <c r="CG52" s="158"/>
      <c r="CH52" s="158"/>
      <c r="CI52" s="27"/>
      <c r="CJ52" s="157"/>
      <c r="CK52" s="158"/>
      <c r="CL52" s="158"/>
      <c r="CM52" s="27"/>
      <c r="CN52" s="157"/>
      <c r="CO52" s="158"/>
      <c r="CP52" s="158"/>
      <c r="CQ52" s="27"/>
      <c r="CR52" s="157"/>
      <c r="CS52" s="158"/>
      <c r="CT52" s="158"/>
      <c r="CU52" s="27"/>
      <c r="CV52" s="157"/>
      <c r="CW52" s="158"/>
      <c r="CX52" s="158"/>
      <c r="CY52" s="27"/>
      <c r="CZ52" s="157"/>
      <c r="DA52" s="158"/>
      <c r="DB52" s="158"/>
      <c r="DC52" s="27"/>
      <c r="DD52" s="157"/>
      <c r="DE52" s="158"/>
      <c r="DF52" s="158"/>
      <c r="DG52" s="27"/>
      <c r="DH52" s="157"/>
      <c r="DI52" s="158"/>
      <c r="DJ52" s="158"/>
      <c r="DK52" s="27"/>
      <c r="DL52" s="157"/>
      <c r="DM52" s="158"/>
      <c r="DN52" s="158"/>
      <c r="DO52" s="27"/>
      <c r="DP52" s="157"/>
      <c r="DQ52" s="158"/>
      <c r="DR52" s="158"/>
      <c r="DS52" s="27"/>
      <c r="DT52" s="157"/>
      <c r="DU52" s="158"/>
      <c r="DV52" s="158"/>
      <c r="DW52" s="27"/>
      <c r="DX52" s="157"/>
      <c r="DY52" s="158"/>
      <c r="DZ52" s="158"/>
      <c r="EA52" s="27"/>
      <c r="EB52" s="157"/>
      <c r="EC52" s="158"/>
      <c r="ED52" s="158"/>
      <c r="EE52" s="27"/>
      <c r="EF52" s="157"/>
      <c r="EG52" s="158"/>
      <c r="EH52" s="158"/>
      <c r="EI52" s="27"/>
      <c r="EJ52" s="157"/>
      <c r="EK52" s="158"/>
      <c r="EL52" s="158"/>
      <c r="EM52" s="27"/>
      <c r="EN52" s="157"/>
      <c r="EO52" s="158"/>
      <c r="EP52" s="158"/>
      <c r="EQ52" s="27"/>
      <c r="ER52" s="157"/>
      <c r="ES52" s="158"/>
      <c r="ET52" s="158"/>
      <c r="EU52" s="27"/>
      <c r="EV52" s="157"/>
      <c r="EW52" s="158"/>
      <c r="EX52" s="158"/>
      <c r="EY52" s="27"/>
      <c r="EZ52" s="157"/>
      <c r="FA52" s="158"/>
      <c r="FB52" s="158"/>
      <c r="FC52" s="27"/>
      <c r="FD52" s="157"/>
      <c r="FE52" s="158"/>
      <c r="FF52" s="158"/>
      <c r="FG52" s="27"/>
      <c r="FH52" s="157"/>
      <c r="FI52" s="158"/>
      <c r="FJ52" s="158"/>
      <c r="FK52" s="27"/>
      <c r="FL52" s="157"/>
      <c r="FM52" s="158"/>
      <c r="FN52" s="158"/>
      <c r="FO52" s="27"/>
      <c r="FP52" s="157"/>
      <c r="FQ52" s="158"/>
      <c r="FR52" s="158"/>
      <c r="FS52" s="27"/>
      <c r="FT52" s="157"/>
      <c r="FU52" s="158"/>
      <c r="FV52" s="158"/>
      <c r="FW52" s="27"/>
      <c r="FX52" s="157"/>
      <c r="FY52" s="158"/>
      <c r="FZ52" s="158"/>
      <c r="GA52" s="27"/>
      <c r="GB52" s="157"/>
      <c r="GC52" s="158"/>
      <c r="GD52" s="158"/>
      <c r="GE52" s="27"/>
      <c r="GF52" s="157"/>
      <c r="GG52" s="158"/>
      <c r="GH52" s="158"/>
      <c r="GI52" s="27"/>
      <c r="GJ52" s="157"/>
      <c r="GK52" s="158"/>
      <c r="GL52" s="158"/>
      <c r="GM52" s="27"/>
      <c r="GN52" s="157"/>
      <c r="GO52" s="158"/>
      <c r="GP52" s="158"/>
      <c r="GQ52" s="27"/>
      <c r="GR52" s="157"/>
      <c r="GS52" s="158"/>
      <c r="GT52" s="158"/>
      <c r="GU52" s="27"/>
      <c r="GV52" s="157"/>
      <c r="GW52" s="158"/>
      <c r="GX52" s="158"/>
      <c r="GY52" s="27"/>
      <c r="GZ52" s="157"/>
      <c r="HA52" s="158"/>
      <c r="HB52" s="158"/>
      <c r="HC52" s="27"/>
      <c r="HD52" s="157"/>
      <c r="HE52" s="158"/>
      <c r="HF52" s="158"/>
      <c r="HG52" s="27"/>
      <c r="HH52" s="157"/>
      <c r="HI52" s="158"/>
      <c r="HJ52" s="158"/>
      <c r="HK52" s="27"/>
      <c r="HL52" s="157"/>
      <c r="HM52" s="158"/>
      <c r="HN52" s="158"/>
      <c r="HO52" s="27"/>
      <c r="HP52" s="157"/>
      <c r="HQ52" s="158"/>
      <c r="HR52" s="158"/>
      <c r="HS52" s="27"/>
      <c r="HT52" s="157"/>
      <c r="HU52" s="158"/>
      <c r="HV52" s="158"/>
      <c r="HW52" s="27"/>
      <c r="HX52" s="157"/>
      <c r="HY52" s="158"/>
      <c r="HZ52" s="158"/>
      <c r="IA52" s="27"/>
      <c r="IB52" s="157"/>
      <c r="IC52" s="158"/>
      <c r="ID52" s="158"/>
      <c r="IE52" s="27"/>
    </row>
    <row r="53" spans="1:239" s="26" customFormat="1">
      <c r="A53" s="152" t="s">
        <v>57</v>
      </c>
      <c r="B53" s="153">
        <v>1541</v>
      </c>
      <c r="C53" s="153">
        <v>50.34</v>
      </c>
      <c r="D53" s="61">
        <v>0.79450599875230077</v>
      </c>
    </row>
    <row r="54" spans="1:239" ht="13.5" thickBot="1">
      <c r="A54" s="169" t="s">
        <v>18</v>
      </c>
      <c r="B54" s="231">
        <v>0</v>
      </c>
      <c r="C54" s="231">
        <v>0</v>
      </c>
      <c r="D54" s="70">
        <v>0</v>
      </c>
    </row>
    <row r="55" spans="1:239">
      <c r="A55" s="165" t="s">
        <v>283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6" width="13.140625" style="2"/>
    <col min="257" max="257" width="52.140625" style="2" customWidth="1"/>
    <col min="258" max="259" width="14.42578125" style="2" customWidth="1"/>
    <col min="260" max="260" width="9.85546875" style="2" customWidth="1"/>
    <col min="261" max="512" width="13.140625" style="2"/>
    <col min="513" max="513" width="52.140625" style="2" customWidth="1"/>
    <col min="514" max="515" width="14.42578125" style="2" customWidth="1"/>
    <col min="516" max="516" width="9.85546875" style="2" customWidth="1"/>
    <col min="517" max="768" width="13.140625" style="2"/>
    <col min="769" max="769" width="52.140625" style="2" customWidth="1"/>
    <col min="770" max="771" width="14.42578125" style="2" customWidth="1"/>
    <col min="772" max="772" width="9.85546875" style="2" customWidth="1"/>
    <col min="773" max="1024" width="13.140625" style="2"/>
    <col min="1025" max="1025" width="52.140625" style="2" customWidth="1"/>
    <col min="1026" max="1027" width="14.42578125" style="2" customWidth="1"/>
    <col min="1028" max="1028" width="9.85546875" style="2" customWidth="1"/>
    <col min="1029" max="1280" width="13.140625" style="2"/>
    <col min="1281" max="1281" width="52.140625" style="2" customWidth="1"/>
    <col min="1282" max="1283" width="14.42578125" style="2" customWidth="1"/>
    <col min="1284" max="1284" width="9.85546875" style="2" customWidth="1"/>
    <col min="1285" max="1536" width="13.140625" style="2"/>
    <col min="1537" max="1537" width="52.140625" style="2" customWidth="1"/>
    <col min="1538" max="1539" width="14.42578125" style="2" customWidth="1"/>
    <col min="1540" max="1540" width="9.85546875" style="2" customWidth="1"/>
    <col min="1541" max="1792" width="13.140625" style="2"/>
    <col min="1793" max="1793" width="52.140625" style="2" customWidth="1"/>
    <col min="1794" max="1795" width="14.42578125" style="2" customWidth="1"/>
    <col min="1796" max="1796" width="9.85546875" style="2" customWidth="1"/>
    <col min="1797" max="2048" width="13.140625" style="2"/>
    <col min="2049" max="2049" width="52.140625" style="2" customWidth="1"/>
    <col min="2050" max="2051" width="14.42578125" style="2" customWidth="1"/>
    <col min="2052" max="2052" width="9.85546875" style="2" customWidth="1"/>
    <col min="2053" max="2304" width="13.140625" style="2"/>
    <col min="2305" max="2305" width="52.140625" style="2" customWidth="1"/>
    <col min="2306" max="2307" width="14.42578125" style="2" customWidth="1"/>
    <col min="2308" max="2308" width="9.85546875" style="2" customWidth="1"/>
    <col min="2309" max="2560" width="13.140625" style="2"/>
    <col min="2561" max="2561" width="52.140625" style="2" customWidth="1"/>
    <col min="2562" max="2563" width="14.42578125" style="2" customWidth="1"/>
    <col min="2564" max="2564" width="9.85546875" style="2" customWidth="1"/>
    <col min="2565" max="2816" width="13.140625" style="2"/>
    <col min="2817" max="2817" width="52.140625" style="2" customWidth="1"/>
    <col min="2818" max="2819" width="14.42578125" style="2" customWidth="1"/>
    <col min="2820" max="2820" width="9.85546875" style="2" customWidth="1"/>
    <col min="2821" max="3072" width="13.140625" style="2"/>
    <col min="3073" max="3073" width="52.140625" style="2" customWidth="1"/>
    <col min="3074" max="3075" width="14.42578125" style="2" customWidth="1"/>
    <col min="3076" max="3076" width="9.85546875" style="2" customWidth="1"/>
    <col min="3077" max="3328" width="13.140625" style="2"/>
    <col min="3329" max="3329" width="52.140625" style="2" customWidth="1"/>
    <col min="3330" max="3331" width="14.42578125" style="2" customWidth="1"/>
    <col min="3332" max="3332" width="9.85546875" style="2" customWidth="1"/>
    <col min="3333" max="3584" width="13.140625" style="2"/>
    <col min="3585" max="3585" width="52.140625" style="2" customWidth="1"/>
    <col min="3586" max="3587" width="14.42578125" style="2" customWidth="1"/>
    <col min="3588" max="3588" width="9.85546875" style="2" customWidth="1"/>
    <col min="3589" max="3840" width="13.140625" style="2"/>
    <col min="3841" max="3841" width="52.140625" style="2" customWidth="1"/>
    <col min="3842" max="3843" width="14.42578125" style="2" customWidth="1"/>
    <col min="3844" max="3844" width="9.85546875" style="2" customWidth="1"/>
    <col min="3845" max="4096" width="13.140625" style="2"/>
    <col min="4097" max="4097" width="52.140625" style="2" customWidth="1"/>
    <col min="4098" max="4099" width="14.42578125" style="2" customWidth="1"/>
    <col min="4100" max="4100" width="9.85546875" style="2" customWidth="1"/>
    <col min="4101" max="4352" width="13.140625" style="2"/>
    <col min="4353" max="4353" width="52.140625" style="2" customWidth="1"/>
    <col min="4354" max="4355" width="14.42578125" style="2" customWidth="1"/>
    <col min="4356" max="4356" width="9.85546875" style="2" customWidth="1"/>
    <col min="4357" max="4608" width="13.140625" style="2"/>
    <col min="4609" max="4609" width="52.140625" style="2" customWidth="1"/>
    <col min="4610" max="4611" width="14.42578125" style="2" customWidth="1"/>
    <col min="4612" max="4612" width="9.85546875" style="2" customWidth="1"/>
    <col min="4613" max="4864" width="13.140625" style="2"/>
    <col min="4865" max="4865" width="52.140625" style="2" customWidth="1"/>
    <col min="4866" max="4867" width="14.42578125" style="2" customWidth="1"/>
    <col min="4868" max="4868" width="9.85546875" style="2" customWidth="1"/>
    <col min="4869" max="5120" width="13.140625" style="2"/>
    <col min="5121" max="5121" width="52.140625" style="2" customWidth="1"/>
    <col min="5122" max="5123" width="14.42578125" style="2" customWidth="1"/>
    <col min="5124" max="5124" width="9.85546875" style="2" customWidth="1"/>
    <col min="5125" max="5376" width="13.140625" style="2"/>
    <col min="5377" max="5377" width="52.140625" style="2" customWidth="1"/>
    <col min="5378" max="5379" width="14.42578125" style="2" customWidth="1"/>
    <col min="5380" max="5380" width="9.85546875" style="2" customWidth="1"/>
    <col min="5381" max="5632" width="13.140625" style="2"/>
    <col min="5633" max="5633" width="52.140625" style="2" customWidth="1"/>
    <col min="5634" max="5635" width="14.42578125" style="2" customWidth="1"/>
    <col min="5636" max="5636" width="9.85546875" style="2" customWidth="1"/>
    <col min="5637" max="5888" width="13.140625" style="2"/>
    <col min="5889" max="5889" width="52.140625" style="2" customWidth="1"/>
    <col min="5890" max="5891" width="14.42578125" style="2" customWidth="1"/>
    <col min="5892" max="5892" width="9.85546875" style="2" customWidth="1"/>
    <col min="5893" max="6144" width="13.140625" style="2"/>
    <col min="6145" max="6145" width="52.140625" style="2" customWidth="1"/>
    <col min="6146" max="6147" width="14.42578125" style="2" customWidth="1"/>
    <col min="6148" max="6148" width="9.85546875" style="2" customWidth="1"/>
    <col min="6149" max="6400" width="13.140625" style="2"/>
    <col min="6401" max="6401" width="52.140625" style="2" customWidth="1"/>
    <col min="6402" max="6403" width="14.42578125" style="2" customWidth="1"/>
    <col min="6404" max="6404" width="9.85546875" style="2" customWidth="1"/>
    <col min="6405" max="6656" width="13.140625" style="2"/>
    <col min="6657" max="6657" width="52.140625" style="2" customWidth="1"/>
    <col min="6658" max="6659" width="14.42578125" style="2" customWidth="1"/>
    <col min="6660" max="6660" width="9.85546875" style="2" customWidth="1"/>
    <col min="6661" max="6912" width="13.140625" style="2"/>
    <col min="6913" max="6913" width="52.140625" style="2" customWidth="1"/>
    <col min="6914" max="6915" width="14.42578125" style="2" customWidth="1"/>
    <col min="6916" max="6916" width="9.85546875" style="2" customWidth="1"/>
    <col min="6917" max="7168" width="13.140625" style="2"/>
    <col min="7169" max="7169" width="52.140625" style="2" customWidth="1"/>
    <col min="7170" max="7171" width="14.42578125" style="2" customWidth="1"/>
    <col min="7172" max="7172" width="9.85546875" style="2" customWidth="1"/>
    <col min="7173" max="7424" width="13.140625" style="2"/>
    <col min="7425" max="7425" width="52.140625" style="2" customWidth="1"/>
    <col min="7426" max="7427" width="14.42578125" style="2" customWidth="1"/>
    <col min="7428" max="7428" width="9.85546875" style="2" customWidth="1"/>
    <col min="7429" max="7680" width="13.140625" style="2"/>
    <col min="7681" max="7681" width="52.140625" style="2" customWidth="1"/>
    <col min="7682" max="7683" width="14.42578125" style="2" customWidth="1"/>
    <col min="7684" max="7684" width="9.85546875" style="2" customWidth="1"/>
    <col min="7685" max="7936" width="13.140625" style="2"/>
    <col min="7937" max="7937" width="52.140625" style="2" customWidth="1"/>
    <col min="7938" max="7939" width="14.42578125" style="2" customWidth="1"/>
    <col min="7940" max="7940" width="9.85546875" style="2" customWidth="1"/>
    <col min="7941" max="8192" width="13.140625" style="2"/>
    <col min="8193" max="8193" width="52.140625" style="2" customWidth="1"/>
    <col min="8194" max="8195" width="14.42578125" style="2" customWidth="1"/>
    <col min="8196" max="8196" width="9.85546875" style="2" customWidth="1"/>
    <col min="8197" max="8448" width="13.140625" style="2"/>
    <col min="8449" max="8449" width="52.140625" style="2" customWidth="1"/>
    <col min="8450" max="8451" width="14.42578125" style="2" customWidth="1"/>
    <col min="8452" max="8452" width="9.85546875" style="2" customWidth="1"/>
    <col min="8453" max="8704" width="13.140625" style="2"/>
    <col min="8705" max="8705" width="52.140625" style="2" customWidth="1"/>
    <col min="8706" max="8707" width="14.42578125" style="2" customWidth="1"/>
    <col min="8708" max="8708" width="9.85546875" style="2" customWidth="1"/>
    <col min="8709" max="8960" width="13.140625" style="2"/>
    <col min="8961" max="8961" width="52.140625" style="2" customWidth="1"/>
    <col min="8962" max="8963" width="14.42578125" style="2" customWidth="1"/>
    <col min="8964" max="8964" width="9.85546875" style="2" customWidth="1"/>
    <col min="8965" max="9216" width="13.140625" style="2"/>
    <col min="9217" max="9217" width="52.140625" style="2" customWidth="1"/>
    <col min="9218" max="9219" width="14.42578125" style="2" customWidth="1"/>
    <col min="9220" max="9220" width="9.85546875" style="2" customWidth="1"/>
    <col min="9221" max="9472" width="13.140625" style="2"/>
    <col min="9473" max="9473" width="52.140625" style="2" customWidth="1"/>
    <col min="9474" max="9475" width="14.42578125" style="2" customWidth="1"/>
    <col min="9476" max="9476" width="9.85546875" style="2" customWidth="1"/>
    <col min="9477" max="9728" width="13.140625" style="2"/>
    <col min="9729" max="9729" width="52.140625" style="2" customWidth="1"/>
    <col min="9730" max="9731" width="14.42578125" style="2" customWidth="1"/>
    <col min="9732" max="9732" width="9.85546875" style="2" customWidth="1"/>
    <col min="9733" max="9984" width="13.140625" style="2"/>
    <col min="9985" max="9985" width="52.140625" style="2" customWidth="1"/>
    <col min="9986" max="9987" width="14.42578125" style="2" customWidth="1"/>
    <col min="9988" max="9988" width="9.85546875" style="2" customWidth="1"/>
    <col min="9989" max="10240" width="13.140625" style="2"/>
    <col min="10241" max="10241" width="52.140625" style="2" customWidth="1"/>
    <col min="10242" max="10243" width="14.42578125" style="2" customWidth="1"/>
    <col min="10244" max="10244" width="9.85546875" style="2" customWidth="1"/>
    <col min="10245" max="10496" width="13.140625" style="2"/>
    <col min="10497" max="10497" width="52.140625" style="2" customWidth="1"/>
    <col min="10498" max="10499" width="14.42578125" style="2" customWidth="1"/>
    <col min="10500" max="10500" width="9.85546875" style="2" customWidth="1"/>
    <col min="10501" max="10752" width="13.140625" style="2"/>
    <col min="10753" max="10753" width="52.140625" style="2" customWidth="1"/>
    <col min="10754" max="10755" width="14.42578125" style="2" customWidth="1"/>
    <col min="10756" max="10756" width="9.85546875" style="2" customWidth="1"/>
    <col min="10757" max="11008" width="13.140625" style="2"/>
    <col min="11009" max="11009" width="52.140625" style="2" customWidth="1"/>
    <col min="11010" max="11011" width="14.42578125" style="2" customWidth="1"/>
    <col min="11012" max="11012" width="9.85546875" style="2" customWidth="1"/>
    <col min="11013" max="11264" width="13.140625" style="2"/>
    <col min="11265" max="11265" width="52.140625" style="2" customWidth="1"/>
    <col min="11266" max="11267" width="14.42578125" style="2" customWidth="1"/>
    <col min="11268" max="11268" width="9.85546875" style="2" customWidth="1"/>
    <col min="11269" max="11520" width="13.140625" style="2"/>
    <col min="11521" max="11521" width="52.140625" style="2" customWidth="1"/>
    <col min="11522" max="11523" width="14.42578125" style="2" customWidth="1"/>
    <col min="11524" max="11524" width="9.85546875" style="2" customWidth="1"/>
    <col min="11525" max="11776" width="13.140625" style="2"/>
    <col min="11777" max="11777" width="52.140625" style="2" customWidth="1"/>
    <col min="11778" max="11779" width="14.42578125" style="2" customWidth="1"/>
    <col min="11780" max="11780" width="9.85546875" style="2" customWidth="1"/>
    <col min="11781" max="12032" width="13.140625" style="2"/>
    <col min="12033" max="12033" width="52.140625" style="2" customWidth="1"/>
    <col min="12034" max="12035" width="14.42578125" style="2" customWidth="1"/>
    <col min="12036" max="12036" width="9.85546875" style="2" customWidth="1"/>
    <col min="12037" max="12288" width="13.140625" style="2"/>
    <col min="12289" max="12289" width="52.140625" style="2" customWidth="1"/>
    <col min="12290" max="12291" width="14.42578125" style="2" customWidth="1"/>
    <col min="12292" max="12292" width="9.85546875" style="2" customWidth="1"/>
    <col min="12293" max="12544" width="13.140625" style="2"/>
    <col min="12545" max="12545" width="52.140625" style="2" customWidth="1"/>
    <col min="12546" max="12547" width="14.42578125" style="2" customWidth="1"/>
    <col min="12548" max="12548" width="9.85546875" style="2" customWidth="1"/>
    <col min="12549" max="12800" width="13.140625" style="2"/>
    <col min="12801" max="12801" width="52.140625" style="2" customWidth="1"/>
    <col min="12802" max="12803" width="14.42578125" style="2" customWidth="1"/>
    <col min="12804" max="12804" width="9.85546875" style="2" customWidth="1"/>
    <col min="12805" max="13056" width="13.140625" style="2"/>
    <col min="13057" max="13057" width="52.140625" style="2" customWidth="1"/>
    <col min="13058" max="13059" width="14.42578125" style="2" customWidth="1"/>
    <col min="13060" max="13060" width="9.85546875" style="2" customWidth="1"/>
    <col min="13061" max="13312" width="13.140625" style="2"/>
    <col min="13313" max="13313" width="52.140625" style="2" customWidth="1"/>
    <col min="13314" max="13315" width="14.42578125" style="2" customWidth="1"/>
    <col min="13316" max="13316" width="9.85546875" style="2" customWidth="1"/>
    <col min="13317" max="13568" width="13.140625" style="2"/>
    <col min="13569" max="13569" width="52.140625" style="2" customWidth="1"/>
    <col min="13570" max="13571" width="14.42578125" style="2" customWidth="1"/>
    <col min="13572" max="13572" width="9.85546875" style="2" customWidth="1"/>
    <col min="13573" max="13824" width="13.140625" style="2"/>
    <col min="13825" max="13825" width="52.140625" style="2" customWidth="1"/>
    <col min="13826" max="13827" width="14.42578125" style="2" customWidth="1"/>
    <col min="13828" max="13828" width="9.85546875" style="2" customWidth="1"/>
    <col min="13829" max="14080" width="13.140625" style="2"/>
    <col min="14081" max="14081" width="52.140625" style="2" customWidth="1"/>
    <col min="14082" max="14083" width="14.42578125" style="2" customWidth="1"/>
    <col min="14084" max="14084" width="9.85546875" style="2" customWidth="1"/>
    <col min="14085" max="14336" width="13.140625" style="2"/>
    <col min="14337" max="14337" width="52.140625" style="2" customWidth="1"/>
    <col min="14338" max="14339" width="14.42578125" style="2" customWidth="1"/>
    <col min="14340" max="14340" width="9.85546875" style="2" customWidth="1"/>
    <col min="14341" max="14592" width="13.140625" style="2"/>
    <col min="14593" max="14593" width="52.140625" style="2" customWidth="1"/>
    <col min="14594" max="14595" width="14.42578125" style="2" customWidth="1"/>
    <col min="14596" max="14596" width="9.85546875" style="2" customWidth="1"/>
    <col min="14597" max="14848" width="13.140625" style="2"/>
    <col min="14849" max="14849" width="52.140625" style="2" customWidth="1"/>
    <col min="14850" max="14851" width="14.42578125" style="2" customWidth="1"/>
    <col min="14852" max="14852" width="9.85546875" style="2" customWidth="1"/>
    <col min="14853" max="15104" width="13.140625" style="2"/>
    <col min="15105" max="15105" width="52.140625" style="2" customWidth="1"/>
    <col min="15106" max="15107" width="14.42578125" style="2" customWidth="1"/>
    <col min="15108" max="15108" width="9.85546875" style="2" customWidth="1"/>
    <col min="15109" max="15360" width="13.140625" style="2"/>
    <col min="15361" max="15361" width="52.140625" style="2" customWidth="1"/>
    <col min="15362" max="15363" width="14.42578125" style="2" customWidth="1"/>
    <col min="15364" max="15364" width="9.85546875" style="2" customWidth="1"/>
    <col min="15365" max="15616" width="13.140625" style="2"/>
    <col min="15617" max="15617" width="52.140625" style="2" customWidth="1"/>
    <col min="15618" max="15619" width="14.42578125" style="2" customWidth="1"/>
    <col min="15620" max="15620" width="9.85546875" style="2" customWidth="1"/>
    <col min="15621" max="15872" width="13.140625" style="2"/>
    <col min="15873" max="15873" width="52.140625" style="2" customWidth="1"/>
    <col min="15874" max="15875" width="14.42578125" style="2" customWidth="1"/>
    <col min="15876" max="15876" width="9.85546875" style="2" customWidth="1"/>
    <col min="15877" max="16128" width="13.140625" style="2"/>
    <col min="16129" max="16129" width="52.140625" style="2" customWidth="1"/>
    <col min="16130" max="16131" width="14.42578125" style="2" customWidth="1"/>
    <col min="16132" max="16132" width="9.85546875" style="2" customWidth="1"/>
    <col min="16133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299</v>
      </c>
      <c r="B2" s="1"/>
      <c r="C2" s="1"/>
      <c r="D2" s="1"/>
    </row>
    <row r="3" spans="1:4">
      <c r="A3" s="136" t="s">
        <v>285</v>
      </c>
      <c r="B3" s="1"/>
      <c r="C3" s="1"/>
      <c r="D3" s="1"/>
    </row>
    <row r="4" spans="1:4">
      <c r="A4" s="136" t="s">
        <v>323</v>
      </c>
      <c r="B4" s="1"/>
      <c r="C4" s="1"/>
      <c r="D4" s="1"/>
    </row>
    <row r="5" spans="1:4" ht="13.5" thickBot="1">
      <c r="A5" s="3" t="s">
        <v>4</v>
      </c>
      <c r="B5" s="137">
        <v>30600</v>
      </c>
      <c r="C5" s="138" t="s">
        <v>5</v>
      </c>
    </row>
    <row r="6" spans="1:4">
      <c r="A6" s="6"/>
      <c r="B6" s="139" t="s">
        <v>6</v>
      </c>
      <c r="C6" s="56">
        <v>40299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11</v>
      </c>
      <c r="D8" s="144" t="s">
        <v>13</v>
      </c>
    </row>
    <row r="9" spans="1:4">
      <c r="A9" s="141" t="s">
        <v>14</v>
      </c>
      <c r="B9" s="145"/>
    </row>
    <row r="10" spans="1:4">
      <c r="A10" s="146" t="s">
        <v>15</v>
      </c>
      <c r="B10" s="145">
        <v>0</v>
      </c>
      <c r="C10" s="145">
        <v>0</v>
      </c>
      <c r="D10" s="57">
        <v>0</v>
      </c>
    </row>
    <row r="11" spans="1:4">
      <c r="A11" s="146" t="s">
        <v>16</v>
      </c>
      <c r="B11" s="2">
        <v>0</v>
      </c>
      <c r="C11" s="2">
        <v>0</v>
      </c>
      <c r="D11" s="57">
        <v>0</v>
      </c>
    </row>
    <row r="12" spans="1:4">
      <c r="A12" s="146" t="s">
        <v>17</v>
      </c>
      <c r="B12" s="145">
        <v>570</v>
      </c>
      <c r="C12" s="145">
        <v>18.62</v>
      </c>
      <c r="D12" s="57">
        <v>7.5160516669827496E-2</v>
      </c>
    </row>
    <row r="13" spans="1:4">
      <c r="A13" s="146" t="s">
        <v>18</v>
      </c>
      <c r="B13" s="145">
        <v>0</v>
      </c>
      <c r="C13" s="145">
        <v>0</v>
      </c>
      <c r="D13" s="57">
        <v>0</v>
      </c>
    </row>
    <row r="14" spans="1:4">
      <c r="A14" s="146" t="s">
        <v>19</v>
      </c>
      <c r="B14" s="145">
        <v>0</v>
      </c>
      <c r="C14" s="145">
        <v>0</v>
      </c>
      <c r="D14" s="57">
        <v>0</v>
      </c>
    </row>
    <row r="15" spans="1:4">
      <c r="A15" s="138" t="s">
        <v>20</v>
      </c>
      <c r="B15" s="145">
        <v>1914</v>
      </c>
      <c r="C15" s="145">
        <v>62.54</v>
      </c>
      <c r="D15" s="57">
        <v>0.25238110334394703</v>
      </c>
    </row>
    <row r="16" spans="1:4">
      <c r="A16" s="138" t="s">
        <v>21</v>
      </c>
      <c r="B16" s="145">
        <v>61.2</v>
      </c>
      <c r="C16" s="145">
        <v>2</v>
      </c>
      <c r="D16" s="57">
        <v>8.0698660003393728E-3</v>
      </c>
    </row>
    <row r="17" spans="1:4">
      <c r="A17" s="138" t="s">
        <v>22</v>
      </c>
      <c r="B17" s="145">
        <v>1350</v>
      </c>
      <c r="C17" s="145">
        <v>44.12</v>
      </c>
      <c r="D17" s="57">
        <v>0.17801175000748617</v>
      </c>
    </row>
    <row r="18" spans="1:4">
      <c r="A18" s="138" t="s">
        <v>23</v>
      </c>
      <c r="B18" s="145">
        <v>1587.6</v>
      </c>
      <c r="C18" s="145">
        <v>51.89</v>
      </c>
      <c r="D18" s="57">
        <v>0.20934181800880372</v>
      </c>
    </row>
    <row r="19" spans="1:4">
      <c r="A19" s="138" t="s">
        <v>24</v>
      </c>
      <c r="B19" s="145">
        <v>370</v>
      </c>
      <c r="C19" s="145">
        <v>12.09</v>
      </c>
      <c r="D19" s="57">
        <v>4.8788405557607321E-2</v>
      </c>
    </row>
    <row r="20" spans="1:4">
      <c r="A20" s="138" t="s">
        <v>25</v>
      </c>
      <c r="B20" s="145">
        <v>342</v>
      </c>
      <c r="C20" s="145">
        <v>11.18</v>
      </c>
      <c r="D20" s="57">
        <v>4.5096310001896497E-2</v>
      </c>
    </row>
    <row r="21" spans="1:4">
      <c r="A21" s="138" t="s">
        <v>26</v>
      </c>
      <c r="B21" s="145">
        <v>987.25</v>
      </c>
      <c r="C21" s="145">
        <v>32.26</v>
      </c>
      <c r="D21" s="57">
        <v>0.13017933347769683</v>
      </c>
    </row>
    <row r="22" spans="1:4">
      <c r="A22" s="148" t="s">
        <v>27</v>
      </c>
      <c r="B22" s="149">
        <v>7182.05</v>
      </c>
      <c r="C22" s="149">
        <v>234.7</v>
      </c>
      <c r="D22" s="59">
        <v>0.94702910306760435</v>
      </c>
    </row>
    <row r="23" spans="1:4">
      <c r="A23" s="151" t="s">
        <v>28</v>
      </c>
      <c r="B23" s="2">
        <v>0</v>
      </c>
      <c r="C23" s="2">
        <v>0</v>
      </c>
    </row>
    <row r="24" spans="1:4">
      <c r="A24" s="146" t="s">
        <v>29</v>
      </c>
      <c r="B24" s="145">
        <v>0</v>
      </c>
      <c r="C24" s="145">
        <v>0</v>
      </c>
      <c r="D24" s="57">
        <v>0</v>
      </c>
    </row>
    <row r="25" spans="1:4">
      <c r="A25" s="146" t="s">
        <v>30</v>
      </c>
      <c r="B25" s="145">
        <v>0</v>
      </c>
      <c r="C25" s="145">
        <v>0</v>
      </c>
      <c r="D25" s="57">
        <v>0</v>
      </c>
    </row>
    <row r="26" spans="1:4">
      <c r="A26" s="146" t="s">
        <v>31</v>
      </c>
      <c r="B26" s="145">
        <v>0</v>
      </c>
      <c r="C26" s="145">
        <v>0</v>
      </c>
      <c r="D26" s="57">
        <v>0</v>
      </c>
    </row>
    <row r="27" spans="1:4">
      <c r="A27" s="146" t="s">
        <v>32</v>
      </c>
      <c r="B27" s="145">
        <v>0</v>
      </c>
      <c r="C27" s="145">
        <v>0</v>
      </c>
      <c r="D27" s="57">
        <v>0</v>
      </c>
    </row>
    <row r="28" spans="1:4">
      <c r="A28" s="146" t="s">
        <v>33</v>
      </c>
      <c r="B28" s="145">
        <v>0</v>
      </c>
      <c r="C28" s="145">
        <v>0</v>
      </c>
      <c r="D28" s="57">
        <v>0</v>
      </c>
    </row>
    <row r="29" spans="1:4">
      <c r="A29" s="146" t="s">
        <v>34</v>
      </c>
      <c r="B29" s="145">
        <v>0</v>
      </c>
      <c r="C29" s="145">
        <v>0</v>
      </c>
      <c r="D29" s="57">
        <v>0</v>
      </c>
    </row>
    <row r="30" spans="1:4">
      <c r="A30" s="146" t="s">
        <v>35</v>
      </c>
      <c r="B30" s="145">
        <v>0</v>
      </c>
      <c r="C30" s="145">
        <v>0</v>
      </c>
      <c r="D30" s="57">
        <v>0</v>
      </c>
    </row>
    <row r="31" spans="1:4">
      <c r="A31" s="146" t="s">
        <v>36</v>
      </c>
      <c r="B31" s="145">
        <v>0</v>
      </c>
      <c r="C31" s="145">
        <v>0</v>
      </c>
      <c r="D31" s="57">
        <v>0</v>
      </c>
    </row>
    <row r="32" spans="1:4">
      <c r="A32" s="152" t="s">
        <v>37</v>
      </c>
      <c r="B32" s="153">
        <v>0</v>
      </c>
      <c r="C32" s="153">
        <v>0</v>
      </c>
      <c r="D32" s="61">
        <v>0</v>
      </c>
    </row>
    <row r="33" spans="1:239" s="155" customFormat="1">
      <c r="A33" s="141" t="s">
        <v>38</v>
      </c>
      <c r="B33" s="2">
        <v>0</v>
      </c>
      <c r="C33" s="2">
        <v>0</v>
      </c>
      <c r="D33" s="2"/>
    </row>
    <row r="34" spans="1:239" s="155" customFormat="1">
      <c r="A34" s="146" t="s">
        <v>39</v>
      </c>
      <c r="B34" s="145">
        <v>381.28901663429986</v>
      </c>
      <c r="C34" s="145">
        <v>12.46</v>
      </c>
      <c r="D34" s="57">
        <v>5.0276981562744606E-2</v>
      </c>
    </row>
    <row r="35" spans="1:239" s="155" customFormat="1">
      <c r="A35" s="138" t="s">
        <v>40</v>
      </c>
      <c r="B35" s="145">
        <v>381.28901663429986</v>
      </c>
      <c r="C35" s="145">
        <v>12.46</v>
      </c>
      <c r="D35" s="57">
        <v>5.0276981562744606E-2</v>
      </c>
    </row>
    <row r="36" spans="1:239" s="156" customFormat="1">
      <c r="A36" s="148" t="s">
        <v>41</v>
      </c>
      <c r="B36" s="149">
        <v>7563.3390166342988</v>
      </c>
      <c r="C36" s="149">
        <v>247.16</v>
      </c>
      <c r="D36" s="59">
        <v>0.99730608463034887</v>
      </c>
    </row>
    <row r="37" spans="1:239" s="155" customFormat="1">
      <c r="A37" s="141" t="s">
        <v>42</v>
      </c>
      <c r="B37" s="2">
        <v>0</v>
      </c>
      <c r="C37" s="2">
        <v>0</v>
      </c>
      <c r="D37" s="2"/>
    </row>
    <row r="38" spans="1:239" s="155" customFormat="1">
      <c r="A38" s="138" t="s">
        <v>43</v>
      </c>
      <c r="B38" s="145">
        <v>16</v>
      </c>
      <c r="C38" s="145">
        <v>0.52</v>
      </c>
      <c r="D38" s="57">
        <v>2.1097688889776139E-3</v>
      </c>
    </row>
    <row r="39" spans="1:239" s="155" customFormat="1">
      <c r="A39" s="138" t="s">
        <v>44</v>
      </c>
      <c r="B39" s="145">
        <v>1.38</v>
      </c>
      <c r="C39" s="145">
        <v>0.05</v>
      </c>
      <c r="D39" s="57">
        <v>1.8196756667431918E-4</v>
      </c>
    </row>
    <row r="40" spans="1:239" s="155" customFormat="1">
      <c r="A40" s="146" t="s">
        <v>45</v>
      </c>
      <c r="B40" s="145">
        <v>0</v>
      </c>
      <c r="C40" s="145">
        <v>0</v>
      </c>
      <c r="D40" s="57">
        <v>0</v>
      </c>
    </row>
    <row r="41" spans="1:239" s="155" customFormat="1">
      <c r="A41" s="152" t="s">
        <v>46</v>
      </c>
      <c r="B41" s="153">
        <v>17.38</v>
      </c>
      <c r="C41" s="153">
        <v>0.56999999999999995</v>
      </c>
      <c r="D41" s="61">
        <v>2.2917364556519328E-3</v>
      </c>
      <c r="E41" s="158"/>
      <c r="F41" s="158"/>
      <c r="G41" s="27"/>
      <c r="H41" s="157"/>
      <c r="I41" s="158"/>
      <c r="J41" s="158"/>
      <c r="K41" s="27"/>
      <c r="L41" s="157"/>
      <c r="M41" s="158"/>
      <c r="N41" s="158"/>
      <c r="O41" s="27"/>
      <c r="P41" s="157"/>
      <c r="Q41" s="158"/>
      <c r="R41" s="158"/>
      <c r="S41" s="27"/>
      <c r="T41" s="157"/>
      <c r="U41" s="158"/>
      <c r="V41" s="158"/>
      <c r="W41" s="27"/>
      <c r="X41" s="157"/>
      <c r="Y41" s="158"/>
      <c r="Z41" s="158"/>
      <c r="AA41" s="27"/>
      <c r="AB41" s="157"/>
      <c r="AC41" s="158"/>
      <c r="AD41" s="158"/>
      <c r="AE41" s="27"/>
      <c r="AF41" s="157"/>
      <c r="AG41" s="158"/>
      <c r="AH41" s="158"/>
      <c r="AI41" s="27"/>
      <c r="AJ41" s="157"/>
      <c r="AK41" s="158"/>
      <c r="AL41" s="158"/>
      <c r="AM41" s="27"/>
      <c r="AN41" s="157"/>
      <c r="AO41" s="158"/>
      <c r="AP41" s="158"/>
      <c r="AQ41" s="27"/>
      <c r="AR41" s="157"/>
      <c r="AS41" s="158"/>
      <c r="AT41" s="158"/>
      <c r="AU41" s="27"/>
      <c r="AV41" s="157"/>
      <c r="AW41" s="158"/>
      <c r="AX41" s="158"/>
      <c r="AY41" s="27"/>
      <c r="AZ41" s="157"/>
      <c r="BA41" s="158"/>
      <c r="BB41" s="158"/>
      <c r="BC41" s="27"/>
      <c r="BD41" s="157"/>
      <c r="BE41" s="158"/>
      <c r="BF41" s="158"/>
      <c r="BG41" s="27"/>
      <c r="BH41" s="157"/>
      <c r="BI41" s="158"/>
      <c r="BJ41" s="158"/>
      <c r="BK41" s="27"/>
      <c r="BL41" s="157"/>
      <c r="BM41" s="158"/>
      <c r="BN41" s="158"/>
      <c r="BO41" s="27"/>
      <c r="BP41" s="157"/>
      <c r="BQ41" s="158"/>
      <c r="BR41" s="158"/>
      <c r="BS41" s="27"/>
      <c r="BT41" s="157"/>
      <c r="BU41" s="158"/>
      <c r="BV41" s="158"/>
      <c r="BW41" s="27"/>
      <c r="BX41" s="157"/>
      <c r="BY41" s="158"/>
      <c r="BZ41" s="158"/>
      <c r="CA41" s="27"/>
      <c r="CB41" s="157"/>
      <c r="CC41" s="158"/>
      <c r="CD41" s="158"/>
      <c r="CE41" s="27"/>
      <c r="CF41" s="157"/>
      <c r="CG41" s="158"/>
      <c r="CH41" s="158"/>
      <c r="CI41" s="27"/>
      <c r="CJ41" s="157"/>
      <c r="CK41" s="158"/>
      <c r="CL41" s="158"/>
      <c r="CM41" s="27"/>
      <c r="CN41" s="157"/>
      <c r="CO41" s="158"/>
      <c r="CP41" s="158"/>
      <c r="CQ41" s="27"/>
      <c r="CR41" s="157"/>
      <c r="CS41" s="158"/>
      <c r="CT41" s="158"/>
      <c r="CU41" s="27"/>
      <c r="CV41" s="157"/>
      <c r="CW41" s="158"/>
      <c r="CX41" s="158"/>
      <c r="CY41" s="27"/>
      <c r="CZ41" s="157"/>
      <c r="DA41" s="158"/>
      <c r="DB41" s="158"/>
      <c r="DC41" s="27"/>
      <c r="DD41" s="157"/>
      <c r="DE41" s="158"/>
      <c r="DF41" s="158"/>
      <c r="DG41" s="27"/>
      <c r="DH41" s="157"/>
      <c r="DI41" s="158"/>
      <c r="DJ41" s="158"/>
      <c r="DK41" s="27"/>
      <c r="DL41" s="157"/>
      <c r="DM41" s="158"/>
      <c r="DN41" s="158"/>
      <c r="DO41" s="27"/>
      <c r="DP41" s="157"/>
      <c r="DQ41" s="158"/>
      <c r="DR41" s="158"/>
      <c r="DS41" s="27"/>
      <c r="DT41" s="157"/>
      <c r="DU41" s="158"/>
      <c r="DV41" s="158"/>
      <c r="DW41" s="27"/>
      <c r="DX41" s="157"/>
      <c r="DY41" s="158"/>
      <c r="DZ41" s="158"/>
      <c r="EA41" s="27"/>
      <c r="EB41" s="157"/>
      <c r="EC41" s="158"/>
      <c r="ED41" s="158"/>
      <c r="EE41" s="27"/>
      <c r="EF41" s="157"/>
      <c r="EG41" s="158"/>
      <c r="EH41" s="158"/>
      <c r="EI41" s="27"/>
      <c r="EJ41" s="157"/>
      <c r="EK41" s="158"/>
      <c r="EL41" s="158"/>
      <c r="EM41" s="27"/>
      <c r="EN41" s="157"/>
      <c r="EO41" s="158"/>
      <c r="EP41" s="158"/>
      <c r="EQ41" s="27"/>
      <c r="ER41" s="157"/>
      <c r="ES41" s="158"/>
      <c r="ET41" s="158"/>
      <c r="EU41" s="27"/>
      <c r="EV41" s="157"/>
      <c r="EW41" s="158"/>
      <c r="EX41" s="158"/>
      <c r="EY41" s="27"/>
      <c r="EZ41" s="157"/>
      <c r="FA41" s="158"/>
      <c r="FB41" s="158"/>
      <c r="FC41" s="27"/>
      <c r="FD41" s="157"/>
      <c r="FE41" s="158"/>
      <c r="FF41" s="158"/>
      <c r="FG41" s="27"/>
      <c r="FH41" s="157"/>
      <c r="FI41" s="158"/>
      <c r="FJ41" s="158"/>
      <c r="FK41" s="27"/>
      <c r="FL41" s="157"/>
      <c r="FM41" s="158"/>
      <c r="FN41" s="158"/>
      <c r="FO41" s="27"/>
      <c r="FP41" s="157"/>
      <c r="FQ41" s="158"/>
      <c r="FR41" s="158"/>
      <c r="FS41" s="27"/>
      <c r="FT41" s="157"/>
      <c r="FU41" s="158"/>
      <c r="FV41" s="158"/>
      <c r="FW41" s="27"/>
      <c r="FX41" s="157"/>
      <c r="FY41" s="158"/>
      <c r="FZ41" s="158"/>
      <c r="GA41" s="27"/>
      <c r="GB41" s="157"/>
      <c r="GC41" s="158"/>
      <c r="GD41" s="158"/>
      <c r="GE41" s="27"/>
      <c r="GF41" s="157"/>
      <c r="GG41" s="158"/>
      <c r="GH41" s="158"/>
      <c r="GI41" s="27"/>
      <c r="GJ41" s="157"/>
      <c r="GK41" s="158"/>
      <c r="GL41" s="158"/>
      <c r="GM41" s="27"/>
      <c r="GN41" s="157"/>
      <c r="GO41" s="158"/>
      <c r="GP41" s="158"/>
      <c r="GQ41" s="27"/>
      <c r="GR41" s="157"/>
      <c r="GS41" s="158"/>
      <c r="GT41" s="158"/>
      <c r="GU41" s="27"/>
      <c r="GV41" s="157"/>
      <c r="GW41" s="158"/>
      <c r="GX41" s="158"/>
      <c r="GY41" s="27"/>
      <c r="GZ41" s="157"/>
      <c r="HA41" s="158"/>
      <c r="HB41" s="158"/>
      <c r="HC41" s="27"/>
      <c r="HD41" s="157"/>
      <c r="HE41" s="158"/>
      <c r="HF41" s="158"/>
      <c r="HG41" s="27"/>
      <c r="HH41" s="157"/>
      <c r="HI41" s="158"/>
      <c r="HJ41" s="158"/>
      <c r="HK41" s="27"/>
      <c r="HL41" s="157"/>
      <c r="HM41" s="158"/>
      <c r="HN41" s="158"/>
      <c r="HO41" s="27"/>
      <c r="HP41" s="157"/>
      <c r="HQ41" s="158"/>
      <c r="HR41" s="158"/>
      <c r="HS41" s="27"/>
      <c r="HT41" s="157"/>
      <c r="HU41" s="158"/>
      <c r="HV41" s="158"/>
      <c r="HW41" s="27"/>
      <c r="HX41" s="157"/>
      <c r="HY41" s="158"/>
      <c r="HZ41" s="158"/>
      <c r="IA41" s="27"/>
      <c r="IB41" s="157"/>
      <c r="IC41" s="158"/>
      <c r="ID41" s="158"/>
      <c r="IE41" s="27"/>
    </row>
    <row r="42" spans="1:239" s="155" customFormat="1">
      <c r="A42" s="141" t="s">
        <v>47</v>
      </c>
      <c r="B42" s="2">
        <v>0</v>
      </c>
      <c r="C42" s="2">
        <v>0</v>
      </c>
      <c r="D42" s="2"/>
    </row>
    <row r="43" spans="1:239" s="155" customFormat="1">
      <c r="A43" s="146" t="s">
        <v>48</v>
      </c>
      <c r="B43" s="145">
        <v>1.1400319999999997</v>
      </c>
      <c r="C43" s="145">
        <v>0.04</v>
      </c>
      <c r="D43" s="57">
        <v>1.503252528774329E-4</v>
      </c>
    </row>
    <row r="44" spans="1:239" s="155" customFormat="1">
      <c r="A44" s="146" t="s">
        <v>49</v>
      </c>
      <c r="B44" s="145">
        <v>0</v>
      </c>
      <c r="C44" s="145">
        <v>0</v>
      </c>
      <c r="D44" s="57">
        <v>0</v>
      </c>
    </row>
    <row r="45" spans="1:239" s="155" customFormat="1">
      <c r="A45" s="146" t="s">
        <v>50</v>
      </c>
      <c r="B45" s="145">
        <v>1.91</v>
      </c>
      <c r="C45" s="145">
        <v>0.06</v>
      </c>
      <c r="D45" s="57">
        <v>2.5185366112170265E-4</v>
      </c>
    </row>
    <row r="46" spans="1:239" s="155" customFormat="1">
      <c r="A46" s="152" t="s">
        <v>51</v>
      </c>
      <c r="B46" s="153">
        <v>3.0500319999999999</v>
      </c>
      <c r="C46" s="153">
        <v>0.1</v>
      </c>
      <c r="D46" s="61">
        <v>4.0217891399913554E-4</v>
      </c>
      <c r="E46" s="158"/>
      <c r="F46" s="158"/>
      <c r="G46" s="27"/>
      <c r="H46" s="157"/>
      <c r="I46" s="158"/>
      <c r="J46" s="158"/>
      <c r="K46" s="27"/>
      <c r="L46" s="157"/>
      <c r="M46" s="158"/>
      <c r="N46" s="158"/>
      <c r="O46" s="27"/>
      <c r="P46" s="157"/>
      <c r="Q46" s="158"/>
      <c r="R46" s="158"/>
      <c r="S46" s="27"/>
      <c r="T46" s="157"/>
      <c r="U46" s="158"/>
      <c r="V46" s="158"/>
      <c r="W46" s="27"/>
      <c r="X46" s="157"/>
      <c r="Y46" s="158"/>
      <c r="Z46" s="158"/>
      <c r="AA46" s="27"/>
      <c r="AB46" s="157"/>
      <c r="AC46" s="158"/>
      <c r="AD46" s="158"/>
      <c r="AE46" s="27"/>
      <c r="AF46" s="157"/>
      <c r="AG46" s="158"/>
      <c r="AH46" s="158"/>
      <c r="AI46" s="27"/>
      <c r="AJ46" s="157"/>
      <c r="AK46" s="158"/>
      <c r="AL46" s="158"/>
      <c r="AM46" s="27"/>
      <c r="AN46" s="157"/>
      <c r="AO46" s="158"/>
      <c r="AP46" s="158"/>
      <c r="AQ46" s="27"/>
      <c r="AR46" s="157"/>
      <c r="AS46" s="158"/>
      <c r="AT46" s="158"/>
      <c r="AU46" s="27"/>
      <c r="AV46" s="157"/>
      <c r="AW46" s="158"/>
      <c r="AX46" s="158"/>
      <c r="AY46" s="27"/>
      <c r="AZ46" s="157"/>
      <c r="BA46" s="158"/>
      <c r="BB46" s="158"/>
      <c r="BC46" s="27"/>
      <c r="BD46" s="157"/>
      <c r="BE46" s="158"/>
      <c r="BF46" s="158"/>
      <c r="BG46" s="27"/>
      <c r="BH46" s="157"/>
      <c r="BI46" s="158"/>
      <c r="BJ46" s="158"/>
      <c r="BK46" s="27"/>
      <c r="BL46" s="157"/>
      <c r="BM46" s="158"/>
      <c r="BN46" s="158"/>
      <c r="BO46" s="27"/>
      <c r="BP46" s="157"/>
      <c r="BQ46" s="158"/>
      <c r="BR46" s="158"/>
      <c r="BS46" s="27"/>
      <c r="BT46" s="157"/>
      <c r="BU46" s="158"/>
      <c r="BV46" s="158"/>
      <c r="BW46" s="27"/>
      <c r="BX46" s="157"/>
      <c r="BY46" s="158"/>
      <c r="BZ46" s="158"/>
      <c r="CA46" s="27"/>
      <c r="CB46" s="157"/>
      <c r="CC46" s="158"/>
      <c r="CD46" s="158"/>
      <c r="CE46" s="27"/>
      <c r="CF46" s="157"/>
      <c r="CG46" s="158"/>
      <c r="CH46" s="158"/>
      <c r="CI46" s="27"/>
      <c r="CJ46" s="157"/>
      <c r="CK46" s="158"/>
      <c r="CL46" s="158"/>
      <c r="CM46" s="27"/>
      <c r="CN46" s="157"/>
      <c r="CO46" s="158"/>
      <c r="CP46" s="158"/>
      <c r="CQ46" s="27"/>
      <c r="CR46" s="157"/>
      <c r="CS46" s="158"/>
      <c r="CT46" s="158"/>
      <c r="CU46" s="27"/>
      <c r="CV46" s="157"/>
      <c r="CW46" s="158"/>
      <c r="CX46" s="158"/>
      <c r="CY46" s="27"/>
      <c r="CZ46" s="157"/>
      <c r="DA46" s="158"/>
      <c r="DB46" s="158"/>
      <c r="DC46" s="27"/>
      <c r="DD46" s="157"/>
      <c r="DE46" s="158"/>
      <c r="DF46" s="158"/>
      <c r="DG46" s="27"/>
      <c r="DH46" s="157"/>
      <c r="DI46" s="158"/>
      <c r="DJ46" s="158"/>
      <c r="DK46" s="27"/>
      <c r="DL46" s="157"/>
      <c r="DM46" s="158"/>
      <c r="DN46" s="158"/>
      <c r="DO46" s="27"/>
      <c r="DP46" s="157"/>
      <c r="DQ46" s="158"/>
      <c r="DR46" s="158"/>
      <c r="DS46" s="27"/>
      <c r="DT46" s="157"/>
      <c r="DU46" s="158"/>
      <c r="DV46" s="158"/>
      <c r="DW46" s="27"/>
      <c r="DX46" s="157"/>
      <c r="DY46" s="158"/>
      <c r="DZ46" s="158"/>
      <c r="EA46" s="27"/>
      <c r="EB46" s="157"/>
      <c r="EC46" s="158"/>
      <c r="ED46" s="158"/>
      <c r="EE46" s="27"/>
      <c r="EF46" s="157"/>
      <c r="EG46" s="158"/>
      <c r="EH46" s="158"/>
      <c r="EI46" s="27"/>
      <c r="EJ46" s="157"/>
      <c r="EK46" s="158"/>
      <c r="EL46" s="158"/>
      <c r="EM46" s="27"/>
      <c r="EN46" s="157"/>
      <c r="EO46" s="158"/>
      <c r="EP46" s="158"/>
      <c r="EQ46" s="27"/>
      <c r="ER46" s="157"/>
      <c r="ES46" s="158"/>
      <c r="ET46" s="158"/>
      <c r="EU46" s="27"/>
      <c r="EV46" s="157"/>
      <c r="EW46" s="158"/>
      <c r="EX46" s="158"/>
      <c r="EY46" s="27"/>
      <c r="EZ46" s="157"/>
      <c r="FA46" s="158"/>
      <c r="FB46" s="158"/>
      <c r="FC46" s="27"/>
      <c r="FD46" s="157"/>
      <c r="FE46" s="158"/>
      <c r="FF46" s="158"/>
      <c r="FG46" s="27"/>
      <c r="FH46" s="157"/>
      <c r="FI46" s="158"/>
      <c r="FJ46" s="158"/>
      <c r="FK46" s="27"/>
      <c r="FL46" s="157"/>
      <c r="FM46" s="158"/>
      <c r="FN46" s="158"/>
      <c r="FO46" s="27"/>
      <c r="FP46" s="157"/>
      <c r="FQ46" s="158"/>
      <c r="FR46" s="158"/>
      <c r="FS46" s="27"/>
      <c r="FT46" s="157"/>
      <c r="FU46" s="158"/>
      <c r="FV46" s="158"/>
      <c r="FW46" s="27"/>
      <c r="FX46" s="157"/>
      <c r="FY46" s="158"/>
      <c r="FZ46" s="158"/>
      <c r="GA46" s="27"/>
      <c r="GB46" s="157"/>
      <c r="GC46" s="158"/>
      <c r="GD46" s="158"/>
      <c r="GE46" s="27"/>
      <c r="GF46" s="157"/>
      <c r="GG46" s="158"/>
      <c r="GH46" s="158"/>
      <c r="GI46" s="27"/>
      <c r="GJ46" s="157"/>
      <c r="GK46" s="158"/>
      <c r="GL46" s="158"/>
      <c r="GM46" s="27"/>
      <c r="GN46" s="157"/>
      <c r="GO46" s="158"/>
      <c r="GP46" s="158"/>
      <c r="GQ46" s="27"/>
      <c r="GR46" s="157"/>
      <c r="GS46" s="158"/>
      <c r="GT46" s="158"/>
      <c r="GU46" s="27"/>
      <c r="GV46" s="157"/>
      <c r="GW46" s="158"/>
      <c r="GX46" s="158"/>
      <c r="GY46" s="27"/>
      <c r="GZ46" s="157"/>
      <c r="HA46" s="158"/>
      <c r="HB46" s="158"/>
      <c r="HC46" s="27"/>
      <c r="HD46" s="157"/>
      <c r="HE46" s="158"/>
      <c r="HF46" s="158"/>
      <c r="HG46" s="27"/>
      <c r="HH46" s="157"/>
      <c r="HI46" s="158"/>
      <c r="HJ46" s="158"/>
      <c r="HK46" s="27"/>
      <c r="HL46" s="157"/>
      <c r="HM46" s="158"/>
      <c r="HN46" s="158"/>
      <c r="HO46" s="27"/>
      <c r="HP46" s="157"/>
      <c r="HQ46" s="158"/>
      <c r="HR46" s="158"/>
      <c r="HS46" s="27"/>
      <c r="HT46" s="157"/>
      <c r="HU46" s="158"/>
      <c r="HV46" s="158"/>
      <c r="HW46" s="27"/>
      <c r="HX46" s="157"/>
      <c r="HY46" s="158"/>
      <c r="HZ46" s="158"/>
      <c r="IA46" s="27"/>
      <c r="IB46" s="157"/>
      <c r="IC46" s="158"/>
      <c r="ID46" s="158"/>
      <c r="IE46" s="27"/>
    </row>
    <row r="47" spans="1:239" s="155" customFormat="1">
      <c r="A47" s="159" t="s">
        <v>52</v>
      </c>
      <c r="B47" s="160">
        <v>20.430031999999997</v>
      </c>
      <c r="C47" s="160">
        <v>0.67</v>
      </c>
      <c r="D47" s="63">
        <v>2.6939153696510683E-3</v>
      </c>
      <c r="E47" s="158"/>
      <c r="F47" s="157"/>
      <c r="G47" s="158"/>
      <c r="H47" s="158"/>
      <c r="I47" s="158"/>
      <c r="J47" s="157"/>
      <c r="K47" s="158"/>
      <c r="L47" s="158"/>
      <c r="M47" s="158"/>
      <c r="N47" s="157"/>
      <c r="O47" s="158"/>
      <c r="P47" s="158"/>
      <c r="Q47" s="158"/>
      <c r="R47" s="157"/>
      <c r="S47" s="158"/>
      <c r="T47" s="158"/>
      <c r="U47" s="158"/>
      <c r="V47" s="157"/>
      <c r="W47" s="158"/>
      <c r="X47" s="158"/>
      <c r="Y47" s="158"/>
      <c r="Z47" s="157"/>
      <c r="AA47" s="158"/>
      <c r="AB47" s="158"/>
      <c r="AC47" s="158"/>
      <c r="AD47" s="157"/>
      <c r="AE47" s="158"/>
      <c r="AF47" s="158"/>
      <c r="AG47" s="158"/>
      <c r="AH47" s="157"/>
      <c r="AI47" s="158"/>
      <c r="AJ47" s="158"/>
      <c r="AK47" s="158"/>
      <c r="AL47" s="157"/>
      <c r="AM47" s="158"/>
      <c r="AN47" s="158"/>
      <c r="AO47" s="158"/>
      <c r="AP47" s="157"/>
      <c r="AQ47" s="158"/>
      <c r="AR47" s="158"/>
      <c r="AS47" s="158"/>
      <c r="AT47" s="157"/>
      <c r="AU47" s="158"/>
      <c r="AV47" s="158"/>
      <c r="AW47" s="158"/>
      <c r="AX47" s="157"/>
      <c r="AY47" s="158"/>
      <c r="AZ47" s="158"/>
      <c r="BA47" s="158"/>
      <c r="BB47" s="157"/>
      <c r="BC47" s="158"/>
      <c r="BD47" s="158"/>
      <c r="BE47" s="158"/>
      <c r="BF47" s="157"/>
      <c r="BG47" s="158"/>
      <c r="BH47" s="158"/>
      <c r="BI47" s="158"/>
      <c r="BJ47" s="157"/>
      <c r="BK47" s="158"/>
      <c r="BL47" s="158"/>
      <c r="BM47" s="158"/>
      <c r="BN47" s="157"/>
      <c r="BO47" s="158"/>
      <c r="BP47" s="158"/>
      <c r="BQ47" s="158"/>
      <c r="BR47" s="157"/>
      <c r="BS47" s="158"/>
      <c r="BT47" s="158"/>
      <c r="BU47" s="158"/>
      <c r="BV47" s="157"/>
      <c r="BW47" s="158"/>
      <c r="BX47" s="158"/>
      <c r="BY47" s="158"/>
      <c r="BZ47" s="157"/>
      <c r="CA47" s="158"/>
      <c r="CB47" s="158"/>
      <c r="CC47" s="158"/>
      <c r="CD47" s="157"/>
      <c r="CE47" s="158"/>
      <c r="CF47" s="158"/>
      <c r="CG47" s="158"/>
      <c r="CH47" s="157"/>
      <c r="CI47" s="158"/>
      <c r="CJ47" s="158"/>
      <c r="CK47" s="158"/>
      <c r="CL47" s="157"/>
      <c r="CM47" s="158"/>
      <c r="CN47" s="158"/>
      <c r="CO47" s="158"/>
      <c r="CP47" s="157"/>
      <c r="CQ47" s="158"/>
      <c r="CR47" s="158"/>
      <c r="CS47" s="158"/>
      <c r="CT47" s="157"/>
      <c r="CU47" s="158"/>
      <c r="CV47" s="158"/>
      <c r="CW47" s="158"/>
      <c r="CX47" s="157"/>
      <c r="CY47" s="158"/>
      <c r="CZ47" s="158"/>
      <c r="DA47" s="158"/>
      <c r="DB47" s="157"/>
      <c r="DC47" s="158"/>
      <c r="DD47" s="158"/>
      <c r="DE47" s="158"/>
      <c r="DF47" s="157"/>
      <c r="DG47" s="158"/>
      <c r="DH47" s="158"/>
      <c r="DI47" s="158"/>
      <c r="DJ47" s="157"/>
      <c r="DK47" s="158"/>
      <c r="DL47" s="158"/>
      <c r="DM47" s="158"/>
      <c r="DN47" s="157"/>
      <c r="DO47" s="158"/>
      <c r="DP47" s="158"/>
      <c r="DQ47" s="158"/>
      <c r="DR47" s="157"/>
      <c r="DS47" s="158"/>
      <c r="DT47" s="158"/>
      <c r="DU47" s="158"/>
      <c r="DV47" s="157"/>
      <c r="DW47" s="158"/>
      <c r="DX47" s="158"/>
      <c r="DY47" s="158"/>
      <c r="DZ47" s="157"/>
      <c r="EA47" s="158"/>
      <c r="EB47" s="158"/>
      <c r="EC47" s="158"/>
      <c r="ED47" s="157"/>
      <c r="EE47" s="158"/>
      <c r="EF47" s="158"/>
      <c r="EG47" s="158"/>
      <c r="EH47" s="157"/>
      <c r="EI47" s="158"/>
      <c r="EJ47" s="158"/>
      <c r="EK47" s="158"/>
      <c r="EL47" s="157"/>
      <c r="EM47" s="158"/>
      <c r="EN47" s="158"/>
      <c r="EO47" s="158"/>
      <c r="EP47" s="157"/>
      <c r="EQ47" s="158"/>
      <c r="ER47" s="158"/>
      <c r="ES47" s="158"/>
      <c r="ET47" s="157"/>
      <c r="EU47" s="158"/>
      <c r="EV47" s="158"/>
      <c r="EW47" s="158"/>
      <c r="EX47" s="157"/>
      <c r="EY47" s="158"/>
      <c r="EZ47" s="158"/>
      <c r="FA47" s="158"/>
      <c r="FB47" s="157"/>
      <c r="FC47" s="158"/>
      <c r="FD47" s="158"/>
      <c r="FE47" s="158"/>
      <c r="FF47" s="157"/>
      <c r="FG47" s="158"/>
      <c r="FH47" s="158"/>
      <c r="FI47" s="158"/>
      <c r="FJ47" s="157"/>
      <c r="FK47" s="158"/>
      <c r="FL47" s="158"/>
      <c r="FM47" s="158"/>
      <c r="FN47" s="157"/>
      <c r="FO47" s="158"/>
      <c r="FP47" s="158"/>
      <c r="FQ47" s="158"/>
      <c r="FR47" s="157"/>
      <c r="FS47" s="158"/>
      <c r="FT47" s="158"/>
      <c r="FU47" s="158"/>
      <c r="FV47" s="157"/>
      <c r="FW47" s="158"/>
      <c r="FX47" s="158"/>
      <c r="FY47" s="158"/>
      <c r="FZ47" s="157"/>
      <c r="GA47" s="158"/>
      <c r="GB47" s="158"/>
      <c r="GC47" s="158"/>
      <c r="GD47" s="157"/>
      <c r="GE47" s="158"/>
      <c r="GF47" s="158"/>
      <c r="GG47" s="158"/>
      <c r="GH47" s="157"/>
      <c r="GI47" s="158"/>
      <c r="GJ47" s="158"/>
      <c r="GK47" s="158"/>
      <c r="GL47" s="157"/>
      <c r="GM47" s="158"/>
      <c r="GN47" s="158"/>
      <c r="GO47" s="158"/>
      <c r="GP47" s="157"/>
      <c r="GQ47" s="158"/>
      <c r="GR47" s="158"/>
      <c r="GS47" s="158"/>
      <c r="GT47" s="157"/>
      <c r="GU47" s="158"/>
      <c r="GV47" s="158"/>
      <c r="GW47" s="158"/>
      <c r="GX47" s="157"/>
      <c r="GY47" s="158"/>
      <c r="GZ47" s="158"/>
      <c r="HA47" s="158"/>
      <c r="HB47" s="157"/>
      <c r="HC47" s="158"/>
      <c r="HD47" s="158"/>
      <c r="HE47" s="158"/>
      <c r="HF47" s="157"/>
      <c r="HG47" s="158"/>
      <c r="HH47" s="158"/>
      <c r="HI47" s="158"/>
      <c r="HJ47" s="157"/>
      <c r="HK47" s="158"/>
      <c r="HL47" s="158"/>
      <c r="HM47" s="158"/>
      <c r="HN47" s="157"/>
      <c r="HO47" s="158"/>
      <c r="HP47" s="158"/>
      <c r="HQ47" s="158"/>
      <c r="HR47" s="157"/>
      <c r="HS47" s="158"/>
      <c r="HT47" s="158"/>
      <c r="HU47" s="158"/>
      <c r="HV47" s="157"/>
      <c r="HW47" s="158"/>
      <c r="HX47" s="158"/>
      <c r="HY47" s="158"/>
      <c r="HZ47" s="157"/>
      <c r="IA47" s="158"/>
      <c r="IB47" s="158"/>
      <c r="IC47" s="158"/>
    </row>
    <row r="48" spans="1:239" s="156" customFormat="1" ht="13.5" thickBot="1">
      <c r="A48" s="162" t="s">
        <v>53</v>
      </c>
      <c r="B48" s="163">
        <v>7583.769048634299</v>
      </c>
      <c r="C48" s="163">
        <v>247.83</v>
      </c>
      <c r="D48" s="73">
        <v>1</v>
      </c>
    </row>
    <row r="49" spans="1:239" s="155" customFormat="1" ht="13.5" thickBot="1">
      <c r="A49" s="166"/>
      <c r="B49" s="228"/>
      <c r="C49" s="228"/>
      <c r="D49" s="64"/>
    </row>
    <row r="50" spans="1:239" s="155" customFormat="1" ht="13.5" thickBot="1">
      <c r="A50" s="167" t="s">
        <v>54</v>
      </c>
      <c r="B50" s="229">
        <v>2317.1999999999998</v>
      </c>
      <c r="C50" s="229">
        <v>75.72</v>
      </c>
      <c r="D50" s="66">
        <v>1</v>
      </c>
    </row>
    <row r="51" spans="1:239" s="155" customFormat="1">
      <c r="A51" s="168" t="s">
        <v>55</v>
      </c>
      <c r="B51" s="230">
        <v>61.2</v>
      </c>
      <c r="C51" s="230">
        <v>2</v>
      </c>
      <c r="D51" s="68">
        <v>2.6411185914034182E-2</v>
      </c>
    </row>
    <row r="52" spans="1:239" s="155" customFormat="1">
      <c r="A52" s="152" t="s">
        <v>56</v>
      </c>
      <c r="B52" s="153">
        <v>342</v>
      </c>
      <c r="C52" s="153">
        <v>11.18</v>
      </c>
      <c r="D52" s="61">
        <v>0.14759192128430865</v>
      </c>
      <c r="E52" s="158"/>
      <c r="F52" s="158"/>
      <c r="G52" s="27"/>
      <c r="H52" s="157"/>
      <c r="I52" s="158"/>
      <c r="J52" s="158"/>
      <c r="K52" s="27"/>
      <c r="L52" s="157"/>
      <c r="M52" s="158"/>
      <c r="N52" s="158"/>
      <c r="O52" s="27"/>
      <c r="P52" s="157"/>
      <c r="Q52" s="158"/>
      <c r="R52" s="158"/>
      <c r="S52" s="27"/>
      <c r="T52" s="157"/>
      <c r="U52" s="158"/>
      <c r="V52" s="158"/>
      <c r="W52" s="27"/>
      <c r="X52" s="157"/>
      <c r="Y52" s="158"/>
      <c r="Z52" s="158"/>
      <c r="AA52" s="27"/>
      <c r="AB52" s="157"/>
      <c r="AC52" s="158"/>
      <c r="AD52" s="158"/>
      <c r="AE52" s="27"/>
      <c r="AF52" s="157"/>
      <c r="AG52" s="158"/>
      <c r="AH52" s="158"/>
      <c r="AI52" s="27"/>
      <c r="AJ52" s="157"/>
      <c r="AK52" s="158"/>
      <c r="AL52" s="158"/>
      <c r="AM52" s="27"/>
      <c r="AN52" s="157"/>
      <c r="AO52" s="158"/>
      <c r="AP52" s="158"/>
      <c r="AQ52" s="27"/>
      <c r="AR52" s="157"/>
      <c r="AS52" s="158"/>
      <c r="AT52" s="158"/>
      <c r="AU52" s="27"/>
      <c r="AV52" s="157"/>
      <c r="AW52" s="158"/>
      <c r="AX52" s="158"/>
      <c r="AY52" s="27"/>
      <c r="AZ52" s="157"/>
      <c r="BA52" s="158"/>
      <c r="BB52" s="158"/>
      <c r="BC52" s="27"/>
      <c r="BD52" s="157"/>
      <c r="BE52" s="158"/>
      <c r="BF52" s="158"/>
      <c r="BG52" s="27"/>
      <c r="BH52" s="157"/>
      <c r="BI52" s="158"/>
      <c r="BJ52" s="158"/>
      <c r="BK52" s="27"/>
      <c r="BL52" s="157"/>
      <c r="BM52" s="158"/>
      <c r="BN52" s="158"/>
      <c r="BO52" s="27"/>
      <c r="BP52" s="157"/>
      <c r="BQ52" s="158"/>
      <c r="BR52" s="158"/>
      <c r="BS52" s="27"/>
      <c r="BT52" s="157"/>
      <c r="BU52" s="158"/>
      <c r="BV52" s="158"/>
      <c r="BW52" s="27"/>
      <c r="BX52" s="157"/>
      <c r="BY52" s="158"/>
      <c r="BZ52" s="158"/>
      <c r="CA52" s="27"/>
      <c r="CB52" s="157"/>
      <c r="CC52" s="158"/>
      <c r="CD52" s="158"/>
      <c r="CE52" s="27"/>
      <c r="CF52" s="157"/>
      <c r="CG52" s="158"/>
      <c r="CH52" s="158"/>
      <c r="CI52" s="27"/>
      <c r="CJ52" s="157"/>
      <c r="CK52" s="158"/>
      <c r="CL52" s="158"/>
      <c r="CM52" s="27"/>
      <c r="CN52" s="157"/>
      <c r="CO52" s="158"/>
      <c r="CP52" s="158"/>
      <c r="CQ52" s="27"/>
      <c r="CR52" s="157"/>
      <c r="CS52" s="158"/>
      <c r="CT52" s="158"/>
      <c r="CU52" s="27"/>
      <c r="CV52" s="157"/>
      <c r="CW52" s="158"/>
      <c r="CX52" s="158"/>
      <c r="CY52" s="27"/>
      <c r="CZ52" s="157"/>
      <c r="DA52" s="158"/>
      <c r="DB52" s="158"/>
      <c r="DC52" s="27"/>
      <c r="DD52" s="157"/>
      <c r="DE52" s="158"/>
      <c r="DF52" s="158"/>
      <c r="DG52" s="27"/>
      <c r="DH52" s="157"/>
      <c r="DI52" s="158"/>
      <c r="DJ52" s="158"/>
      <c r="DK52" s="27"/>
      <c r="DL52" s="157"/>
      <c r="DM52" s="158"/>
      <c r="DN52" s="158"/>
      <c r="DO52" s="27"/>
      <c r="DP52" s="157"/>
      <c r="DQ52" s="158"/>
      <c r="DR52" s="158"/>
      <c r="DS52" s="27"/>
      <c r="DT52" s="157"/>
      <c r="DU52" s="158"/>
      <c r="DV52" s="158"/>
      <c r="DW52" s="27"/>
      <c r="DX52" s="157"/>
      <c r="DY52" s="158"/>
      <c r="DZ52" s="158"/>
      <c r="EA52" s="27"/>
      <c r="EB52" s="157"/>
      <c r="EC52" s="158"/>
      <c r="ED52" s="158"/>
      <c r="EE52" s="27"/>
      <c r="EF52" s="157"/>
      <c r="EG52" s="158"/>
      <c r="EH52" s="158"/>
      <c r="EI52" s="27"/>
      <c r="EJ52" s="157"/>
      <c r="EK52" s="158"/>
      <c r="EL52" s="158"/>
      <c r="EM52" s="27"/>
      <c r="EN52" s="157"/>
      <c r="EO52" s="158"/>
      <c r="EP52" s="158"/>
      <c r="EQ52" s="27"/>
      <c r="ER52" s="157"/>
      <c r="ES52" s="158"/>
      <c r="ET52" s="158"/>
      <c r="EU52" s="27"/>
      <c r="EV52" s="157"/>
      <c r="EW52" s="158"/>
      <c r="EX52" s="158"/>
      <c r="EY52" s="27"/>
      <c r="EZ52" s="157"/>
      <c r="FA52" s="158"/>
      <c r="FB52" s="158"/>
      <c r="FC52" s="27"/>
      <c r="FD52" s="157"/>
      <c r="FE52" s="158"/>
      <c r="FF52" s="158"/>
      <c r="FG52" s="27"/>
      <c r="FH52" s="157"/>
      <c r="FI52" s="158"/>
      <c r="FJ52" s="158"/>
      <c r="FK52" s="27"/>
      <c r="FL52" s="157"/>
      <c r="FM52" s="158"/>
      <c r="FN52" s="158"/>
      <c r="FO52" s="27"/>
      <c r="FP52" s="157"/>
      <c r="FQ52" s="158"/>
      <c r="FR52" s="158"/>
      <c r="FS52" s="27"/>
      <c r="FT52" s="157"/>
      <c r="FU52" s="158"/>
      <c r="FV52" s="158"/>
      <c r="FW52" s="27"/>
      <c r="FX52" s="157"/>
      <c r="FY52" s="158"/>
      <c r="FZ52" s="158"/>
      <c r="GA52" s="27"/>
      <c r="GB52" s="157"/>
      <c r="GC52" s="158"/>
      <c r="GD52" s="158"/>
      <c r="GE52" s="27"/>
      <c r="GF52" s="157"/>
      <c r="GG52" s="158"/>
      <c r="GH52" s="158"/>
      <c r="GI52" s="27"/>
      <c r="GJ52" s="157"/>
      <c r="GK52" s="158"/>
      <c r="GL52" s="158"/>
      <c r="GM52" s="27"/>
      <c r="GN52" s="157"/>
      <c r="GO52" s="158"/>
      <c r="GP52" s="158"/>
      <c r="GQ52" s="27"/>
      <c r="GR52" s="157"/>
      <c r="GS52" s="158"/>
      <c r="GT52" s="158"/>
      <c r="GU52" s="27"/>
      <c r="GV52" s="157"/>
      <c r="GW52" s="158"/>
      <c r="GX52" s="158"/>
      <c r="GY52" s="27"/>
      <c r="GZ52" s="157"/>
      <c r="HA52" s="158"/>
      <c r="HB52" s="158"/>
      <c r="HC52" s="27"/>
      <c r="HD52" s="157"/>
      <c r="HE52" s="158"/>
      <c r="HF52" s="158"/>
      <c r="HG52" s="27"/>
      <c r="HH52" s="157"/>
      <c r="HI52" s="158"/>
      <c r="HJ52" s="158"/>
      <c r="HK52" s="27"/>
      <c r="HL52" s="157"/>
      <c r="HM52" s="158"/>
      <c r="HN52" s="158"/>
      <c r="HO52" s="27"/>
      <c r="HP52" s="157"/>
      <c r="HQ52" s="158"/>
      <c r="HR52" s="158"/>
      <c r="HS52" s="27"/>
      <c r="HT52" s="157"/>
      <c r="HU52" s="158"/>
      <c r="HV52" s="158"/>
      <c r="HW52" s="27"/>
      <c r="HX52" s="157"/>
      <c r="HY52" s="158"/>
      <c r="HZ52" s="158"/>
      <c r="IA52" s="27"/>
      <c r="IB52" s="157"/>
      <c r="IC52" s="158"/>
      <c r="ID52" s="158"/>
      <c r="IE52" s="27"/>
    </row>
    <row r="53" spans="1:239" s="26" customFormat="1">
      <c r="A53" s="152" t="s">
        <v>57</v>
      </c>
      <c r="B53" s="153">
        <v>1914</v>
      </c>
      <c r="C53" s="153">
        <v>62.54</v>
      </c>
      <c r="D53" s="61">
        <v>0.82599689280165722</v>
      </c>
    </row>
    <row r="54" spans="1:239" ht="13.5" thickBot="1">
      <c r="A54" s="169" t="s">
        <v>18</v>
      </c>
      <c r="B54" s="231">
        <v>0</v>
      </c>
      <c r="C54" s="231">
        <v>0</v>
      </c>
      <c r="D54" s="70">
        <v>0</v>
      </c>
    </row>
    <row r="55" spans="1:239">
      <c r="A55" s="165" t="s">
        <v>58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6" width="13.140625" style="2"/>
    <col min="257" max="257" width="52.140625" style="2" customWidth="1"/>
    <col min="258" max="259" width="14.42578125" style="2" customWidth="1"/>
    <col min="260" max="260" width="9.85546875" style="2" customWidth="1"/>
    <col min="261" max="512" width="13.140625" style="2"/>
    <col min="513" max="513" width="52.140625" style="2" customWidth="1"/>
    <col min="514" max="515" width="14.42578125" style="2" customWidth="1"/>
    <col min="516" max="516" width="9.85546875" style="2" customWidth="1"/>
    <col min="517" max="768" width="13.140625" style="2"/>
    <col min="769" max="769" width="52.140625" style="2" customWidth="1"/>
    <col min="770" max="771" width="14.42578125" style="2" customWidth="1"/>
    <col min="772" max="772" width="9.85546875" style="2" customWidth="1"/>
    <col min="773" max="1024" width="13.140625" style="2"/>
    <col min="1025" max="1025" width="52.140625" style="2" customWidth="1"/>
    <col min="1026" max="1027" width="14.42578125" style="2" customWidth="1"/>
    <col min="1028" max="1028" width="9.85546875" style="2" customWidth="1"/>
    <col min="1029" max="1280" width="13.140625" style="2"/>
    <col min="1281" max="1281" width="52.140625" style="2" customWidth="1"/>
    <col min="1282" max="1283" width="14.42578125" style="2" customWidth="1"/>
    <col min="1284" max="1284" width="9.85546875" style="2" customWidth="1"/>
    <col min="1285" max="1536" width="13.140625" style="2"/>
    <col min="1537" max="1537" width="52.140625" style="2" customWidth="1"/>
    <col min="1538" max="1539" width="14.42578125" style="2" customWidth="1"/>
    <col min="1540" max="1540" width="9.85546875" style="2" customWidth="1"/>
    <col min="1541" max="1792" width="13.140625" style="2"/>
    <col min="1793" max="1793" width="52.140625" style="2" customWidth="1"/>
    <col min="1794" max="1795" width="14.42578125" style="2" customWidth="1"/>
    <col min="1796" max="1796" width="9.85546875" style="2" customWidth="1"/>
    <col min="1797" max="2048" width="13.140625" style="2"/>
    <col min="2049" max="2049" width="52.140625" style="2" customWidth="1"/>
    <col min="2050" max="2051" width="14.42578125" style="2" customWidth="1"/>
    <col min="2052" max="2052" width="9.85546875" style="2" customWidth="1"/>
    <col min="2053" max="2304" width="13.140625" style="2"/>
    <col min="2305" max="2305" width="52.140625" style="2" customWidth="1"/>
    <col min="2306" max="2307" width="14.42578125" style="2" customWidth="1"/>
    <col min="2308" max="2308" width="9.85546875" style="2" customWidth="1"/>
    <col min="2309" max="2560" width="13.140625" style="2"/>
    <col min="2561" max="2561" width="52.140625" style="2" customWidth="1"/>
    <col min="2562" max="2563" width="14.42578125" style="2" customWidth="1"/>
    <col min="2564" max="2564" width="9.85546875" style="2" customWidth="1"/>
    <col min="2565" max="2816" width="13.140625" style="2"/>
    <col min="2817" max="2817" width="52.140625" style="2" customWidth="1"/>
    <col min="2818" max="2819" width="14.42578125" style="2" customWidth="1"/>
    <col min="2820" max="2820" width="9.85546875" style="2" customWidth="1"/>
    <col min="2821" max="3072" width="13.140625" style="2"/>
    <col min="3073" max="3073" width="52.140625" style="2" customWidth="1"/>
    <col min="3074" max="3075" width="14.42578125" style="2" customWidth="1"/>
    <col min="3076" max="3076" width="9.85546875" style="2" customWidth="1"/>
    <col min="3077" max="3328" width="13.140625" style="2"/>
    <col min="3329" max="3329" width="52.140625" style="2" customWidth="1"/>
    <col min="3330" max="3331" width="14.42578125" style="2" customWidth="1"/>
    <col min="3332" max="3332" width="9.85546875" style="2" customWidth="1"/>
    <col min="3333" max="3584" width="13.140625" style="2"/>
    <col min="3585" max="3585" width="52.140625" style="2" customWidth="1"/>
    <col min="3586" max="3587" width="14.42578125" style="2" customWidth="1"/>
    <col min="3588" max="3588" width="9.85546875" style="2" customWidth="1"/>
    <col min="3589" max="3840" width="13.140625" style="2"/>
    <col min="3841" max="3841" width="52.140625" style="2" customWidth="1"/>
    <col min="3842" max="3843" width="14.42578125" style="2" customWidth="1"/>
    <col min="3844" max="3844" width="9.85546875" style="2" customWidth="1"/>
    <col min="3845" max="4096" width="13.140625" style="2"/>
    <col min="4097" max="4097" width="52.140625" style="2" customWidth="1"/>
    <col min="4098" max="4099" width="14.42578125" style="2" customWidth="1"/>
    <col min="4100" max="4100" width="9.85546875" style="2" customWidth="1"/>
    <col min="4101" max="4352" width="13.140625" style="2"/>
    <col min="4353" max="4353" width="52.140625" style="2" customWidth="1"/>
    <col min="4354" max="4355" width="14.42578125" style="2" customWidth="1"/>
    <col min="4356" max="4356" width="9.85546875" style="2" customWidth="1"/>
    <col min="4357" max="4608" width="13.140625" style="2"/>
    <col min="4609" max="4609" width="52.140625" style="2" customWidth="1"/>
    <col min="4610" max="4611" width="14.42578125" style="2" customWidth="1"/>
    <col min="4612" max="4612" width="9.85546875" style="2" customWidth="1"/>
    <col min="4613" max="4864" width="13.140625" style="2"/>
    <col min="4865" max="4865" width="52.140625" style="2" customWidth="1"/>
    <col min="4866" max="4867" width="14.42578125" style="2" customWidth="1"/>
    <col min="4868" max="4868" width="9.85546875" style="2" customWidth="1"/>
    <col min="4869" max="5120" width="13.140625" style="2"/>
    <col min="5121" max="5121" width="52.140625" style="2" customWidth="1"/>
    <col min="5122" max="5123" width="14.42578125" style="2" customWidth="1"/>
    <col min="5124" max="5124" width="9.85546875" style="2" customWidth="1"/>
    <col min="5125" max="5376" width="13.140625" style="2"/>
    <col min="5377" max="5377" width="52.140625" style="2" customWidth="1"/>
    <col min="5378" max="5379" width="14.42578125" style="2" customWidth="1"/>
    <col min="5380" max="5380" width="9.85546875" style="2" customWidth="1"/>
    <col min="5381" max="5632" width="13.140625" style="2"/>
    <col min="5633" max="5633" width="52.140625" style="2" customWidth="1"/>
    <col min="5634" max="5635" width="14.42578125" style="2" customWidth="1"/>
    <col min="5636" max="5636" width="9.85546875" style="2" customWidth="1"/>
    <col min="5637" max="5888" width="13.140625" style="2"/>
    <col min="5889" max="5889" width="52.140625" style="2" customWidth="1"/>
    <col min="5890" max="5891" width="14.42578125" style="2" customWidth="1"/>
    <col min="5892" max="5892" width="9.85546875" style="2" customWidth="1"/>
    <col min="5893" max="6144" width="13.140625" style="2"/>
    <col min="6145" max="6145" width="52.140625" style="2" customWidth="1"/>
    <col min="6146" max="6147" width="14.42578125" style="2" customWidth="1"/>
    <col min="6148" max="6148" width="9.85546875" style="2" customWidth="1"/>
    <col min="6149" max="6400" width="13.140625" style="2"/>
    <col min="6401" max="6401" width="52.140625" style="2" customWidth="1"/>
    <col min="6402" max="6403" width="14.42578125" style="2" customWidth="1"/>
    <col min="6404" max="6404" width="9.85546875" style="2" customWidth="1"/>
    <col min="6405" max="6656" width="13.140625" style="2"/>
    <col min="6657" max="6657" width="52.140625" style="2" customWidth="1"/>
    <col min="6658" max="6659" width="14.42578125" style="2" customWidth="1"/>
    <col min="6660" max="6660" width="9.85546875" style="2" customWidth="1"/>
    <col min="6661" max="6912" width="13.140625" style="2"/>
    <col min="6913" max="6913" width="52.140625" style="2" customWidth="1"/>
    <col min="6914" max="6915" width="14.42578125" style="2" customWidth="1"/>
    <col min="6916" max="6916" width="9.85546875" style="2" customWidth="1"/>
    <col min="6917" max="7168" width="13.140625" style="2"/>
    <col min="7169" max="7169" width="52.140625" style="2" customWidth="1"/>
    <col min="7170" max="7171" width="14.42578125" style="2" customWidth="1"/>
    <col min="7172" max="7172" width="9.85546875" style="2" customWidth="1"/>
    <col min="7173" max="7424" width="13.140625" style="2"/>
    <col min="7425" max="7425" width="52.140625" style="2" customWidth="1"/>
    <col min="7426" max="7427" width="14.42578125" style="2" customWidth="1"/>
    <col min="7428" max="7428" width="9.85546875" style="2" customWidth="1"/>
    <col min="7429" max="7680" width="13.140625" style="2"/>
    <col min="7681" max="7681" width="52.140625" style="2" customWidth="1"/>
    <col min="7682" max="7683" width="14.42578125" style="2" customWidth="1"/>
    <col min="7684" max="7684" width="9.85546875" style="2" customWidth="1"/>
    <col min="7685" max="7936" width="13.140625" style="2"/>
    <col min="7937" max="7937" width="52.140625" style="2" customWidth="1"/>
    <col min="7938" max="7939" width="14.42578125" style="2" customWidth="1"/>
    <col min="7940" max="7940" width="9.85546875" style="2" customWidth="1"/>
    <col min="7941" max="8192" width="13.140625" style="2"/>
    <col min="8193" max="8193" width="52.140625" style="2" customWidth="1"/>
    <col min="8194" max="8195" width="14.42578125" style="2" customWidth="1"/>
    <col min="8196" max="8196" width="9.85546875" style="2" customWidth="1"/>
    <col min="8197" max="8448" width="13.140625" style="2"/>
    <col min="8449" max="8449" width="52.140625" style="2" customWidth="1"/>
    <col min="8450" max="8451" width="14.42578125" style="2" customWidth="1"/>
    <col min="8452" max="8452" width="9.85546875" style="2" customWidth="1"/>
    <col min="8453" max="8704" width="13.140625" style="2"/>
    <col min="8705" max="8705" width="52.140625" style="2" customWidth="1"/>
    <col min="8706" max="8707" width="14.42578125" style="2" customWidth="1"/>
    <col min="8708" max="8708" width="9.85546875" style="2" customWidth="1"/>
    <col min="8709" max="8960" width="13.140625" style="2"/>
    <col min="8961" max="8961" width="52.140625" style="2" customWidth="1"/>
    <col min="8962" max="8963" width="14.42578125" style="2" customWidth="1"/>
    <col min="8964" max="8964" width="9.85546875" style="2" customWidth="1"/>
    <col min="8965" max="9216" width="13.140625" style="2"/>
    <col min="9217" max="9217" width="52.140625" style="2" customWidth="1"/>
    <col min="9218" max="9219" width="14.42578125" style="2" customWidth="1"/>
    <col min="9220" max="9220" width="9.85546875" style="2" customWidth="1"/>
    <col min="9221" max="9472" width="13.140625" style="2"/>
    <col min="9473" max="9473" width="52.140625" style="2" customWidth="1"/>
    <col min="9474" max="9475" width="14.42578125" style="2" customWidth="1"/>
    <col min="9476" max="9476" width="9.85546875" style="2" customWidth="1"/>
    <col min="9477" max="9728" width="13.140625" style="2"/>
    <col min="9729" max="9729" width="52.140625" style="2" customWidth="1"/>
    <col min="9730" max="9731" width="14.42578125" style="2" customWidth="1"/>
    <col min="9732" max="9732" width="9.85546875" style="2" customWidth="1"/>
    <col min="9733" max="9984" width="13.140625" style="2"/>
    <col min="9985" max="9985" width="52.140625" style="2" customWidth="1"/>
    <col min="9986" max="9987" width="14.42578125" style="2" customWidth="1"/>
    <col min="9988" max="9988" width="9.85546875" style="2" customWidth="1"/>
    <col min="9989" max="10240" width="13.140625" style="2"/>
    <col min="10241" max="10241" width="52.140625" style="2" customWidth="1"/>
    <col min="10242" max="10243" width="14.42578125" style="2" customWidth="1"/>
    <col min="10244" max="10244" width="9.85546875" style="2" customWidth="1"/>
    <col min="10245" max="10496" width="13.140625" style="2"/>
    <col min="10497" max="10497" width="52.140625" style="2" customWidth="1"/>
    <col min="10498" max="10499" width="14.42578125" style="2" customWidth="1"/>
    <col min="10500" max="10500" width="9.85546875" style="2" customWidth="1"/>
    <col min="10501" max="10752" width="13.140625" style="2"/>
    <col min="10753" max="10753" width="52.140625" style="2" customWidth="1"/>
    <col min="10754" max="10755" width="14.42578125" style="2" customWidth="1"/>
    <col min="10756" max="10756" width="9.85546875" style="2" customWidth="1"/>
    <col min="10757" max="11008" width="13.140625" style="2"/>
    <col min="11009" max="11009" width="52.140625" style="2" customWidth="1"/>
    <col min="11010" max="11011" width="14.42578125" style="2" customWidth="1"/>
    <col min="11012" max="11012" width="9.85546875" style="2" customWidth="1"/>
    <col min="11013" max="11264" width="13.140625" style="2"/>
    <col min="11265" max="11265" width="52.140625" style="2" customWidth="1"/>
    <col min="11266" max="11267" width="14.42578125" style="2" customWidth="1"/>
    <col min="11268" max="11268" width="9.85546875" style="2" customWidth="1"/>
    <col min="11269" max="11520" width="13.140625" style="2"/>
    <col min="11521" max="11521" width="52.140625" style="2" customWidth="1"/>
    <col min="11522" max="11523" width="14.42578125" style="2" customWidth="1"/>
    <col min="11524" max="11524" width="9.85546875" style="2" customWidth="1"/>
    <col min="11525" max="11776" width="13.140625" style="2"/>
    <col min="11777" max="11777" width="52.140625" style="2" customWidth="1"/>
    <col min="11778" max="11779" width="14.42578125" style="2" customWidth="1"/>
    <col min="11780" max="11780" width="9.85546875" style="2" customWidth="1"/>
    <col min="11781" max="12032" width="13.140625" style="2"/>
    <col min="12033" max="12033" width="52.140625" style="2" customWidth="1"/>
    <col min="12034" max="12035" width="14.42578125" style="2" customWidth="1"/>
    <col min="12036" max="12036" width="9.85546875" style="2" customWidth="1"/>
    <col min="12037" max="12288" width="13.140625" style="2"/>
    <col min="12289" max="12289" width="52.140625" style="2" customWidth="1"/>
    <col min="12290" max="12291" width="14.42578125" style="2" customWidth="1"/>
    <col min="12292" max="12292" width="9.85546875" style="2" customWidth="1"/>
    <col min="12293" max="12544" width="13.140625" style="2"/>
    <col min="12545" max="12545" width="52.140625" style="2" customWidth="1"/>
    <col min="12546" max="12547" width="14.42578125" style="2" customWidth="1"/>
    <col min="12548" max="12548" width="9.85546875" style="2" customWidth="1"/>
    <col min="12549" max="12800" width="13.140625" style="2"/>
    <col min="12801" max="12801" width="52.140625" style="2" customWidth="1"/>
    <col min="12802" max="12803" width="14.42578125" style="2" customWidth="1"/>
    <col min="12804" max="12804" width="9.85546875" style="2" customWidth="1"/>
    <col min="12805" max="13056" width="13.140625" style="2"/>
    <col min="13057" max="13057" width="52.140625" style="2" customWidth="1"/>
    <col min="13058" max="13059" width="14.42578125" style="2" customWidth="1"/>
    <col min="13060" max="13060" width="9.85546875" style="2" customWidth="1"/>
    <col min="13061" max="13312" width="13.140625" style="2"/>
    <col min="13313" max="13313" width="52.140625" style="2" customWidth="1"/>
    <col min="13314" max="13315" width="14.42578125" style="2" customWidth="1"/>
    <col min="13316" max="13316" width="9.85546875" style="2" customWidth="1"/>
    <col min="13317" max="13568" width="13.140625" style="2"/>
    <col min="13569" max="13569" width="52.140625" style="2" customWidth="1"/>
    <col min="13570" max="13571" width="14.42578125" style="2" customWidth="1"/>
    <col min="13572" max="13572" width="9.85546875" style="2" customWidth="1"/>
    <col min="13573" max="13824" width="13.140625" style="2"/>
    <col min="13825" max="13825" width="52.140625" style="2" customWidth="1"/>
    <col min="13826" max="13827" width="14.42578125" style="2" customWidth="1"/>
    <col min="13828" max="13828" width="9.85546875" style="2" customWidth="1"/>
    <col min="13829" max="14080" width="13.140625" style="2"/>
    <col min="14081" max="14081" width="52.140625" style="2" customWidth="1"/>
    <col min="14082" max="14083" width="14.42578125" style="2" customWidth="1"/>
    <col min="14084" max="14084" width="9.85546875" style="2" customWidth="1"/>
    <col min="14085" max="14336" width="13.140625" style="2"/>
    <col min="14337" max="14337" width="52.140625" style="2" customWidth="1"/>
    <col min="14338" max="14339" width="14.42578125" style="2" customWidth="1"/>
    <col min="14340" max="14340" width="9.85546875" style="2" customWidth="1"/>
    <col min="14341" max="14592" width="13.140625" style="2"/>
    <col min="14593" max="14593" width="52.140625" style="2" customWidth="1"/>
    <col min="14594" max="14595" width="14.42578125" style="2" customWidth="1"/>
    <col min="14596" max="14596" width="9.85546875" style="2" customWidth="1"/>
    <col min="14597" max="14848" width="13.140625" style="2"/>
    <col min="14849" max="14849" width="52.140625" style="2" customWidth="1"/>
    <col min="14850" max="14851" width="14.42578125" style="2" customWidth="1"/>
    <col min="14852" max="14852" width="9.85546875" style="2" customWidth="1"/>
    <col min="14853" max="15104" width="13.140625" style="2"/>
    <col min="15105" max="15105" width="52.140625" style="2" customWidth="1"/>
    <col min="15106" max="15107" width="14.42578125" style="2" customWidth="1"/>
    <col min="15108" max="15108" width="9.85546875" style="2" customWidth="1"/>
    <col min="15109" max="15360" width="13.140625" style="2"/>
    <col min="15361" max="15361" width="52.140625" style="2" customWidth="1"/>
    <col min="15362" max="15363" width="14.42578125" style="2" customWidth="1"/>
    <col min="15364" max="15364" width="9.85546875" style="2" customWidth="1"/>
    <col min="15365" max="15616" width="13.140625" style="2"/>
    <col min="15617" max="15617" width="52.140625" style="2" customWidth="1"/>
    <col min="15618" max="15619" width="14.42578125" style="2" customWidth="1"/>
    <col min="15620" max="15620" width="9.85546875" style="2" customWidth="1"/>
    <col min="15621" max="15872" width="13.140625" style="2"/>
    <col min="15873" max="15873" width="52.140625" style="2" customWidth="1"/>
    <col min="15874" max="15875" width="14.42578125" style="2" customWidth="1"/>
    <col min="15876" max="15876" width="9.85546875" style="2" customWidth="1"/>
    <col min="15877" max="16128" width="13.140625" style="2"/>
    <col min="16129" max="16129" width="52.140625" style="2" customWidth="1"/>
    <col min="16130" max="16131" width="14.42578125" style="2" customWidth="1"/>
    <col min="16132" max="16132" width="9.85546875" style="2" customWidth="1"/>
    <col min="16133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299</v>
      </c>
      <c r="B2" s="1"/>
      <c r="C2" s="1"/>
      <c r="D2" s="1"/>
    </row>
    <row r="3" spans="1:4">
      <c r="A3" s="136" t="s">
        <v>301</v>
      </c>
      <c r="B3" s="1"/>
      <c r="C3" s="1"/>
      <c r="D3" s="1"/>
    </row>
    <row r="4" spans="1:4">
      <c r="A4" s="136" t="s">
        <v>323</v>
      </c>
      <c r="B4" s="1"/>
      <c r="C4" s="1"/>
      <c r="D4" s="1"/>
    </row>
    <row r="5" spans="1:4" ht="13.5" thickBot="1">
      <c r="A5" s="3" t="s">
        <v>4</v>
      </c>
      <c r="B5" s="137">
        <v>30600</v>
      </c>
      <c r="C5" s="138" t="s">
        <v>5</v>
      </c>
    </row>
    <row r="6" spans="1:4">
      <c r="A6" s="6"/>
      <c r="B6" s="139" t="s">
        <v>6</v>
      </c>
      <c r="C6" s="8">
        <v>40664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11</v>
      </c>
      <c r="D8" s="144" t="s">
        <v>13</v>
      </c>
    </row>
    <row r="9" spans="1:4">
      <c r="A9" s="141" t="s">
        <v>14</v>
      </c>
      <c r="B9" s="16"/>
      <c r="C9" s="18"/>
      <c r="D9" s="18"/>
    </row>
    <row r="10" spans="1:4">
      <c r="A10" s="146" t="s">
        <v>15</v>
      </c>
      <c r="B10" s="16">
        <v>0</v>
      </c>
      <c r="C10" s="16">
        <v>0</v>
      </c>
      <c r="D10" s="16">
        <v>0</v>
      </c>
    </row>
    <row r="11" spans="1:4">
      <c r="A11" s="146" t="s">
        <v>16</v>
      </c>
      <c r="B11" s="18">
        <v>0</v>
      </c>
      <c r="C11" s="18">
        <v>0</v>
      </c>
      <c r="D11" s="16">
        <v>0</v>
      </c>
    </row>
    <row r="12" spans="1:4">
      <c r="A12" s="146" t="s">
        <v>17</v>
      </c>
      <c r="B12" s="16">
        <v>570</v>
      </c>
      <c r="C12" s="16">
        <v>18.62</v>
      </c>
      <c r="D12" s="16">
        <v>6.3913074897010855E-2</v>
      </c>
    </row>
    <row r="13" spans="1:4">
      <c r="A13" s="146" t="s">
        <v>18</v>
      </c>
      <c r="B13" s="16">
        <v>0</v>
      </c>
      <c r="C13" s="16">
        <v>0</v>
      </c>
      <c r="D13" s="16">
        <v>0</v>
      </c>
    </row>
    <row r="14" spans="1:4">
      <c r="A14" s="146" t="s">
        <v>19</v>
      </c>
      <c r="B14" s="16">
        <v>0</v>
      </c>
      <c r="C14" s="16">
        <v>0</v>
      </c>
      <c r="D14" s="16">
        <v>0</v>
      </c>
    </row>
    <row r="15" spans="1:4">
      <c r="A15" s="138" t="s">
        <v>20</v>
      </c>
      <c r="B15" s="16">
        <v>1860</v>
      </c>
      <c r="C15" s="16">
        <v>60.77</v>
      </c>
      <c r="D15" s="16">
        <v>0.20855845492708805</v>
      </c>
    </row>
    <row r="16" spans="1:4">
      <c r="A16" s="138" t="s">
        <v>21</v>
      </c>
      <c r="B16" s="16">
        <v>65.400000000000006</v>
      </c>
      <c r="C16" s="16">
        <v>2.12</v>
      </c>
      <c r="D16" s="16">
        <v>7.3331843829201934E-3</v>
      </c>
    </row>
    <row r="17" spans="1:4">
      <c r="A17" s="138" t="s">
        <v>22</v>
      </c>
      <c r="B17" s="16">
        <v>2430</v>
      </c>
      <c r="C17" s="16">
        <v>79.41</v>
      </c>
      <c r="D17" s="16">
        <v>0.27247152982409889</v>
      </c>
    </row>
    <row r="18" spans="1:4">
      <c r="A18" s="138" t="s">
        <v>23</v>
      </c>
      <c r="B18" s="16">
        <v>1709.1</v>
      </c>
      <c r="C18" s="16">
        <v>55.86</v>
      </c>
      <c r="D18" s="16">
        <v>0.19163830930961623</v>
      </c>
    </row>
    <row r="19" spans="1:4">
      <c r="A19" s="138" t="s">
        <v>24</v>
      </c>
      <c r="B19" s="16">
        <v>364.5</v>
      </c>
      <c r="C19" s="16">
        <v>11.91</v>
      </c>
      <c r="D19" s="16">
        <v>4.0870729473614836E-2</v>
      </c>
    </row>
    <row r="20" spans="1:4">
      <c r="A20" s="138" t="s">
        <v>25</v>
      </c>
      <c r="B20" s="16">
        <v>401.95</v>
      </c>
      <c r="C20" s="16">
        <v>13.14</v>
      </c>
      <c r="D20" s="16">
        <v>4.506993062255002E-2</v>
      </c>
    </row>
    <row r="21" spans="1:4">
      <c r="A21" s="138" t="s">
        <v>26</v>
      </c>
      <c r="B21" s="16">
        <v>1040</v>
      </c>
      <c r="C21" s="16">
        <v>33.99</v>
      </c>
      <c r="D21" s="16">
        <v>0.11661332963665139</v>
      </c>
    </row>
    <row r="22" spans="1:4">
      <c r="A22" s="148" t="s">
        <v>27</v>
      </c>
      <c r="B22" s="20">
        <v>8440.9500000000007</v>
      </c>
      <c r="C22" s="20">
        <v>275.82</v>
      </c>
      <c r="D22" s="20">
        <v>0.94646854307355055</v>
      </c>
    </row>
    <row r="23" spans="1:4">
      <c r="A23" s="151" t="s">
        <v>28</v>
      </c>
      <c r="B23" s="18">
        <v>0</v>
      </c>
      <c r="C23" s="18">
        <v>0</v>
      </c>
      <c r="D23" s="18"/>
    </row>
    <row r="24" spans="1:4">
      <c r="A24" s="146" t="s">
        <v>29</v>
      </c>
      <c r="B24" s="16">
        <v>0</v>
      </c>
      <c r="C24" s="16">
        <v>0</v>
      </c>
      <c r="D24" s="16">
        <v>0</v>
      </c>
    </row>
    <row r="25" spans="1:4">
      <c r="A25" s="146" t="s">
        <v>30</v>
      </c>
      <c r="B25" s="16">
        <v>0</v>
      </c>
      <c r="C25" s="16">
        <v>0</v>
      </c>
      <c r="D25" s="16">
        <v>0</v>
      </c>
    </row>
    <row r="26" spans="1:4">
      <c r="A26" s="146" t="s">
        <v>31</v>
      </c>
      <c r="B26" s="16">
        <v>0</v>
      </c>
      <c r="C26" s="16">
        <v>0</v>
      </c>
      <c r="D26" s="16">
        <v>0</v>
      </c>
    </row>
    <row r="27" spans="1:4">
      <c r="A27" s="146" t="s">
        <v>32</v>
      </c>
      <c r="B27" s="16">
        <v>0</v>
      </c>
      <c r="C27" s="16">
        <v>0</v>
      </c>
      <c r="D27" s="16">
        <v>0</v>
      </c>
    </row>
    <row r="28" spans="1:4">
      <c r="A28" s="146" t="s">
        <v>33</v>
      </c>
      <c r="B28" s="16">
        <v>0</v>
      </c>
      <c r="C28" s="16">
        <v>0</v>
      </c>
      <c r="D28" s="16">
        <v>0</v>
      </c>
    </row>
    <row r="29" spans="1:4">
      <c r="A29" s="146" t="s">
        <v>34</v>
      </c>
      <c r="B29" s="16">
        <v>0</v>
      </c>
      <c r="C29" s="16">
        <v>0</v>
      </c>
      <c r="D29" s="16">
        <v>0</v>
      </c>
    </row>
    <row r="30" spans="1:4">
      <c r="A30" s="146" t="s">
        <v>35</v>
      </c>
      <c r="B30" s="16">
        <v>0</v>
      </c>
      <c r="C30" s="16">
        <v>0</v>
      </c>
      <c r="D30" s="16">
        <v>0</v>
      </c>
    </row>
    <row r="31" spans="1:4">
      <c r="A31" s="146" t="s">
        <v>36</v>
      </c>
      <c r="B31" s="16">
        <v>0</v>
      </c>
      <c r="C31" s="16">
        <v>0</v>
      </c>
      <c r="D31" s="16">
        <v>0</v>
      </c>
    </row>
    <row r="32" spans="1:4">
      <c r="A32" s="152" t="s">
        <v>37</v>
      </c>
      <c r="B32" s="24">
        <v>0</v>
      </c>
      <c r="C32" s="24">
        <v>0</v>
      </c>
      <c r="D32" s="24">
        <v>0</v>
      </c>
    </row>
    <row r="33" spans="1:239" s="155" customFormat="1">
      <c r="A33" s="141" t="s">
        <v>38</v>
      </c>
      <c r="B33" s="18">
        <v>0</v>
      </c>
      <c r="C33" s="18">
        <v>0</v>
      </c>
      <c r="D33" s="18"/>
    </row>
    <row r="34" spans="1:239" s="155" customFormat="1">
      <c r="A34" s="146" t="s">
        <v>39</v>
      </c>
      <c r="B34" s="16">
        <v>448.12296279743163</v>
      </c>
      <c r="C34" s="16">
        <v>14.64</v>
      </c>
      <c r="D34" s="16">
        <v>5.0247221902355539E-2</v>
      </c>
    </row>
    <row r="35" spans="1:239" s="155" customFormat="1">
      <c r="A35" s="138" t="s">
        <v>40</v>
      </c>
      <c r="B35" s="16">
        <v>448.12296279743163</v>
      </c>
      <c r="C35" s="16">
        <v>14.64</v>
      </c>
      <c r="D35" s="16">
        <v>5.0247221902355539E-2</v>
      </c>
    </row>
    <row r="36" spans="1:239" s="156" customFormat="1">
      <c r="A36" s="148" t="s">
        <v>41</v>
      </c>
      <c r="B36" s="20">
        <v>8889.0729627974324</v>
      </c>
      <c r="C36" s="20">
        <v>290.45999999999998</v>
      </c>
      <c r="D36" s="20">
        <v>0.99671576497590608</v>
      </c>
    </row>
    <row r="37" spans="1:239" s="155" customFormat="1">
      <c r="A37" s="141" t="s">
        <v>42</v>
      </c>
      <c r="B37" s="18">
        <v>0</v>
      </c>
      <c r="C37" s="18">
        <v>0</v>
      </c>
      <c r="D37" s="18"/>
    </row>
    <row r="38" spans="1:239" s="155" customFormat="1">
      <c r="A38" s="138" t="s">
        <v>43</v>
      </c>
      <c r="B38" s="16">
        <v>23.04</v>
      </c>
      <c r="C38" s="16">
        <v>0.75</v>
      </c>
      <c r="D38" s="16">
        <v>2.5834337642581229E-3</v>
      </c>
    </row>
    <row r="39" spans="1:239" s="155" customFormat="1">
      <c r="A39" s="138" t="s">
        <v>44</v>
      </c>
      <c r="B39" s="16">
        <v>1.88</v>
      </c>
      <c r="C39" s="16">
        <v>0.06</v>
      </c>
      <c r="D39" s="16">
        <v>2.1080101895856211E-4</v>
      </c>
    </row>
    <row r="40" spans="1:239" s="155" customFormat="1">
      <c r="A40" s="146" t="s">
        <v>45</v>
      </c>
      <c r="B40" s="16">
        <v>0</v>
      </c>
      <c r="C40" s="16">
        <v>0</v>
      </c>
      <c r="D40" s="16">
        <v>0</v>
      </c>
    </row>
    <row r="41" spans="1:239" s="155" customFormat="1">
      <c r="A41" s="152" t="s">
        <v>46</v>
      </c>
      <c r="B41" s="24">
        <v>24.92</v>
      </c>
      <c r="C41" s="24">
        <v>0.81</v>
      </c>
      <c r="D41" s="24">
        <v>2.7942347832166851E-3</v>
      </c>
      <c r="E41" s="158"/>
      <c r="F41" s="158"/>
      <c r="G41" s="27"/>
      <c r="H41" s="157"/>
      <c r="I41" s="158"/>
      <c r="J41" s="158"/>
      <c r="K41" s="27"/>
      <c r="L41" s="157"/>
      <c r="M41" s="158"/>
      <c r="N41" s="158"/>
      <c r="O41" s="27"/>
      <c r="P41" s="157"/>
      <c r="Q41" s="158"/>
      <c r="R41" s="158"/>
      <c r="S41" s="27"/>
      <c r="T41" s="157"/>
      <c r="U41" s="158"/>
      <c r="V41" s="158"/>
      <c r="W41" s="27"/>
      <c r="X41" s="157"/>
      <c r="Y41" s="158"/>
      <c r="Z41" s="158"/>
      <c r="AA41" s="27"/>
      <c r="AB41" s="157"/>
      <c r="AC41" s="158"/>
      <c r="AD41" s="158"/>
      <c r="AE41" s="27"/>
      <c r="AF41" s="157"/>
      <c r="AG41" s="158"/>
      <c r="AH41" s="158"/>
      <c r="AI41" s="27"/>
      <c r="AJ41" s="157"/>
      <c r="AK41" s="158"/>
      <c r="AL41" s="158"/>
      <c r="AM41" s="27"/>
      <c r="AN41" s="157"/>
      <c r="AO41" s="158"/>
      <c r="AP41" s="158"/>
      <c r="AQ41" s="27"/>
      <c r="AR41" s="157"/>
      <c r="AS41" s="158"/>
      <c r="AT41" s="158"/>
      <c r="AU41" s="27"/>
      <c r="AV41" s="157"/>
      <c r="AW41" s="158"/>
      <c r="AX41" s="158"/>
      <c r="AY41" s="27"/>
      <c r="AZ41" s="157"/>
      <c r="BA41" s="158"/>
      <c r="BB41" s="158"/>
      <c r="BC41" s="27"/>
      <c r="BD41" s="157"/>
      <c r="BE41" s="158"/>
      <c r="BF41" s="158"/>
      <c r="BG41" s="27"/>
      <c r="BH41" s="157"/>
      <c r="BI41" s="158"/>
      <c r="BJ41" s="158"/>
      <c r="BK41" s="27"/>
      <c r="BL41" s="157"/>
      <c r="BM41" s="158"/>
      <c r="BN41" s="158"/>
      <c r="BO41" s="27"/>
      <c r="BP41" s="157"/>
      <c r="BQ41" s="158"/>
      <c r="BR41" s="158"/>
      <c r="BS41" s="27"/>
      <c r="BT41" s="157"/>
      <c r="BU41" s="158"/>
      <c r="BV41" s="158"/>
      <c r="BW41" s="27"/>
      <c r="BX41" s="157"/>
      <c r="BY41" s="158"/>
      <c r="BZ41" s="158"/>
      <c r="CA41" s="27"/>
      <c r="CB41" s="157"/>
      <c r="CC41" s="158"/>
      <c r="CD41" s="158"/>
      <c r="CE41" s="27"/>
      <c r="CF41" s="157"/>
      <c r="CG41" s="158"/>
      <c r="CH41" s="158"/>
      <c r="CI41" s="27"/>
      <c r="CJ41" s="157"/>
      <c r="CK41" s="158"/>
      <c r="CL41" s="158"/>
      <c r="CM41" s="27"/>
      <c r="CN41" s="157"/>
      <c r="CO41" s="158"/>
      <c r="CP41" s="158"/>
      <c r="CQ41" s="27"/>
      <c r="CR41" s="157"/>
      <c r="CS41" s="158"/>
      <c r="CT41" s="158"/>
      <c r="CU41" s="27"/>
      <c r="CV41" s="157"/>
      <c r="CW41" s="158"/>
      <c r="CX41" s="158"/>
      <c r="CY41" s="27"/>
      <c r="CZ41" s="157"/>
      <c r="DA41" s="158"/>
      <c r="DB41" s="158"/>
      <c r="DC41" s="27"/>
      <c r="DD41" s="157"/>
      <c r="DE41" s="158"/>
      <c r="DF41" s="158"/>
      <c r="DG41" s="27"/>
      <c r="DH41" s="157"/>
      <c r="DI41" s="158"/>
      <c r="DJ41" s="158"/>
      <c r="DK41" s="27"/>
      <c r="DL41" s="157"/>
      <c r="DM41" s="158"/>
      <c r="DN41" s="158"/>
      <c r="DO41" s="27"/>
      <c r="DP41" s="157"/>
      <c r="DQ41" s="158"/>
      <c r="DR41" s="158"/>
      <c r="DS41" s="27"/>
      <c r="DT41" s="157"/>
      <c r="DU41" s="158"/>
      <c r="DV41" s="158"/>
      <c r="DW41" s="27"/>
      <c r="DX41" s="157"/>
      <c r="DY41" s="158"/>
      <c r="DZ41" s="158"/>
      <c r="EA41" s="27"/>
      <c r="EB41" s="157"/>
      <c r="EC41" s="158"/>
      <c r="ED41" s="158"/>
      <c r="EE41" s="27"/>
      <c r="EF41" s="157"/>
      <c r="EG41" s="158"/>
      <c r="EH41" s="158"/>
      <c r="EI41" s="27"/>
      <c r="EJ41" s="157"/>
      <c r="EK41" s="158"/>
      <c r="EL41" s="158"/>
      <c r="EM41" s="27"/>
      <c r="EN41" s="157"/>
      <c r="EO41" s="158"/>
      <c r="EP41" s="158"/>
      <c r="EQ41" s="27"/>
      <c r="ER41" s="157"/>
      <c r="ES41" s="158"/>
      <c r="ET41" s="158"/>
      <c r="EU41" s="27"/>
      <c r="EV41" s="157"/>
      <c r="EW41" s="158"/>
      <c r="EX41" s="158"/>
      <c r="EY41" s="27"/>
      <c r="EZ41" s="157"/>
      <c r="FA41" s="158"/>
      <c r="FB41" s="158"/>
      <c r="FC41" s="27"/>
      <c r="FD41" s="157"/>
      <c r="FE41" s="158"/>
      <c r="FF41" s="158"/>
      <c r="FG41" s="27"/>
      <c r="FH41" s="157"/>
      <c r="FI41" s="158"/>
      <c r="FJ41" s="158"/>
      <c r="FK41" s="27"/>
      <c r="FL41" s="157"/>
      <c r="FM41" s="158"/>
      <c r="FN41" s="158"/>
      <c r="FO41" s="27"/>
      <c r="FP41" s="157"/>
      <c r="FQ41" s="158"/>
      <c r="FR41" s="158"/>
      <c r="FS41" s="27"/>
      <c r="FT41" s="157"/>
      <c r="FU41" s="158"/>
      <c r="FV41" s="158"/>
      <c r="FW41" s="27"/>
      <c r="FX41" s="157"/>
      <c r="FY41" s="158"/>
      <c r="FZ41" s="158"/>
      <c r="GA41" s="27"/>
      <c r="GB41" s="157"/>
      <c r="GC41" s="158"/>
      <c r="GD41" s="158"/>
      <c r="GE41" s="27"/>
      <c r="GF41" s="157"/>
      <c r="GG41" s="158"/>
      <c r="GH41" s="158"/>
      <c r="GI41" s="27"/>
      <c r="GJ41" s="157"/>
      <c r="GK41" s="158"/>
      <c r="GL41" s="158"/>
      <c r="GM41" s="27"/>
      <c r="GN41" s="157"/>
      <c r="GO41" s="158"/>
      <c r="GP41" s="158"/>
      <c r="GQ41" s="27"/>
      <c r="GR41" s="157"/>
      <c r="GS41" s="158"/>
      <c r="GT41" s="158"/>
      <c r="GU41" s="27"/>
      <c r="GV41" s="157"/>
      <c r="GW41" s="158"/>
      <c r="GX41" s="158"/>
      <c r="GY41" s="27"/>
      <c r="GZ41" s="157"/>
      <c r="HA41" s="158"/>
      <c r="HB41" s="158"/>
      <c r="HC41" s="27"/>
      <c r="HD41" s="157"/>
      <c r="HE41" s="158"/>
      <c r="HF41" s="158"/>
      <c r="HG41" s="27"/>
      <c r="HH41" s="157"/>
      <c r="HI41" s="158"/>
      <c r="HJ41" s="158"/>
      <c r="HK41" s="27"/>
      <c r="HL41" s="157"/>
      <c r="HM41" s="158"/>
      <c r="HN41" s="158"/>
      <c r="HO41" s="27"/>
      <c r="HP41" s="157"/>
      <c r="HQ41" s="158"/>
      <c r="HR41" s="158"/>
      <c r="HS41" s="27"/>
      <c r="HT41" s="157"/>
      <c r="HU41" s="158"/>
      <c r="HV41" s="158"/>
      <c r="HW41" s="27"/>
      <c r="HX41" s="157"/>
      <c r="HY41" s="158"/>
      <c r="HZ41" s="158"/>
      <c r="IA41" s="27"/>
      <c r="IB41" s="157"/>
      <c r="IC41" s="158"/>
      <c r="ID41" s="158"/>
      <c r="IE41" s="27"/>
    </row>
    <row r="42" spans="1:239" s="155" customFormat="1">
      <c r="A42" s="141" t="s">
        <v>47</v>
      </c>
      <c r="B42" s="18">
        <v>0</v>
      </c>
      <c r="C42" s="18">
        <v>0</v>
      </c>
      <c r="D42" s="18"/>
    </row>
    <row r="43" spans="1:239" s="155" customFormat="1">
      <c r="A43" s="146" t="s">
        <v>48</v>
      </c>
      <c r="B43" s="16">
        <v>1.63</v>
      </c>
      <c r="C43" s="16">
        <v>0.05</v>
      </c>
      <c r="D43" s="16">
        <v>1.8276896856513633E-4</v>
      </c>
    </row>
    <row r="44" spans="1:239" s="155" customFormat="1">
      <c r="A44" s="146" t="s">
        <v>49</v>
      </c>
      <c r="B44" s="16">
        <v>0</v>
      </c>
      <c r="C44" s="16">
        <v>0</v>
      </c>
      <c r="D44" s="16">
        <v>0</v>
      </c>
    </row>
    <row r="45" spans="1:239" s="155" customFormat="1">
      <c r="A45" s="146" t="s">
        <v>50</v>
      </c>
      <c r="B45" s="16">
        <v>2.74</v>
      </c>
      <c r="C45" s="16">
        <v>0.09</v>
      </c>
      <c r="D45" s="16">
        <v>3.0723127231194696E-4</v>
      </c>
    </row>
    <row r="46" spans="1:239" s="155" customFormat="1">
      <c r="A46" s="152" t="s">
        <v>51</v>
      </c>
      <c r="B46" s="24">
        <v>4.37</v>
      </c>
      <c r="C46" s="24">
        <v>0.14000000000000001</v>
      </c>
      <c r="D46" s="24">
        <v>4.9000024087708324E-4</v>
      </c>
      <c r="E46" s="158"/>
      <c r="F46" s="158"/>
      <c r="G46" s="27"/>
      <c r="H46" s="157"/>
      <c r="I46" s="158"/>
      <c r="J46" s="158"/>
      <c r="K46" s="27"/>
      <c r="L46" s="157"/>
      <c r="M46" s="158"/>
      <c r="N46" s="158"/>
      <c r="O46" s="27"/>
      <c r="P46" s="157"/>
      <c r="Q46" s="158"/>
      <c r="R46" s="158"/>
      <c r="S46" s="27"/>
      <c r="T46" s="157"/>
      <c r="U46" s="158"/>
      <c r="V46" s="158"/>
      <c r="W46" s="27"/>
      <c r="X46" s="157"/>
      <c r="Y46" s="158"/>
      <c r="Z46" s="158"/>
      <c r="AA46" s="27"/>
      <c r="AB46" s="157"/>
      <c r="AC46" s="158"/>
      <c r="AD46" s="158"/>
      <c r="AE46" s="27"/>
      <c r="AF46" s="157"/>
      <c r="AG46" s="158"/>
      <c r="AH46" s="158"/>
      <c r="AI46" s="27"/>
      <c r="AJ46" s="157"/>
      <c r="AK46" s="158"/>
      <c r="AL46" s="158"/>
      <c r="AM46" s="27"/>
      <c r="AN46" s="157"/>
      <c r="AO46" s="158"/>
      <c r="AP46" s="158"/>
      <c r="AQ46" s="27"/>
      <c r="AR46" s="157"/>
      <c r="AS46" s="158"/>
      <c r="AT46" s="158"/>
      <c r="AU46" s="27"/>
      <c r="AV46" s="157"/>
      <c r="AW46" s="158"/>
      <c r="AX46" s="158"/>
      <c r="AY46" s="27"/>
      <c r="AZ46" s="157"/>
      <c r="BA46" s="158"/>
      <c r="BB46" s="158"/>
      <c r="BC46" s="27"/>
      <c r="BD46" s="157"/>
      <c r="BE46" s="158"/>
      <c r="BF46" s="158"/>
      <c r="BG46" s="27"/>
      <c r="BH46" s="157"/>
      <c r="BI46" s="158"/>
      <c r="BJ46" s="158"/>
      <c r="BK46" s="27"/>
      <c r="BL46" s="157"/>
      <c r="BM46" s="158"/>
      <c r="BN46" s="158"/>
      <c r="BO46" s="27"/>
      <c r="BP46" s="157"/>
      <c r="BQ46" s="158"/>
      <c r="BR46" s="158"/>
      <c r="BS46" s="27"/>
      <c r="BT46" s="157"/>
      <c r="BU46" s="158"/>
      <c r="BV46" s="158"/>
      <c r="BW46" s="27"/>
      <c r="BX46" s="157"/>
      <c r="BY46" s="158"/>
      <c r="BZ46" s="158"/>
      <c r="CA46" s="27"/>
      <c r="CB46" s="157"/>
      <c r="CC46" s="158"/>
      <c r="CD46" s="158"/>
      <c r="CE46" s="27"/>
      <c r="CF46" s="157"/>
      <c r="CG46" s="158"/>
      <c r="CH46" s="158"/>
      <c r="CI46" s="27"/>
      <c r="CJ46" s="157"/>
      <c r="CK46" s="158"/>
      <c r="CL46" s="158"/>
      <c r="CM46" s="27"/>
      <c r="CN46" s="157"/>
      <c r="CO46" s="158"/>
      <c r="CP46" s="158"/>
      <c r="CQ46" s="27"/>
      <c r="CR46" s="157"/>
      <c r="CS46" s="158"/>
      <c r="CT46" s="158"/>
      <c r="CU46" s="27"/>
      <c r="CV46" s="157"/>
      <c r="CW46" s="158"/>
      <c r="CX46" s="158"/>
      <c r="CY46" s="27"/>
      <c r="CZ46" s="157"/>
      <c r="DA46" s="158"/>
      <c r="DB46" s="158"/>
      <c r="DC46" s="27"/>
      <c r="DD46" s="157"/>
      <c r="DE46" s="158"/>
      <c r="DF46" s="158"/>
      <c r="DG46" s="27"/>
      <c r="DH46" s="157"/>
      <c r="DI46" s="158"/>
      <c r="DJ46" s="158"/>
      <c r="DK46" s="27"/>
      <c r="DL46" s="157"/>
      <c r="DM46" s="158"/>
      <c r="DN46" s="158"/>
      <c r="DO46" s="27"/>
      <c r="DP46" s="157"/>
      <c r="DQ46" s="158"/>
      <c r="DR46" s="158"/>
      <c r="DS46" s="27"/>
      <c r="DT46" s="157"/>
      <c r="DU46" s="158"/>
      <c r="DV46" s="158"/>
      <c r="DW46" s="27"/>
      <c r="DX46" s="157"/>
      <c r="DY46" s="158"/>
      <c r="DZ46" s="158"/>
      <c r="EA46" s="27"/>
      <c r="EB46" s="157"/>
      <c r="EC46" s="158"/>
      <c r="ED46" s="158"/>
      <c r="EE46" s="27"/>
      <c r="EF46" s="157"/>
      <c r="EG46" s="158"/>
      <c r="EH46" s="158"/>
      <c r="EI46" s="27"/>
      <c r="EJ46" s="157"/>
      <c r="EK46" s="158"/>
      <c r="EL46" s="158"/>
      <c r="EM46" s="27"/>
      <c r="EN46" s="157"/>
      <c r="EO46" s="158"/>
      <c r="EP46" s="158"/>
      <c r="EQ46" s="27"/>
      <c r="ER46" s="157"/>
      <c r="ES46" s="158"/>
      <c r="ET46" s="158"/>
      <c r="EU46" s="27"/>
      <c r="EV46" s="157"/>
      <c r="EW46" s="158"/>
      <c r="EX46" s="158"/>
      <c r="EY46" s="27"/>
      <c r="EZ46" s="157"/>
      <c r="FA46" s="158"/>
      <c r="FB46" s="158"/>
      <c r="FC46" s="27"/>
      <c r="FD46" s="157"/>
      <c r="FE46" s="158"/>
      <c r="FF46" s="158"/>
      <c r="FG46" s="27"/>
      <c r="FH46" s="157"/>
      <c r="FI46" s="158"/>
      <c r="FJ46" s="158"/>
      <c r="FK46" s="27"/>
      <c r="FL46" s="157"/>
      <c r="FM46" s="158"/>
      <c r="FN46" s="158"/>
      <c r="FO46" s="27"/>
      <c r="FP46" s="157"/>
      <c r="FQ46" s="158"/>
      <c r="FR46" s="158"/>
      <c r="FS46" s="27"/>
      <c r="FT46" s="157"/>
      <c r="FU46" s="158"/>
      <c r="FV46" s="158"/>
      <c r="FW46" s="27"/>
      <c r="FX46" s="157"/>
      <c r="FY46" s="158"/>
      <c r="FZ46" s="158"/>
      <c r="GA46" s="27"/>
      <c r="GB46" s="157"/>
      <c r="GC46" s="158"/>
      <c r="GD46" s="158"/>
      <c r="GE46" s="27"/>
      <c r="GF46" s="157"/>
      <c r="GG46" s="158"/>
      <c r="GH46" s="158"/>
      <c r="GI46" s="27"/>
      <c r="GJ46" s="157"/>
      <c r="GK46" s="158"/>
      <c r="GL46" s="158"/>
      <c r="GM46" s="27"/>
      <c r="GN46" s="157"/>
      <c r="GO46" s="158"/>
      <c r="GP46" s="158"/>
      <c r="GQ46" s="27"/>
      <c r="GR46" s="157"/>
      <c r="GS46" s="158"/>
      <c r="GT46" s="158"/>
      <c r="GU46" s="27"/>
      <c r="GV46" s="157"/>
      <c r="GW46" s="158"/>
      <c r="GX46" s="158"/>
      <c r="GY46" s="27"/>
      <c r="GZ46" s="157"/>
      <c r="HA46" s="158"/>
      <c r="HB46" s="158"/>
      <c r="HC46" s="27"/>
      <c r="HD46" s="157"/>
      <c r="HE46" s="158"/>
      <c r="HF46" s="158"/>
      <c r="HG46" s="27"/>
      <c r="HH46" s="157"/>
      <c r="HI46" s="158"/>
      <c r="HJ46" s="158"/>
      <c r="HK46" s="27"/>
      <c r="HL46" s="157"/>
      <c r="HM46" s="158"/>
      <c r="HN46" s="158"/>
      <c r="HO46" s="27"/>
      <c r="HP46" s="157"/>
      <c r="HQ46" s="158"/>
      <c r="HR46" s="158"/>
      <c r="HS46" s="27"/>
      <c r="HT46" s="157"/>
      <c r="HU46" s="158"/>
      <c r="HV46" s="158"/>
      <c r="HW46" s="27"/>
      <c r="HX46" s="157"/>
      <c r="HY46" s="158"/>
      <c r="HZ46" s="158"/>
      <c r="IA46" s="27"/>
      <c r="IB46" s="157"/>
      <c r="IC46" s="158"/>
      <c r="ID46" s="158"/>
      <c r="IE46" s="27"/>
    </row>
    <row r="47" spans="1:239" s="155" customFormat="1">
      <c r="A47" s="159" t="s">
        <v>52</v>
      </c>
      <c r="B47" s="29">
        <v>29.29</v>
      </c>
      <c r="C47" s="29">
        <v>0.95</v>
      </c>
      <c r="D47" s="29">
        <v>3.2842350240937681E-3</v>
      </c>
      <c r="E47" s="158"/>
      <c r="F47" s="157"/>
      <c r="G47" s="158"/>
      <c r="H47" s="158"/>
      <c r="I47" s="158"/>
      <c r="J47" s="157"/>
      <c r="K47" s="158"/>
      <c r="L47" s="158"/>
      <c r="M47" s="158"/>
      <c r="N47" s="157"/>
      <c r="O47" s="158"/>
      <c r="P47" s="158"/>
      <c r="Q47" s="158"/>
      <c r="R47" s="157"/>
      <c r="S47" s="158"/>
      <c r="T47" s="158"/>
      <c r="U47" s="158"/>
      <c r="V47" s="157"/>
      <c r="W47" s="158"/>
      <c r="X47" s="158"/>
      <c r="Y47" s="158"/>
      <c r="Z47" s="157"/>
      <c r="AA47" s="158"/>
      <c r="AB47" s="158"/>
      <c r="AC47" s="158"/>
      <c r="AD47" s="157"/>
      <c r="AE47" s="158"/>
      <c r="AF47" s="158"/>
      <c r="AG47" s="158"/>
      <c r="AH47" s="157"/>
      <c r="AI47" s="158"/>
      <c r="AJ47" s="158"/>
      <c r="AK47" s="158"/>
      <c r="AL47" s="157"/>
      <c r="AM47" s="158"/>
      <c r="AN47" s="158"/>
      <c r="AO47" s="158"/>
      <c r="AP47" s="157"/>
      <c r="AQ47" s="158"/>
      <c r="AR47" s="158"/>
      <c r="AS47" s="158"/>
      <c r="AT47" s="157"/>
      <c r="AU47" s="158"/>
      <c r="AV47" s="158"/>
      <c r="AW47" s="158"/>
      <c r="AX47" s="157"/>
      <c r="AY47" s="158"/>
      <c r="AZ47" s="158"/>
      <c r="BA47" s="158"/>
      <c r="BB47" s="157"/>
      <c r="BC47" s="158"/>
      <c r="BD47" s="158"/>
      <c r="BE47" s="158"/>
      <c r="BF47" s="157"/>
      <c r="BG47" s="158"/>
      <c r="BH47" s="158"/>
      <c r="BI47" s="158"/>
      <c r="BJ47" s="157"/>
      <c r="BK47" s="158"/>
      <c r="BL47" s="158"/>
      <c r="BM47" s="158"/>
      <c r="BN47" s="157"/>
      <c r="BO47" s="158"/>
      <c r="BP47" s="158"/>
      <c r="BQ47" s="158"/>
      <c r="BR47" s="157"/>
      <c r="BS47" s="158"/>
      <c r="BT47" s="158"/>
      <c r="BU47" s="158"/>
      <c r="BV47" s="157"/>
      <c r="BW47" s="158"/>
      <c r="BX47" s="158"/>
      <c r="BY47" s="158"/>
      <c r="BZ47" s="157"/>
      <c r="CA47" s="158"/>
      <c r="CB47" s="158"/>
      <c r="CC47" s="158"/>
      <c r="CD47" s="157"/>
      <c r="CE47" s="158"/>
      <c r="CF47" s="158"/>
      <c r="CG47" s="158"/>
      <c r="CH47" s="157"/>
      <c r="CI47" s="158"/>
      <c r="CJ47" s="158"/>
      <c r="CK47" s="158"/>
      <c r="CL47" s="157"/>
      <c r="CM47" s="158"/>
      <c r="CN47" s="158"/>
      <c r="CO47" s="158"/>
      <c r="CP47" s="157"/>
      <c r="CQ47" s="158"/>
      <c r="CR47" s="158"/>
      <c r="CS47" s="158"/>
      <c r="CT47" s="157"/>
      <c r="CU47" s="158"/>
      <c r="CV47" s="158"/>
      <c r="CW47" s="158"/>
      <c r="CX47" s="157"/>
      <c r="CY47" s="158"/>
      <c r="CZ47" s="158"/>
      <c r="DA47" s="158"/>
      <c r="DB47" s="157"/>
      <c r="DC47" s="158"/>
      <c r="DD47" s="158"/>
      <c r="DE47" s="158"/>
      <c r="DF47" s="157"/>
      <c r="DG47" s="158"/>
      <c r="DH47" s="158"/>
      <c r="DI47" s="158"/>
      <c r="DJ47" s="157"/>
      <c r="DK47" s="158"/>
      <c r="DL47" s="158"/>
      <c r="DM47" s="158"/>
      <c r="DN47" s="157"/>
      <c r="DO47" s="158"/>
      <c r="DP47" s="158"/>
      <c r="DQ47" s="158"/>
      <c r="DR47" s="157"/>
      <c r="DS47" s="158"/>
      <c r="DT47" s="158"/>
      <c r="DU47" s="158"/>
      <c r="DV47" s="157"/>
      <c r="DW47" s="158"/>
      <c r="DX47" s="158"/>
      <c r="DY47" s="158"/>
      <c r="DZ47" s="157"/>
      <c r="EA47" s="158"/>
      <c r="EB47" s="158"/>
      <c r="EC47" s="158"/>
      <c r="ED47" s="157"/>
      <c r="EE47" s="158"/>
      <c r="EF47" s="158"/>
      <c r="EG47" s="158"/>
      <c r="EH47" s="157"/>
      <c r="EI47" s="158"/>
      <c r="EJ47" s="158"/>
      <c r="EK47" s="158"/>
      <c r="EL47" s="157"/>
      <c r="EM47" s="158"/>
      <c r="EN47" s="158"/>
      <c r="EO47" s="158"/>
      <c r="EP47" s="157"/>
      <c r="EQ47" s="158"/>
      <c r="ER47" s="158"/>
      <c r="ES47" s="158"/>
      <c r="ET47" s="157"/>
      <c r="EU47" s="158"/>
      <c r="EV47" s="158"/>
      <c r="EW47" s="158"/>
      <c r="EX47" s="157"/>
      <c r="EY47" s="158"/>
      <c r="EZ47" s="158"/>
      <c r="FA47" s="158"/>
      <c r="FB47" s="157"/>
      <c r="FC47" s="158"/>
      <c r="FD47" s="158"/>
      <c r="FE47" s="158"/>
      <c r="FF47" s="157"/>
      <c r="FG47" s="158"/>
      <c r="FH47" s="158"/>
      <c r="FI47" s="158"/>
      <c r="FJ47" s="157"/>
      <c r="FK47" s="158"/>
      <c r="FL47" s="158"/>
      <c r="FM47" s="158"/>
      <c r="FN47" s="157"/>
      <c r="FO47" s="158"/>
      <c r="FP47" s="158"/>
      <c r="FQ47" s="158"/>
      <c r="FR47" s="157"/>
      <c r="FS47" s="158"/>
      <c r="FT47" s="158"/>
      <c r="FU47" s="158"/>
      <c r="FV47" s="157"/>
      <c r="FW47" s="158"/>
      <c r="FX47" s="158"/>
      <c r="FY47" s="158"/>
      <c r="FZ47" s="157"/>
      <c r="GA47" s="158"/>
      <c r="GB47" s="158"/>
      <c r="GC47" s="158"/>
      <c r="GD47" s="157"/>
      <c r="GE47" s="158"/>
      <c r="GF47" s="158"/>
      <c r="GG47" s="158"/>
      <c r="GH47" s="157"/>
      <c r="GI47" s="158"/>
      <c r="GJ47" s="158"/>
      <c r="GK47" s="158"/>
      <c r="GL47" s="157"/>
      <c r="GM47" s="158"/>
      <c r="GN47" s="158"/>
      <c r="GO47" s="158"/>
      <c r="GP47" s="157"/>
      <c r="GQ47" s="158"/>
      <c r="GR47" s="158"/>
      <c r="GS47" s="158"/>
      <c r="GT47" s="157"/>
      <c r="GU47" s="158"/>
      <c r="GV47" s="158"/>
      <c r="GW47" s="158"/>
      <c r="GX47" s="157"/>
      <c r="GY47" s="158"/>
      <c r="GZ47" s="158"/>
      <c r="HA47" s="158"/>
      <c r="HB47" s="157"/>
      <c r="HC47" s="158"/>
      <c r="HD47" s="158"/>
      <c r="HE47" s="158"/>
      <c r="HF47" s="157"/>
      <c r="HG47" s="158"/>
      <c r="HH47" s="158"/>
      <c r="HI47" s="158"/>
      <c r="HJ47" s="157"/>
      <c r="HK47" s="158"/>
      <c r="HL47" s="158"/>
      <c r="HM47" s="158"/>
      <c r="HN47" s="157"/>
      <c r="HO47" s="158"/>
      <c r="HP47" s="158"/>
      <c r="HQ47" s="158"/>
      <c r="HR47" s="157"/>
      <c r="HS47" s="158"/>
      <c r="HT47" s="158"/>
      <c r="HU47" s="158"/>
      <c r="HV47" s="157"/>
      <c r="HW47" s="158"/>
      <c r="HX47" s="158"/>
      <c r="HY47" s="158"/>
      <c r="HZ47" s="157"/>
      <c r="IA47" s="158"/>
      <c r="IB47" s="158"/>
      <c r="IC47" s="158"/>
    </row>
    <row r="48" spans="1:239" s="156" customFormat="1" ht="13.5" thickBot="1">
      <c r="A48" s="162" t="s">
        <v>53</v>
      </c>
      <c r="B48" s="32">
        <v>8918.3629627974333</v>
      </c>
      <c r="C48" s="32">
        <v>291.41000000000003</v>
      </c>
      <c r="D48" s="32">
        <v>1</v>
      </c>
    </row>
    <row r="49" spans="1:239" s="155" customFormat="1" ht="13.5" thickBot="1">
      <c r="A49" s="166"/>
      <c r="B49" s="34"/>
      <c r="C49" s="34"/>
      <c r="D49" s="34"/>
    </row>
    <row r="50" spans="1:239" s="155" customFormat="1" ht="13.5" thickBot="1">
      <c r="A50" s="167" t="s">
        <v>54</v>
      </c>
      <c r="B50" s="37">
        <v>2327.35</v>
      </c>
      <c r="C50" s="37">
        <v>76.03</v>
      </c>
      <c r="D50" s="37">
        <v>1</v>
      </c>
    </row>
    <row r="51" spans="1:239" s="155" customFormat="1">
      <c r="A51" s="168" t="s">
        <v>55</v>
      </c>
      <c r="B51" s="40">
        <v>65.400000000000006</v>
      </c>
      <c r="C51" s="40">
        <v>2.12</v>
      </c>
      <c r="D51" s="40">
        <v>2.8100629471287091E-2</v>
      </c>
    </row>
    <row r="52" spans="1:239" s="155" customFormat="1">
      <c r="A52" s="152" t="s">
        <v>56</v>
      </c>
      <c r="B52" s="24">
        <v>401.95</v>
      </c>
      <c r="C52" s="24">
        <v>13.14</v>
      </c>
      <c r="D52" s="24">
        <v>0.17270715620770405</v>
      </c>
      <c r="E52" s="158"/>
      <c r="F52" s="158"/>
      <c r="G52" s="27"/>
      <c r="H52" s="157"/>
      <c r="I52" s="158"/>
      <c r="J52" s="158"/>
      <c r="K52" s="27"/>
      <c r="L52" s="157"/>
      <c r="M52" s="158"/>
      <c r="N52" s="158"/>
      <c r="O52" s="27"/>
      <c r="P52" s="157"/>
      <c r="Q52" s="158"/>
      <c r="R52" s="158"/>
      <c r="S52" s="27"/>
      <c r="T52" s="157"/>
      <c r="U52" s="158"/>
      <c r="V52" s="158"/>
      <c r="W52" s="27"/>
      <c r="X52" s="157"/>
      <c r="Y52" s="158"/>
      <c r="Z52" s="158"/>
      <c r="AA52" s="27"/>
      <c r="AB52" s="157"/>
      <c r="AC52" s="158"/>
      <c r="AD52" s="158"/>
      <c r="AE52" s="27"/>
      <c r="AF52" s="157"/>
      <c r="AG52" s="158"/>
      <c r="AH52" s="158"/>
      <c r="AI52" s="27"/>
      <c r="AJ52" s="157"/>
      <c r="AK52" s="158"/>
      <c r="AL52" s="158"/>
      <c r="AM52" s="27"/>
      <c r="AN52" s="157"/>
      <c r="AO52" s="158"/>
      <c r="AP52" s="158"/>
      <c r="AQ52" s="27"/>
      <c r="AR52" s="157"/>
      <c r="AS52" s="158"/>
      <c r="AT52" s="158"/>
      <c r="AU52" s="27"/>
      <c r="AV52" s="157"/>
      <c r="AW52" s="158"/>
      <c r="AX52" s="158"/>
      <c r="AY52" s="27"/>
      <c r="AZ52" s="157"/>
      <c r="BA52" s="158"/>
      <c r="BB52" s="158"/>
      <c r="BC52" s="27"/>
      <c r="BD52" s="157"/>
      <c r="BE52" s="158"/>
      <c r="BF52" s="158"/>
      <c r="BG52" s="27"/>
      <c r="BH52" s="157"/>
      <c r="BI52" s="158"/>
      <c r="BJ52" s="158"/>
      <c r="BK52" s="27"/>
      <c r="BL52" s="157"/>
      <c r="BM52" s="158"/>
      <c r="BN52" s="158"/>
      <c r="BO52" s="27"/>
      <c r="BP52" s="157"/>
      <c r="BQ52" s="158"/>
      <c r="BR52" s="158"/>
      <c r="BS52" s="27"/>
      <c r="BT52" s="157"/>
      <c r="BU52" s="158"/>
      <c r="BV52" s="158"/>
      <c r="BW52" s="27"/>
      <c r="BX52" s="157"/>
      <c r="BY52" s="158"/>
      <c r="BZ52" s="158"/>
      <c r="CA52" s="27"/>
      <c r="CB52" s="157"/>
      <c r="CC52" s="158"/>
      <c r="CD52" s="158"/>
      <c r="CE52" s="27"/>
      <c r="CF52" s="157"/>
      <c r="CG52" s="158"/>
      <c r="CH52" s="158"/>
      <c r="CI52" s="27"/>
      <c r="CJ52" s="157"/>
      <c r="CK52" s="158"/>
      <c r="CL52" s="158"/>
      <c r="CM52" s="27"/>
      <c r="CN52" s="157"/>
      <c r="CO52" s="158"/>
      <c r="CP52" s="158"/>
      <c r="CQ52" s="27"/>
      <c r="CR52" s="157"/>
      <c r="CS52" s="158"/>
      <c r="CT52" s="158"/>
      <c r="CU52" s="27"/>
      <c r="CV52" s="157"/>
      <c r="CW52" s="158"/>
      <c r="CX52" s="158"/>
      <c r="CY52" s="27"/>
      <c r="CZ52" s="157"/>
      <c r="DA52" s="158"/>
      <c r="DB52" s="158"/>
      <c r="DC52" s="27"/>
      <c r="DD52" s="157"/>
      <c r="DE52" s="158"/>
      <c r="DF52" s="158"/>
      <c r="DG52" s="27"/>
      <c r="DH52" s="157"/>
      <c r="DI52" s="158"/>
      <c r="DJ52" s="158"/>
      <c r="DK52" s="27"/>
      <c r="DL52" s="157"/>
      <c r="DM52" s="158"/>
      <c r="DN52" s="158"/>
      <c r="DO52" s="27"/>
      <c r="DP52" s="157"/>
      <c r="DQ52" s="158"/>
      <c r="DR52" s="158"/>
      <c r="DS52" s="27"/>
      <c r="DT52" s="157"/>
      <c r="DU52" s="158"/>
      <c r="DV52" s="158"/>
      <c r="DW52" s="27"/>
      <c r="DX52" s="157"/>
      <c r="DY52" s="158"/>
      <c r="DZ52" s="158"/>
      <c r="EA52" s="27"/>
      <c r="EB52" s="157"/>
      <c r="EC52" s="158"/>
      <c r="ED52" s="158"/>
      <c r="EE52" s="27"/>
      <c r="EF52" s="157"/>
      <c r="EG52" s="158"/>
      <c r="EH52" s="158"/>
      <c r="EI52" s="27"/>
      <c r="EJ52" s="157"/>
      <c r="EK52" s="158"/>
      <c r="EL52" s="158"/>
      <c r="EM52" s="27"/>
      <c r="EN52" s="157"/>
      <c r="EO52" s="158"/>
      <c r="EP52" s="158"/>
      <c r="EQ52" s="27"/>
      <c r="ER52" s="157"/>
      <c r="ES52" s="158"/>
      <c r="ET52" s="158"/>
      <c r="EU52" s="27"/>
      <c r="EV52" s="157"/>
      <c r="EW52" s="158"/>
      <c r="EX52" s="158"/>
      <c r="EY52" s="27"/>
      <c r="EZ52" s="157"/>
      <c r="FA52" s="158"/>
      <c r="FB52" s="158"/>
      <c r="FC52" s="27"/>
      <c r="FD52" s="157"/>
      <c r="FE52" s="158"/>
      <c r="FF52" s="158"/>
      <c r="FG52" s="27"/>
      <c r="FH52" s="157"/>
      <c r="FI52" s="158"/>
      <c r="FJ52" s="158"/>
      <c r="FK52" s="27"/>
      <c r="FL52" s="157"/>
      <c r="FM52" s="158"/>
      <c r="FN52" s="158"/>
      <c r="FO52" s="27"/>
      <c r="FP52" s="157"/>
      <c r="FQ52" s="158"/>
      <c r="FR52" s="158"/>
      <c r="FS52" s="27"/>
      <c r="FT52" s="157"/>
      <c r="FU52" s="158"/>
      <c r="FV52" s="158"/>
      <c r="FW52" s="27"/>
      <c r="FX52" s="157"/>
      <c r="FY52" s="158"/>
      <c r="FZ52" s="158"/>
      <c r="GA52" s="27"/>
      <c r="GB52" s="157"/>
      <c r="GC52" s="158"/>
      <c r="GD52" s="158"/>
      <c r="GE52" s="27"/>
      <c r="GF52" s="157"/>
      <c r="GG52" s="158"/>
      <c r="GH52" s="158"/>
      <c r="GI52" s="27"/>
      <c r="GJ52" s="157"/>
      <c r="GK52" s="158"/>
      <c r="GL52" s="158"/>
      <c r="GM52" s="27"/>
      <c r="GN52" s="157"/>
      <c r="GO52" s="158"/>
      <c r="GP52" s="158"/>
      <c r="GQ52" s="27"/>
      <c r="GR52" s="157"/>
      <c r="GS52" s="158"/>
      <c r="GT52" s="158"/>
      <c r="GU52" s="27"/>
      <c r="GV52" s="157"/>
      <c r="GW52" s="158"/>
      <c r="GX52" s="158"/>
      <c r="GY52" s="27"/>
      <c r="GZ52" s="157"/>
      <c r="HA52" s="158"/>
      <c r="HB52" s="158"/>
      <c r="HC52" s="27"/>
      <c r="HD52" s="157"/>
      <c r="HE52" s="158"/>
      <c r="HF52" s="158"/>
      <c r="HG52" s="27"/>
      <c r="HH52" s="157"/>
      <c r="HI52" s="158"/>
      <c r="HJ52" s="158"/>
      <c r="HK52" s="27"/>
      <c r="HL52" s="157"/>
      <c r="HM52" s="158"/>
      <c r="HN52" s="158"/>
      <c r="HO52" s="27"/>
      <c r="HP52" s="157"/>
      <c r="HQ52" s="158"/>
      <c r="HR52" s="158"/>
      <c r="HS52" s="27"/>
      <c r="HT52" s="157"/>
      <c r="HU52" s="158"/>
      <c r="HV52" s="158"/>
      <c r="HW52" s="27"/>
      <c r="HX52" s="157"/>
      <c r="HY52" s="158"/>
      <c r="HZ52" s="158"/>
      <c r="IA52" s="27"/>
      <c r="IB52" s="157"/>
      <c r="IC52" s="158"/>
      <c r="ID52" s="158"/>
      <c r="IE52" s="27"/>
    </row>
    <row r="53" spans="1:239" s="26" customFormat="1">
      <c r="A53" s="152" t="s">
        <v>57</v>
      </c>
      <c r="B53" s="24">
        <v>1860</v>
      </c>
      <c r="C53" s="24">
        <v>60.77</v>
      </c>
      <c r="D53" s="24">
        <v>0.79919221432100895</v>
      </c>
    </row>
    <row r="54" spans="1:239" ht="13.5" thickBot="1">
      <c r="A54" s="169" t="s">
        <v>18</v>
      </c>
      <c r="B54" s="43">
        <v>0</v>
      </c>
      <c r="C54" s="43">
        <v>0</v>
      </c>
      <c r="D54" s="43">
        <v>0</v>
      </c>
    </row>
    <row r="55" spans="1:239">
      <c r="A55" s="165" t="s">
        <v>58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4" width="13.140625" style="2"/>
    <col min="255" max="255" width="52.140625" style="2" customWidth="1"/>
    <col min="256" max="257" width="14.42578125" style="2" customWidth="1"/>
    <col min="258" max="258" width="9.85546875" style="2" customWidth="1"/>
    <col min="259" max="510" width="13.140625" style="2"/>
    <col min="511" max="511" width="52.140625" style="2" customWidth="1"/>
    <col min="512" max="513" width="14.42578125" style="2" customWidth="1"/>
    <col min="514" max="514" width="9.85546875" style="2" customWidth="1"/>
    <col min="515" max="766" width="13.140625" style="2"/>
    <col min="767" max="767" width="52.140625" style="2" customWidth="1"/>
    <col min="768" max="769" width="14.42578125" style="2" customWidth="1"/>
    <col min="770" max="770" width="9.85546875" style="2" customWidth="1"/>
    <col min="771" max="1022" width="13.140625" style="2"/>
    <col min="1023" max="1023" width="52.140625" style="2" customWidth="1"/>
    <col min="1024" max="1025" width="14.42578125" style="2" customWidth="1"/>
    <col min="1026" max="1026" width="9.85546875" style="2" customWidth="1"/>
    <col min="1027" max="1278" width="13.140625" style="2"/>
    <col min="1279" max="1279" width="52.140625" style="2" customWidth="1"/>
    <col min="1280" max="1281" width="14.42578125" style="2" customWidth="1"/>
    <col min="1282" max="1282" width="9.85546875" style="2" customWidth="1"/>
    <col min="1283" max="1534" width="13.140625" style="2"/>
    <col min="1535" max="1535" width="52.140625" style="2" customWidth="1"/>
    <col min="1536" max="1537" width="14.42578125" style="2" customWidth="1"/>
    <col min="1538" max="1538" width="9.85546875" style="2" customWidth="1"/>
    <col min="1539" max="1790" width="13.140625" style="2"/>
    <col min="1791" max="1791" width="52.140625" style="2" customWidth="1"/>
    <col min="1792" max="1793" width="14.42578125" style="2" customWidth="1"/>
    <col min="1794" max="1794" width="9.85546875" style="2" customWidth="1"/>
    <col min="1795" max="2046" width="13.140625" style="2"/>
    <col min="2047" max="2047" width="52.140625" style="2" customWidth="1"/>
    <col min="2048" max="2049" width="14.42578125" style="2" customWidth="1"/>
    <col min="2050" max="2050" width="9.85546875" style="2" customWidth="1"/>
    <col min="2051" max="2302" width="13.140625" style="2"/>
    <col min="2303" max="2303" width="52.140625" style="2" customWidth="1"/>
    <col min="2304" max="2305" width="14.42578125" style="2" customWidth="1"/>
    <col min="2306" max="2306" width="9.85546875" style="2" customWidth="1"/>
    <col min="2307" max="2558" width="13.140625" style="2"/>
    <col min="2559" max="2559" width="52.140625" style="2" customWidth="1"/>
    <col min="2560" max="2561" width="14.42578125" style="2" customWidth="1"/>
    <col min="2562" max="2562" width="9.85546875" style="2" customWidth="1"/>
    <col min="2563" max="2814" width="13.140625" style="2"/>
    <col min="2815" max="2815" width="52.140625" style="2" customWidth="1"/>
    <col min="2816" max="2817" width="14.42578125" style="2" customWidth="1"/>
    <col min="2818" max="2818" width="9.85546875" style="2" customWidth="1"/>
    <col min="2819" max="3070" width="13.140625" style="2"/>
    <col min="3071" max="3071" width="52.140625" style="2" customWidth="1"/>
    <col min="3072" max="3073" width="14.42578125" style="2" customWidth="1"/>
    <col min="3074" max="3074" width="9.85546875" style="2" customWidth="1"/>
    <col min="3075" max="3326" width="13.140625" style="2"/>
    <col min="3327" max="3327" width="52.140625" style="2" customWidth="1"/>
    <col min="3328" max="3329" width="14.42578125" style="2" customWidth="1"/>
    <col min="3330" max="3330" width="9.85546875" style="2" customWidth="1"/>
    <col min="3331" max="3582" width="13.140625" style="2"/>
    <col min="3583" max="3583" width="52.140625" style="2" customWidth="1"/>
    <col min="3584" max="3585" width="14.42578125" style="2" customWidth="1"/>
    <col min="3586" max="3586" width="9.85546875" style="2" customWidth="1"/>
    <col min="3587" max="3838" width="13.140625" style="2"/>
    <col min="3839" max="3839" width="52.140625" style="2" customWidth="1"/>
    <col min="3840" max="3841" width="14.42578125" style="2" customWidth="1"/>
    <col min="3842" max="3842" width="9.85546875" style="2" customWidth="1"/>
    <col min="3843" max="4094" width="13.140625" style="2"/>
    <col min="4095" max="4095" width="52.140625" style="2" customWidth="1"/>
    <col min="4096" max="4097" width="14.42578125" style="2" customWidth="1"/>
    <col min="4098" max="4098" width="9.85546875" style="2" customWidth="1"/>
    <col min="4099" max="4350" width="13.140625" style="2"/>
    <col min="4351" max="4351" width="52.140625" style="2" customWidth="1"/>
    <col min="4352" max="4353" width="14.42578125" style="2" customWidth="1"/>
    <col min="4354" max="4354" width="9.85546875" style="2" customWidth="1"/>
    <col min="4355" max="4606" width="13.140625" style="2"/>
    <col min="4607" max="4607" width="52.140625" style="2" customWidth="1"/>
    <col min="4608" max="4609" width="14.42578125" style="2" customWidth="1"/>
    <col min="4610" max="4610" width="9.85546875" style="2" customWidth="1"/>
    <col min="4611" max="4862" width="13.140625" style="2"/>
    <col min="4863" max="4863" width="52.140625" style="2" customWidth="1"/>
    <col min="4864" max="4865" width="14.42578125" style="2" customWidth="1"/>
    <col min="4866" max="4866" width="9.85546875" style="2" customWidth="1"/>
    <col min="4867" max="5118" width="13.140625" style="2"/>
    <col min="5119" max="5119" width="52.140625" style="2" customWidth="1"/>
    <col min="5120" max="5121" width="14.42578125" style="2" customWidth="1"/>
    <col min="5122" max="5122" width="9.85546875" style="2" customWidth="1"/>
    <col min="5123" max="5374" width="13.140625" style="2"/>
    <col min="5375" max="5375" width="52.140625" style="2" customWidth="1"/>
    <col min="5376" max="5377" width="14.42578125" style="2" customWidth="1"/>
    <col min="5378" max="5378" width="9.85546875" style="2" customWidth="1"/>
    <col min="5379" max="5630" width="13.140625" style="2"/>
    <col min="5631" max="5631" width="52.140625" style="2" customWidth="1"/>
    <col min="5632" max="5633" width="14.42578125" style="2" customWidth="1"/>
    <col min="5634" max="5634" width="9.85546875" style="2" customWidth="1"/>
    <col min="5635" max="5886" width="13.140625" style="2"/>
    <col min="5887" max="5887" width="52.140625" style="2" customWidth="1"/>
    <col min="5888" max="5889" width="14.42578125" style="2" customWidth="1"/>
    <col min="5890" max="5890" width="9.85546875" style="2" customWidth="1"/>
    <col min="5891" max="6142" width="13.140625" style="2"/>
    <col min="6143" max="6143" width="52.140625" style="2" customWidth="1"/>
    <col min="6144" max="6145" width="14.42578125" style="2" customWidth="1"/>
    <col min="6146" max="6146" width="9.85546875" style="2" customWidth="1"/>
    <col min="6147" max="6398" width="13.140625" style="2"/>
    <col min="6399" max="6399" width="52.140625" style="2" customWidth="1"/>
    <col min="6400" max="6401" width="14.42578125" style="2" customWidth="1"/>
    <col min="6402" max="6402" width="9.85546875" style="2" customWidth="1"/>
    <col min="6403" max="6654" width="13.140625" style="2"/>
    <col min="6655" max="6655" width="52.140625" style="2" customWidth="1"/>
    <col min="6656" max="6657" width="14.42578125" style="2" customWidth="1"/>
    <col min="6658" max="6658" width="9.85546875" style="2" customWidth="1"/>
    <col min="6659" max="6910" width="13.140625" style="2"/>
    <col min="6911" max="6911" width="52.140625" style="2" customWidth="1"/>
    <col min="6912" max="6913" width="14.42578125" style="2" customWidth="1"/>
    <col min="6914" max="6914" width="9.85546875" style="2" customWidth="1"/>
    <col min="6915" max="7166" width="13.140625" style="2"/>
    <col min="7167" max="7167" width="52.140625" style="2" customWidth="1"/>
    <col min="7168" max="7169" width="14.42578125" style="2" customWidth="1"/>
    <col min="7170" max="7170" width="9.85546875" style="2" customWidth="1"/>
    <col min="7171" max="7422" width="13.140625" style="2"/>
    <col min="7423" max="7423" width="52.140625" style="2" customWidth="1"/>
    <col min="7424" max="7425" width="14.42578125" style="2" customWidth="1"/>
    <col min="7426" max="7426" width="9.85546875" style="2" customWidth="1"/>
    <col min="7427" max="7678" width="13.140625" style="2"/>
    <col min="7679" max="7679" width="52.140625" style="2" customWidth="1"/>
    <col min="7680" max="7681" width="14.42578125" style="2" customWidth="1"/>
    <col min="7682" max="7682" width="9.85546875" style="2" customWidth="1"/>
    <col min="7683" max="7934" width="13.140625" style="2"/>
    <col min="7935" max="7935" width="52.140625" style="2" customWidth="1"/>
    <col min="7936" max="7937" width="14.42578125" style="2" customWidth="1"/>
    <col min="7938" max="7938" width="9.85546875" style="2" customWidth="1"/>
    <col min="7939" max="8190" width="13.140625" style="2"/>
    <col min="8191" max="8191" width="52.140625" style="2" customWidth="1"/>
    <col min="8192" max="8193" width="14.42578125" style="2" customWidth="1"/>
    <col min="8194" max="8194" width="9.85546875" style="2" customWidth="1"/>
    <col min="8195" max="8446" width="13.140625" style="2"/>
    <col min="8447" max="8447" width="52.140625" style="2" customWidth="1"/>
    <col min="8448" max="8449" width="14.42578125" style="2" customWidth="1"/>
    <col min="8450" max="8450" width="9.85546875" style="2" customWidth="1"/>
    <col min="8451" max="8702" width="13.140625" style="2"/>
    <col min="8703" max="8703" width="52.140625" style="2" customWidth="1"/>
    <col min="8704" max="8705" width="14.42578125" style="2" customWidth="1"/>
    <col min="8706" max="8706" width="9.85546875" style="2" customWidth="1"/>
    <col min="8707" max="8958" width="13.140625" style="2"/>
    <col min="8959" max="8959" width="52.140625" style="2" customWidth="1"/>
    <col min="8960" max="8961" width="14.42578125" style="2" customWidth="1"/>
    <col min="8962" max="8962" width="9.85546875" style="2" customWidth="1"/>
    <col min="8963" max="9214" width="13.140625" style="2"/>
    <col min="9215" max="9215" width="52.140625" style="2" customWidth="1"/>
    <col min="9216" max="9217" width="14.42578125" style="2" customWidth="1"/>
    <col min="9218" max="9218" width="9.85546875" style="2" customWidth="1"/>
    <col min="9219" max="9470" width="13.140625" style="2"/>
    <col min="9471" max="9471" width="52.140625" style="2" customWidth="1"/>
    <col min="9472" max="9473" width="14.42578125" style="2" customWidth="1"/>
    <col min="9474" max="9474" width="9.85546875" style="2" customWidth="1"/>
    <col min="9475" max="9726" width="13.140625" style="2"/>
    <col min="9727" max="9727" width="52.140625" style="2" customWidth="1"/>
    <col min="9728" max="9729" width="14.42578125" style="2" customWidth="1"/>
    <col min="9730" max="9730" width="9.85546875" style="2" customWidth="1"/>
    <col min="9731" max="9982" width="13.140625" style="2"/>
    <col min="9983" max="9983" width="52.140625" style="2" customWidth="1"/>
    <col min="9984" max="9985" width="14.42578125" style="2" customWidth="1"/>
    <col min="9986" max="9986" width="9.85546875" style="2" customWidth="1"/>
    <col min="9987" max="10238" width="13.140625" style="2"/>
    <col min="10239" max="10239" width="52.140625" style="2" customWidth="1"/>
    <col min="10240" max="10241" width="14.42578125" style="2" customWidth="1"/>
    <col min="10242" max="10242" width="9.85546875" style="2" customWidth="1"/>
    <col min="10243" max="10494" width="13.140625" style="2"/>
    <col min="10495" max="10495" width="52.140625" style="2" customWidth="1"/>
    <col min="10496" max="10497" width="14.42578125" style="2" customWidth="1"/>
    <col min="10498" max="10498" width="9.85546875" style="2" customWidth="1"/>
    <col min="10499" max="10750" width="13.140625" style="2"/>
    <col min="10751" max="10751" width="52.140625" style="2" customWidth="1"/>
    <col min="10752" max="10753" width="14.42578125" style="2" customWidth="1"/>
    <col min="10754" max="10754" width="9.85546875" style="2" customWidth="1"/>
    <col min="10755" max="11006" width="13.140625" style="2"/>
    <col min="11007" max="11007" width="52.140625" style="2" customWidth="1"/>
    <col min="11008" max="11009" width="14.42578125" style="2" customWidth="1"/>
    <col min="11010" max="11010" width="9.85546875" style="2" customWidth="1"/>
    <col min="11011" max="11262" width="13.140625" style="2"/>
    <col min="11263" max="11263" width="52.140625" style="2" customWidth="1"/>
    <col min="11264" max="11265" width="14.42578125" style="2" customWidth="1"/>
    <col min="11266" max="11266" width="9.85546875" style="2" customWidth="1"/>
    <col min="11267" max="11518" width="13.140625" style="2"/>
    <col min="11519" max="11519" width="52.140625" style="2" customWidth="1"/>
    <col min="11520" max="11521" width="14.42578125" style="2" customWidth="1"/>
    <col min="11522" max="11522" width="9.85546875" style="2" customWidth="1"/>
    <col min="11523" max="11774" width="13.140625" style="2"/>
    <col min="11775" max="11775" width="52.140625" style="2" customWidth="1"/>
    <col min="11776" max="11777" width="14.42578125" style="2" customWidth="1"/>
    <col min="11778" max="11778" width="9.85546875" style="2" customWidth="1"/>
    <col min="11779" max="12030" width="13.140625" style="2"/>
    <col min="12031" max="12031" width="52.140625" style="2" customWidth="1"/>
    <col min="12032" max="12033" width="14.42578125" style="2" customWidth="1"/>
    <col min="12034" max="12034" width="9.85546875" style="2" customWidth="1"/>
    <col min="12035" max="12286" width="13.140625" style="2"/>
    <col min="12287" max="12287" width="52.140625" style="2" customWidth="1"/>
    <col min="12288" max="12289" width="14.42578125" style="2" customWidth="1"/>
    <col min="12290" max="12290" width="9.85546875" style="2" customWidth="1"/>
    <col min="12291" max="12542" width="13.140625" style="2"/>
    <col min="12543" max="12543" width="52.140625" style="2" customWidth="1"/>
    <col min="12544" max="12545" width="14.42578125" style="2" customWidth="1"/>
    <col min="12546" max="12546" width="9.85546875" style="2" customWidth="1"/>
    <col min="12547" max="12798" width="13.140625" style="2"/>
    <col min="12799" max="12799" width="52.140625" style="2" customWidth="1"/>
    <col min="12800" max="12801" width="14.42578125" style="2" customWidth="1"/>
    <col min="12802" max="12802" width="9.85546875" style="2" customWidth="1"/>
    <col min="12803" max="13054" width="13.140625" style="2"/>
    <col min="13055" max="13055" width="52.140625" style="2" customWidth="1"/>
    <col min="13056" max="13057" width="14.42578125" style="2" customWidth="1"/>
    <col min="13058" max="13058" width="9.85546875" style="2" customWidth="1"/>
    <col min="13059" max="13310" width="13.140625" style="2"/>
    <col min="13311" max="13311" width="52.140625" style="2" customWidth="1"/>
    <col min="13312" max="13313" width="14.42578125" style="2" customWidth="1"/>
    <col min="13314" max="13314" width="9.85546875" style="2" customWidth="1"/>
    <col min="13315" max="13566" width="13.140625" style="2"/>
    <col min="13567" max="13567" width="52.140625" style="2" customWidth="1"/>
    <col min="13568" max="13569" width="14.42578125" style="2" customWidth="1"/>
    <col min="13570" max="13570" width="9.85546875" style="2" customWidth="1"/>
    <col min="13571" max="13822" width="13.140625" style="2"/>
    <col min="13823" max="13823" width="52.140625" style="2" customWidth="1"/>
    <col min="13824" max="13825" width="14.42578125" style="2" customWidth="1"/>
    <col min="13826" max="13826" width="9.85546875" style="2" customWidth="1"/>
    <col min="13827" max="14078" width="13.140625" style="2"/>
    <col min="14079" max="14079" width="52.140625" style="2" customWidth="1"/>
    <col min="14080" max="14081" width="14.42578125" style="2" customWidth="1"/>
    <col min="14082" max="14082" width="9.85546875" style="2" customWidth="1"/>
    <col min="14083" max="14334" width="13.140625" style="2"/>
    <col min="14335" max="14335" width="52.140625" style="2" customWidth="1"/>
    <col min="14336" max="14337" width="14.42578125" style="2" customWidth="1"/>
    <col min="14338" max="14338" width="9.85546875" style="2" customWidth="1"/>
    <col min="14339" max="14590" width="13.140625" style="2"/>
    <col min="14591" max="14591" width="52.140625" style="2" customWidth="1"/>
    <col min="14592" max="14593" width="14.42578125" style="2" customWidth="1"/>
    <col min="14594" max="14594" width="9.85546875" style="2" customWidth="1"/>
    <col min="14595" max="14846" width="13.140625" style="2"/>
    <col min="14847" max="14847" width="52.140625" style="2" customWidth="1"/>
    <col min="14848" max="14849" width="14.42578125" style="2" customWidth="1"/>
    <col min="14850" max="14850" width="9.85546875" style="2" customWidth="1"/>
    <col min="14851" max="15102" width="13.140625" style="2"/>
    <col min="15103" max="15103" width="52.140625" style="2" customWidth="1"/>
    <col min="15104" max="15105" width="14.42578125" style="2" customWidth="1"/>
    <col min="15106" max="15106" width="9.85546875" style="2" customWidth="1"/>
    <col min="15107" max="15358" width="13.140625" style="2"/>
    <col min="15359" max="15359" width="52.140625" style="2" customWidth="1"/>
    <col min="15360" max="15361" width="14.42578125" style="2" customWidth="1"/>
    <col min="15362" max="15362" width="9.85546875" style="2" customWidth="1"/>
    <col min="15363" max="15614" width="13.140625" style="2"/>
    <col min="15615" max="15615" width="52.140625" style="2" customWidth="1"/>
    <col min="15616" max="15617" width="14.42578125" style="2" customWidth="1"/>
    <col min="15618" max="15618" width="9.85546875" style="2" customWidth="1"/>
    <col min="15619" max="15870" width="13.140625" style="2"/>
    <col min="15871" max="15871" width="52.140625" style="2" customWidth="1"/>
    <col min="15872" max="15873" width="14.42578125" style="2" customWidth="1"/>
    <col min="15874" max="15874" width="9.85546875" style="2" customWidth="1"/>
    <col min="15875" max="16126" width="13.140625" style="2"/>
    <col min="16127" max="16127" width="52.140625" style="2" customWidth="1"/>
    <col min="16128" max="16129" width="14.42578125" style="2" customWidth="1"/>
    <col min="16130" max="16130" width="9.85546875" style="2" customWidth="1"/>
    <col min="16131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299</v>
      </c>
      <c r="B2" s="1"/>
      <c r="C2" s="1"/>
      <c r="D2" s="1"/>
    </row>
    <row r="3" spans="1:4">
      <c r="A3" s="136" t="s">
        <v>312</v>
      </c>
      <c r="B3" s="1"/>
      <c r="C3" s="1"/>
      <c r="D3" s="1"/>
    </row>
    <row r="4" spans="1:4">
      <c r="A4" s="136" t="s">
        <v>323</v>
      </c>
      <c r="B4" s="1"/>
      <c r="C4" s="1"/>
      <c r="D4" s="1"/>
    </row>
    <row r="5" spans="1:4" ht="13.5" thickBot="1">
      <c r="A5" s="3" t="s">
        <v>4</v>
      </c>
      <c r="B5" s="137">
        <v>30600</v>
      </c>
      <c r="C5" s="138" t="s">
        <v>5</v>
      </c>
    </row>
    <row r="6" spans="1:4">
      <c r="A6" s="6"/>
      <c r="B6" s="139" t="s">
        <v>6</v>
      </c>
      <c r="C6" s="8">
        <v>41030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11</v>
      </c>
      <c r="D8" s="144" t="s">
        <v>13</v>
      </c>
    </row>
    <row r="9" spans="1:4">
      <c r="A9" s="141" t="s">
        <v>14</v>
      </c>
      <c r="B9" s="145"/>
    </row>
    <row r="10" spans="1:4">
      <c r="A10" s="146" t="s">
        <v>15</v>
      </c>
      <c r="B10" s="16">
        <v>0</v>
      </c>
      <c r="C10" s="16">
        <v>0</v>
      </c>
      <c r="D10" s="16">
        <v>0</v>
      </c>
    </row>
    <row r="11" spans="1:4">
      <c r="A11" s="146" t="s">
        <v>16</v>
      </c>
      <c r="B11" s="18">
        <v>0</v>
      </c>
      <c r="C11" s="18">
        <v>0</v>
      </c>
      <c r="D11" s="16">
        <v>0</v>
      </c>
    </row>
    <row r="12" spans="1:4">
      <c r="A12" s="146" t="s">
        <v>17</v>
      </c>
      <c r="B12" s="16">
        <v>627</v>
      </c>
      <c r="C12" s="16">
        <v>20.49</v>
      </c>
      <c r="D12" s="46">
        <v>6.3430434077548448E-2</v>
      </c>
    </row>
    <row r="13" spans="1:4">
      <c r="A13" s="146" t="s">
        <v>18</v>
      </c>
      <c r="B13" s="16">
        <v>0</v>
      </c>
      <c r="C13" s="16">
        <v>0</v>
      </c>
      <c r="D13" s="16">
        <v>0</v>
      </c>
    </row>
    <row r="14" spans="1:4">
      <c r="A14" s="146" t="s">
        <v>19</v>
      </c>
      <c r="B14" s="16">
        <v>0</v>
      </c>
      <c r="C14" s="16">
        <v>0</v>
      </c>
      <c r="D14" s="16">
        <v>0</v>
      </c>
    </row>
    <row r="15" spans="1:4">
      <c r="A15" s="138" t="s">
        <v>20</v>
      </c>
      <c r="B15" s="16">
        <v>1860</v>
      </c>
      <c r="C15" s="16">
        <v>60.77</v>
      </c>
      <c r="D15" s="46">
        <v>0.18816683793339728</v>
      </c>
    </row>
    <row r="16" spans="1:4">
      <c r="A16" s="138" t="s">
        <v>21</v>
      </c>
      <c r="B16" s="16">
        <v>74.64</v>
      </c>
      <c r="C16" s="16">
        <v>2.44</v>
      </c>
      <c r="D16" s="46">
        <v>7.5509531093272981E-3</v>
      </c>
    </row>
    <row r="17" spans="1:4">
      <c r="A17" s="138" t="s">
        <v>22</v>
      </c>
      <c r="B17" s="16">
        <v>2700</v>
      </c>
      <c r="C17" s="16">
        <v>88.24</v>
      </c>
      <c r="D17" s="46">
        <v>0.27314540990331865</v>
      </c>
    </row>
    <row r="18" spans="1:4">
      <c r="A18" s="138" t="s">
        <v>23</v>
      </c>
      <c r="B18" s="16">
        <v>1679.94</v>
      </c>
      <c r="C18" s="16">
        <v>54.89</v>
      </c>
      <c r="D18" s="46">
        <v>0.16995107404184484</v>
      </c>
    </row>
    <row r="19" spans="1:4">
      <c r="A19" s="138" t="s">
        <v>24</v>
      </c>
      <c r="B19" s="16">
        <v>369.5</v>
      </c>
      <c r="C19" s="16">
        <v>12.07</v>
      </c>
      <c r="D19" s="46">
        <v>3.7380455170102314E-2</v>
      </c>
    </row>
    <row r="20" spans="1:4">
      <c r="A20" s="138" t="s">
        <v>25</v>
      </c>
      <c r="B20" s="16">
        <v>246.42</v>
      </c>
      <c r="C20" s="16">
        <v>8.0500000000000007</v>
      </c>
      <c r="D20" s="46">
        <v>2.4929071077176214E-2</v>
      </c>
    </row>
    <row r="21" spans="1:4">
      <c r="A21" s="138" t="s">
        <v>26</v>
      </c>
      <c r="B21" s="16">
        <v>903</v>
      </c>
      <c r="C21" s="16">
        <v>29.51</v>
      </c>
      <c r="D21" s="46">
        <v>9.1351964867665461E-2</v>
      </c>
    </row>
    <row r="22" spans="1:4">
      <c r="A22" s="148" t="s">
        <v>27</v>
      </c>
      <c r="B22" s="20">
        <v>8460.5</v>
      </c>
      <c r="C22" s="20">
        <v>276.45999999999998</v>
      </c>
      <c r="D22" s="47">
        <v>0.85590620018038055</v>
      </c>
    </row>
    <row r="23" spans="1:4">
      <c r="A23" s="151" t="s">
        <v>28</v>
      </c>
      <c r="B23" s="18">
        <v>0</v>
      </c>
      <c r="C23" s="18">
        <v>0</v>
      </c>
      <c r="D23" s="18"/>
    </row>
    <row r="24" spans="1:4">
      <c r="A24" s="146" t="s">
        <v>29</v>
      </c>
      <c r="B24" s="16">
        <v>0</v>
      </c>
      <c r="C24" s="16">
        <v>0</v>
      </c>
      <c r="D24" s="16">
        <v>0</v>
      </c>
    </row>
    <row r="25" spans="1:4">
      <c r="A25" s="146" t="s">
        <v>30</v>
      </c>
      <c r="B25" s="16">
        <v>0</v>
      </c>
      <c r="C25" s="16">
        <v>0</v>
      </c>
      <c r="D25" s="16">
        <v>0</v>
      </c>
    </row>
    <row r="26" spans="1:4">
      <c r="A26" s="146" t="s">
        <v>31</v>
      </c>
      <c r="B26" s="16">
        <v>0</v>
      </c>
      <c r="C26" s="16">
        <v>0</v>
      </c>
      <c r="D26" s="16">
        <v>0</v>
      </c>
    </row>
    <row r="27" spans="1:4">
      <c r="A27" s="146" t="s">
        <v>32</v>
      </c>
      <c r="B27" s="16">
        <v>0</v>
      </c>
      <c r="C27" s="16">
        <v>0</v>
      </c>
      <c r="D27" s="16">
        <v>0</v>
      </c>
    </row>
    <row r="28" spans="1:4">
      <c r="A28" s="146" t="s">
        <v>33</v>
      </c>
      <c r="B28" s="16">
        <v>950.4</v>
      </c>
      <c r="C28" s="16">
        <v>31.06</v>
      </c>
      <c r="D28" s="46">
        <v>9.6147184285968162E-2</v>
      </c>
    </row>
    <row r="29" spans="1:4">
      <c r="A29" s="146" t="s">
        <v>34</v>
      </c>
      <c r="B29" s="16">
        <v>0</v>
      </c>
      <c r="C29" s="16">
        <v>0</v>
      </c>
      <c r="D29" s="16">
        <v>0</v>
      </c>
    </row>
    <row r="30" spans="1:4">
      <c r="A30" s="146" t="s">
        <v>35</v>
      </c>
      <c r="B30" s="16">
        <v>0</v>
      </c>
      <c r="C30" s="16">
        <v>0</v>
      </c>
      <c r="D30" s="16">
        <v>0</v>
      </c>
    </row>
    <row r="31" spans="1:4">
      <c r="A31" s="146" t="s">
        <v>36</v>
      </c>
      <c r="B31" s="16">
        <v>0</v>
      </c>
      <c r="C31" s="16">
        <v>0</v>
      </c>
      <c r="D31" s="16">
        <v>0</v>
      </c>
    </row>
    <row r="32" spans="1:4">
      <c r="A32" s="152" t="s">
        <v>37</v>
      </c>
      <c r="B32" s="24">
        <v>950.4</v>
      </c>
      <c r="C32" s="24">
        <v>31.06</v>
      </c>
      <c r="D32" s="49">
        <v>9.6147184285968162E-2</v>
      </c>
    </row>
    <row r="33" spans="1:239" s="155" customFormat="1">
      <c r="A33" s="141" t="s">
        <v>38</v>
      </c>
      <c r="B33" s="18">
        <v>0</v>
      </c>
      <c r="C33" s="18">
        <v>0</v>
      </c>
      <c r="D33" s="18"/>
    </row>
    <row r="34" spans="1:239" s="155" customFormat="1">
      <c r="A34" s="146" t="s">
        <v>39</v>
      </c>
      <c r="B34" s="16">
        <v>449.16085591641581</v>
      </c>
      <c r="C34" s="16">
        <v>14.68</v>
      </c>
      <c r="D34" s="46">
        <v>4.5439343000672164E-2</v>
      </c>
    </row>
    <row r="35" spans="1:239" s="155" customFormat="1">
      <c r="A35" s="138" t="s">
        <v>40</v>
      </c>
      <c r="B35" s="16">
        <v>449.16085591641581</v>
      </c>
      <c r="C35" s="16">
        <v>14.68</v>
      </c>
      <c r="D35" s="46">
        <v>4.5439343000672164E-2</v>
      </c>
    </row>
    <row r="36" spans="1:239" s="156" customFormat="1">
      <c r="A36" s="148" t="s">
        <v>41</v>
      </c>
      <c r="B36" s="20">
        <v>9860.0608559164157</v>
      </c>
      <c r="C36" s="20">
        <v>322.2</v>
      </c>
      <c r="D36" s="47">
        <v>0.99749272746702078</v>
      </c>
    </row>
    <row r="37" spans="1:239" s="155" customFormat="1">
      <c r="A37" s="141" t="s">
        <v>42</v>
      </c>
      <c r="B37" s="18">
        <v>0</v>
      </c>
      <c r="C37" s="18">
        <v>0</v>
      </c>
      <c r="D37" s="18"/>
    </row>
    <row r="38" spans="1:239" s="155" customFormat="1">
      <c r="A38" s="138" t="s">
        <v>43</v>
      </c>
      <c r="B38" s="16">
        <v>18.72</v>
      </c>
      <c r="C38" s="16">
        <v>0.61</v>
      </c>
      <c r="D38" s="46">
        <v>1.8938081753296758E-3</v>
      </c>
    </row>
    <row r="39" spans="1:239" s="155" customFormat="1">
      <c r="A39" s="138" t="s">
        <v>44</v>
      </c>
      <c r="B39" s="16">
        <v>2.19</v>
      </c>
      <c r="C39" s="16">
        <v>7.0000000000000007E-2</v>
      </c>
      <c r="D39" s="46">
        <v>2.2155127692158067E-4</v>
      </c>
    </row>
    <row r="40" spans="1:239" s="155" customFormat="1">
      <c r="A40" s="146" t="s">
        <v>45</v>
      </c>
      <c r="B40" s="16">
        <v>0</v>
      </c>
      <c r="C40" s="16">
        <v>0</v>
      </c>
      <c r="D40" s="16">
        <v>0</v>
      </c>
    </row>
    <row r="41" spans="1:239" s="155" customFormat="1">
      <c r="A41" s="152" t="s">
        <v>46</v>
      </c>
      <c r="B41" s="24">
        <v>20.91</v>
      </c>
      <c r="C41" s="24">
        <v>0.68</v>
      </c>
      <c r="D41" s="49">
        <v>2.1153594522512567E-3</v>
      </c>
      <c r="E41" s="158"/>
      <c r="F41" s="158"/>
      <c r="G41" s="27"/>
      <c r="H41" s="157"/>
      <c r="I41" s="158"/>
      <c r="J41" s="158"/>
      <c r="K41" s="27"/>
      <c r="L41" s="157"/>
      <c r="M41" s="158"/>
      <c r="N41" s="158"/>
      <c r="O41" s="27"/>
      <c r="P41" s="157"/>
      <c r="Q41" s="158"/>
      <c r="R41" s="158"/>
      <c r="S41" s="27"/>
      <c r="T41" s="157"/>
      <c r="U41" s="158"/>
      <c r="V41" s="158"/>
      <c r="W41" s="27"/>
      <c r="X41" s="157"/>
      <c r="Y41" s="158"/>
      <c r="Z41" s="158"/>
      <c r="AA41" s="27"/>
      <c r="AB41" s="157"/>
      <c r="AC41" s="158"/>
      <c r="AD41" s="158"/>
      <c r="AE41" s="27"/>
      <c r="AF41" s="157"/>
      <c r="AG41" s="158"/>
      <c r="AH41" s="158"/>
      <c r="AI41" s="27"/>
      <c r="AJ41" s="157"/>
      <c r="AK41" s="158"/>
      <c r="AL41" s="158"/>
      <c r="AM41" s="27"/>
      <c r="AN41" s="157"/>
      <c r="AO41" s="158"/>
      <c r="AP41" s="158"/>
      <c r="AQ41" s="27"/>
      <c r="AR41" s="157"/>
      <c r="AS41" s="158"/>
      <c r="AT41" s="158"/>
      <c r="AU41" s="27"/>
      <c r="AV41" s="157"/>
      <c r="AW41" s="158"/>
      <c r="AX41" s="158"/>
      <c r="AY41" s="27"/>
      <c r="AZ41" s="157"/>
      <c r="BA41" s="158"/>
      <c r="BB41" s="158"/>
      <c r="BC41" s="27"/>
      <c r="BD41" s="157"/>
      <c r="BE41" s="158"/>
      <c r="BF41" s="158"/>
      <c r="BG41" s="27"/>
      <c r="BH41" s="157"/>
      <c r="BI41" s="158"/>
      <c r="BJ41" s="158"/>
      <c r="BK41" s="27"/>
      <c r="BL41" s="157"/>
      <c r="BM41" s="158"/>
      <c r="BN41" s="158"/>
      <c r="BO41" s="27"/>
      <c r="BP41" s="157"/>
      <c r="BQ41" s="158"/>
      <c r="BR41" s="158"/>
      <c r="BS41" s="27"/>
      <c r="BT41" s="157"/>
      <c r="BU41" s="158"/>
      <c r="BV41" s="158"/>
      <c r="BW41" s="27"/>
      <c r="BX41" s="157"/>
      <c r="BY41" s="158"/>
      <c r="BZ41" s="158"/>
      <c r="CA41" s="27"/>
      <c r="CB41" s="157"/>
      <c r="CC41" s="158"/>
      <c r="CD41" s="158"/>
      <c r="CE41" s="27"/>
      <c r="CF41" s="157"/>
      <c r="CG41" s="158"/>
      <c r="CH41" s="158"/>
      <c r="CI41" s="27"/>
      <c r="CJ41" s="157"/>
      <c r="CK41" s="158"/>
      <c r="CL41" s="158"/>
      <c r="CM41" s="27"/>
      <c r="CN41" s="157"/>
      <c r="CO41" s="158"/>
      <c r="CP41" s="158"/>
      <c r="CQ41" s="27"/>
      <c r="CR41" s="157"/>
      <c r="CS41" s="158"/>
      <c r="CT41" s="158"/>
      <c r="CU41" s="27"/>
      <c r="CV41" s="157"/>
      <c r="CW41" s="158"/>
      <c r="CX41" s="158"/>
      <c r="CY41" s="27"/>
      <c r="CZ41" s="157"/>
      <c r="DA41" s="158"/>
      <c r="DB41" s="158"/>
      <c r="DC41" s="27"/>
      <c r="DD41" s="157"/>
      <c r="DE41" s="158"/>
      <c r="DF41" s="158"/>
      <c r="DG41" s="27"/>
      <c r="DH41" s="157"/>
      <c r="DI41" s="158"/>
      <c r="DJ41" s="158"/>
      <c r="DK41" s="27"/>
      <c r="DL41" s="157"/>
      <c r="DM41" s="158"/>
      <c r="DN41" s="158"/>
      <c r="DO41" s="27"/>
      <c r="DP41" s="157"/>
      <c r="DQ41" s="158"/>
      <c r="DR41" s="158"/>
      <c r="DS41" s="27"/>
      <c r="DT41" s="157"/>
      <c r="DU41" s="158"/>
      <c r="DV41" s="158"/>
      <c r="DW41" s="27"/>
      <c r="DX41" s="157"/>
      <c r="DY41" s="158"/>
      <c r="DZ41" s="158"/>
      <c r="EA41" s="27"/>
      <c r="EB41" s="157"/>
      <c r="EC41" s="158"/>
      <c r="ED41" s="158"/>
      <c r="EE41" s="27"/>
      <c r="EF41" s="157"/>
      <c r="EG41" s="158"/>
      <c r="EH41" s="158"/>
      <c r="EI41" s="27"/>
      <c r="EJ41" s="157"/>
      <c r="EK41" s="158"/>
      <c r="EL41" s="158"/>
      <c r="EM41" s="27"/>
      <c r="EN41" s="157"/>
      <c r="EO41" s="158"/>
      <c r="EP41" s="158"/>
      <c r="EQ41" s="27"/>
      <c r="ER41" s="157"/>
      <c r="ES41" s="158"/>
      <c r="ET41" s="158"/>
      <c r="EU41" s="27"/>
      <c r="EV41" s="157"/>
      <c r="EW41" s="158"/>
      <c r="EX41" s="158"/>
      <c r="EY41" s="27"/>
      <c r="EZ41" s="157"/>
      <c r="FA41" s="158"/>
      <c r="FB41" s="158"/>
      <c r="FC41" s="27"/>
      <c r="FD41" s="157"/>
      <c r="FE41" s="158"/>
      <c r="FF41" s="158"/>
      <c r="FG41" s="27"/>
      <c r="FH41" s="157"/>
      <c r="FI41" s="158"/>
      <c r="FJ41" s="158"/>
      <c r="FK41" s="27"/>
      <c r="FL41" s="157"/>
      <c r="FM41" s="158"/>
      <c r="FN41" s="158"/>
      <c r="FO41" s="27"/>
      <c r="FP41" s="157"/>
      <c r="FQ41" s="158"/>
      <c r="FR41" s="158"/>
      <c r="FS41" s="27"/>
      <c r="FT41" s="157"/>
      <c r="FU41" s="158"/>
      <c r="FV41" s="158"/>
      <c r="FW41" s="27"/>
      <c r="FX41" s="157"/>
      <c r="FY41" s="158"/>
      <c r="FZ41" s="158"/>
      <c r="GA41" s="27"/>
      <c r="GB41" s="157"/>
      <c r="GC41" s="158"/>
      <c r="GD41" s="158"/>
      <c r="GE41" s="27"/>
      <c r="GF41" s="157"/>
      <c r="GG41" s="158"/>
      <c r="GH41" s="158"/>
      <c r="GI41" s="27"/>
      <c r="GJ41" s="157"/>
      <c r="GK41" s="158"/>
      <c r="GL41" s="158"/>
      <c r="GM41" s="27"/>
      <c r="GN41" s="157"/>
      <c r="GO41" s="158"/>
      <c r="GP41" s="158"/>
      <c r="GQ41" s="27"/>
      <c r="GR41" s="157"/>
      <c r="GS41" s="158"/>
      <c r="GT41" s="158"/>
      <c r="GU41" s="27"/>
      <c r="GV41" s="157"/>
      <c r="GW41" s="158"/>
      <c r="GX41" s="158"/>
      <c r="GY41" s="27"/>
      <c r="GZ41" s="157"/>
      <c r="HA41" s="158"/>
      <c r="HB41" s="158"/>
      <c r="HC41" s="27"/>
      <c r="HD41" s="157"/>
      <c r="HE41" s="158"/>
      <c r="HF41" s="158"/>
      <c r="HG41" s="27"/>
      <c r="HH41" s="157"/>
      <c r="HI41" s="158"/>
      <c r="HJ41" s="158"/>
      <c r="HK41" s="27"/>
      <c r="HL41" s="157"/>
      <c r="HM41" s="158"/>
      <c r="HN41" s="158"/>
      <c r="HO41" s="27"/>
      <c r="HP41" s="157"/>
      <c r="HQ41" s="158"/>
      <c r="HR41" s="158"/>
      <c r="HS41" s="27"/>
      <c r="HT41" s="157"/>
      <c r="HU41" s="158"/>
      <c r="HV41" s="158"/>
      <c r="HW41" s="27"/>
      <c r="HX41" s="157"/>
      <c r="HY41" s="158"/>
      <c r="HZ41" s="158"/>
      <c r="IA41" s="27"/>
      <c r="IB41" s="157"/>
      <c r="IC41" s="158"/>
      <c r="ID41" s="158"/>
      <c r="IE41" s="27"/>
    </row>
    <row r="42" spans="1:239" s="155" customFormat="1">
      <c r="A42" s="141" t="s">
        <v>47</v>
      </c>
      <c r="B42" s="18">
        <v>0</v>
      </c>
      <c r="C42" s="18">
        <v>0</v>
      </c>
      <c r="D42" s="18"/>
    </row>
    <row r="43" spans="1:239" s="155" customFormat="1">
      <c r="A43" s="146" t="s">
        <v>48</v>
      </c>
      <c r="B43" s="16">
        <v>0.32400000000000001</v>
      </c>
      <c r="C43" s="16">
        <v>0.01</v>
      </c>
      <c r="D43" s="46">
        <v>3.2777449188398237E-5</v>
      </c>
    </row>
    <row r="44" spans="1:239" s="155" customFormat="1">
      <c r="A44" s="146" t="s">
        <v>49</v>
      </c>
      <c r="B44" s="16">
        <v>0</v>
      </c>
      <c r="C44" s="16">
        <v>0</v>
      </c>
      <c r="D44" s="16">
        <v>0</v>
      </c>
    </row>
    <row r="45" spans="1:239" s="155" customFormat="1">
      <c r="A45" s="146" t="s">
        <v>50</v>
      </c>
      <c r="B45" s="16">
        <v>3.55</v>
      </c>
      <c r="C45" s="16">
        <v>0.12</v>
      </c>
      <c r="D45" s="46">
        <v>3.5913563153954859E-4</v>
      </c>
    </row>
    <row r="46" spans="1:239" s="155" customFormat="1">
      <c r="A46" s="152" t="s">
        <v>51</v>
      </c>
      <c r="B46" s="24">
        <v>3.8739999999999997</v>
      </c>
      <c r="C46" s="24">
        <v>0.13</v>
      </c>
      <c r="D46" s="49">
        <v>3.9191308072794682E-4</v>
      </c>
      <c r="E46" s="158"/>
      <c r="F46" s="158"/>
      <c r="G46" s="27"/>
      <c r="H46" s="157"/>
      <c r="I46" s="158"/>
      <c r="J46" s="158"/>
      <c r="K46" s="27"/>
      <c r="L46" s="157"/>
      <c r="M46" s="158"/>
      <c r="N46" s="158"/>
      <c r="O46" s="27"/>
      <c r="P46" s="157"/>
      <c r="Q46" s="158"/>
      <c r="R46" s="158"/>
      <c r="S46" s="27"/>
      <c r="T46" s="157"/>
      <c r="U46" s="158"/>
      <c r="V46" s="158"/>
      <c r="W46" s="27"/>
      <c r="X46" s="157"/>
      <c r="Y46" s="158"/>
      <c r="Z46" s="158"/>
      <c r="AA46" s="27"/>
      <c r="AB46" s="157"/>
      <c r="AC46" s="158"/>
      <c r="AD46" s="158"/>
      <c r="AE46" s="27"/>
      <c r="AF46" s="157"/>
      <c r="AG46" s="158"/>
      <c r="AH46" s="158"/>
      <c r="AI46" s="27"/>
      <c r="AJ46" s="157"/>
      <c r="AK46" s="158"/>
      <c r="AL46" s="158"/>
      <c r="AM46" s="27"/>
      <c r="AN46" s="157"/>
      <c r="AO46" s="158"/>
      <c r="AP46" s="158"/>
      <c r="AQ46" s="27"/>
      <c r="AR46" s="157"/>
      <c r="AS46" s="158"/>
      <c r="AT46" s="158"/>
      <c r="AU46" s="27"/>
      <c r="AV46" s="157"/>
      <c r="AW46" s="158"/>
      <c r="AX46" s="158"/>
      <c r="AY46" s="27"/>
      <c r="AZ46" s="157"/>
      <c r="BA46" s="158"/>
      <c r="BB46" s="158"/>
      <c r="BC46" s="27"/>
      <c r="BD46" s="157"/>
      <c r="BE46" s="158"/>
      <c r="BF46" s="158"/>
      <c r="BG46" s="27"/>
      <c r="BH46" s="157"/>
      <c r="BI46" s="158"/>
      <c r="BJ46" s="158"/>
      <c r="BK46" s="27"/>
      <c r="BL46" s="157"/>
      <c r="BM46" s="158"/>
      <c r="BN46" s="158"/>
      <c r="BO46" s="27"/>
      <c r="BP46" s="157"/>
      <c r="BQ46" s="158"/>
      <c r="BR46" s="158"/>
      <c r="BS46" s="27"/>
      <c r="BT46" s="157"/>
      <c r="BU46" s="158"/>
      <c r="BV46" s="158"/>
      <c r="BW46" s="27"/>
      <c r="BX46" s="157"/>
      <c r="BY46" s="158"/>
      <c r="BZ46" s="158"/>
      <c r="CA46" s="27"/>
      <c r="CB46" s="157"/>
      <c r="CC46" s="158"/>
      <c r="CD46" s="158"/>
      <c r="CE46" s="27"/>
      <c r="CF46" s="157"/>
      <c r="CG46" s="158"/>
      <c r="CH46" s="158"/>
      <c r="CI46" s="27"/>
      <c r="CJ46" s="157"/>
      <c r="CK46" s="158"/>
      <c r="CL46" s="158"/>
      <c r="CM46" s="27"/>
      <c r="CN46" s="157"/>
      <c r="CO46" s="158"/>
      <c r="CP46" s="158"/>
      <c r="CQ46" s="27"/>
      <c r="CR46" s="157"/>
      <c r="CS46" s="158"/>
      <c r="CT46" s="158"/>
      <c r="CU46" s="27"/>
      <c r="CV46" s="157"/>
      <c r="CW46" s="158"/>
      <c r="CX46" s="158"/>
      <c r="CY46" s="27"/>
      <c r="CZ46" s="157"/>
      <c r="DA46" s="158"/>
      <c r="DB46" s="158"/>
      <c r="DC46" s="27"/>
      <c r="DD46" s="157"/>
      <c r="DE46" s="158"/>
      <c r="DF46" s="158"/>
      <c r="DG46" s="27"/>
      <c r="DH46" s="157"/>
      <c r="DI46" s="158"/>
      <c r="DJ46" s="158"/>
      <c r="DK46" s="27"/>
      <c r="DL46" s="157"/>
      <c r="DM46" s="158"/>
      <c r="DN46" s="158"/>
      <c r="DO46" s="27"/>
      <c r="DP46" s="157"/>
      <c r="DQ46" s="158"/>
      <c r="DR46" s="158"/>
      <c r="DS46" s="27"/>
      <c r="DT46" s="157"/>
      <c r="DU46" s="158"/>
      <c r="DV46" s="158"/>
      <c r="DW46" s="27"/>
      <c r="DX46" s="157"/>
      <c r="DY46" s="158"/>
      <c r="DZ46" s="158"/>
      <c r="EA46" s="27"/>
      <c r="EB46" s="157"/>
      <c r="EC46" s="158"/>
      <c r="ED46" s="158"/>
      <c r="EE46" s="27"/>
      <c r="EF46" s="157"/>
      <c r="EG46" s="158"/>
      <c r="EH46" s="158"/>
      <c r="EI46" s="27"/>
      <c r="EJ46" s="157"/>
      <c r="EK46" s="158"/>
      <c r="EL46" s="158"/>
      <c r="EM46" s="27"/>
      <c r="EN46" s="157"/>
      <c r="EO46" s="158"/>
      <c r="EP46" s="158"/>
      <c r="EQ46" s="27"/>
      <c r="ER46" s="157"/>
      <c r="ES46" s="158"/>
      <c r="ET46" s="158"/>
      <c r="EU46" s="27"/>
      <c r="EV46" s="157"/>
      <c r="EW46" s="158"/>
      <c r="EX46" s="158"/>
      <c r="EY46" s="27"/>
      <c r="EZ46" s="157"/>
      <c r="FA46" s="158"/>
      <c r="FB46" s="158"/>
      <c r="FC46" s="27"/>
      <c r="FD46" s="157"/>
      <c r="FE46" s="158"/>
      <c r="FF46" s="158"/>
      <c r="FG46" s="27"/>
      <c r="FH46" s="157"/>
      <c r="FI46" s="158"/>
      <c r="FJ46" s="158"/>
      <c r="FK46" s="27"/>
      <c r="FL46" s="157"/>
      <c r="FM46" s="158"/>
      <c r="FN46" s="158"/>
      <c r="FO46" s="27"/>
      <c r="FP46" s="157"/>
      <c r="FQ46" s="158"/>
      <c r="FR46" s="158"/>
      <c r="FS46" s="27"/>
      <c r="FT46" s="157"/>
      <c r="FU46" s="158"/>
      <c r="FV46" s="158"/>
      <c r="FW46" s="27"/>
      <c r="FX46" s="157"/>
      <c r="FY46" s="158"/>
      <c r="FZ46" s="158"/>
      <c r="GA46" s="27"/>
      <c r="GB46" s="157"/>
      <c r="GC46" s="158"/>
      <c r="GD46" s="158"/>
      <c r="GE46" s="27"/>
      <c r="GF46" s="157"/>
      <c r="GG46" s="158"/>
      <c r="GH46" s="158"/>
      <c r="GI46" s="27"/>
      <c r="GJ46" s="157"/>
      <c r="GK46" s="158"/>
      <c r="GL46" s="158"/>
      <c r="GM46" s="27"/>
      <c r="GN46" s="157"/>
      <c r="GO46" s="158"/>
      <c r="GP46" s="158"/>
      <c r="GQ46" s="27"/>
      <c r="GR46" s="157"/>
      <c r="GS46" s="158"/>
      <c r="GT46" s="158"/>
      <c r="GU46" s="27"/>
      <c r="GV46" s="157"/>
      <c r="GW46" s="158"/>
      <c r="GX46" s="158"/>
      <c r="GY46" s="27"/>
      <c r="GZ46" s="157"/>
      <c r="HA46" s="158"/>
      <c r="HB46" s="158"/>
      <c r="HC46" s="27"/>
      <c r="HD46" s="157"/>
      <c r="HE46" s="158"/>
      <c r="HF46" s="158"/>
      <c r="HG46" s="27"/>
      <c r="HH46" s="157"/>
      <c r="HI46" s="158"/>
      <c r="HJ46" s="158"/>
      <c r="HK46" s="27"/>
      <c r="HL46" s="157"/>
      <c r="HM46" s="158"/>
      <c r="HN46" s="158"/>
      <c r="HO46" s="27"/>
      <c r="HP46" s="157"/>
      <c r="HQ46" s="158"/>
      <c r="HR46" s="158"/>
      <c r="HS46" s="27"/>
      <c r="HT46" s="157"/>
      <c r="HU46" s="158"/>
      <c r="HV46" s="158"/>
      <c r="HW46" s="27"/>
      <c r="HX46" s="157"/>
      <c r="HY46" s="158"/>
      <c r="HZ46" s="158"/>
      <c r="IA46" s="27"/>
      <c r="IB46" s="157"/>
      <c r="IC46" s="158"/>
      <c r="ID46" s="158"/>
      <c r="IE46" s="27"/>
    </row>
    <row r="47" spans="1:239" s="155" customFormat="1">
      <c r="A47" s="159" t="s">
        <v>52</v>
      </c>
      <c r="B47" s="29">
        <v>24.783999999999999</v>
      </c>
      <c r="C47" s="29">
        <v>0.81</v>
      </c>
      <c r="D47" s="50">
        <v>2.5072725329792034E-3</v>
      </c>
      <c r="E47" s="158"/>
      <c r="F47" s="157"/>
      <c r="G47" s="158"/>
      <c r="H47" s="158"/>
      <c r="I47" s="158"/>
      <c r="J47" s="157"/>
      <c r="K47" s="158"/>
      <c r="L47" s="158"/>
      <c r="M47" s="158"/>
      <c r="N47" s="157"/>
      <c r="O47" s="158"/>
      <c r="P47" s="158"/>
      <c r="Q47" s="158"/>
      <c r="R47" s="157"/>
      <c r="S47" s="158"/>
      <c r="T47" s="158"/>
      <c r="U47" s="158"/>
      <c r="V47" s="157"/>
      <c r="W47" s="158"/>
      <c r="X47" s="158"/>
      <c r="Y47" s="158"/>
      <c r="Z47" s="157"/>
      <c r="AA47" s="158"/>
      <c r="AB47" s="158"/>
      <c r="AC47" s="158"/>
      <c r="AD47" s="157"/>
      <c r="AE47" s="158"/>
      <c r="AF47" s="158"/>
      <c r="AG47" s="158"/>
      <c r="AH47" s="157"/>
      <c r="AI47" s="158"/>
      <c r="AJ47" s="158"/>
      <c r="AK47" s="158"/>
      <c r="AL47" s="157"/>
      <c r="AM47" s="158"/>
      <c r="AN47" s="158"/>
      <c r="AO47" s="158"/>
      <c r="AP47" s="157"/>
      <c r="AQ47" s="158"/>
      <c r="AR47" s="158"/>
      <c r="AS47" s="158"/>
      <c r="AT47" s="157"/>
      <c r="AU47" s="158"/>
      <c r="AV47" s="158"/>
      <c r="AW47" s="158"/>
      <c r="AX47" s="157"/>
      <c r="AY47" s="158"/>
      <c r="AZ47" s="158"/>
      <c r="BA47" s="158"/>
      <c r="BB47" s="157"/>
      <c r="BC47" s="158"/>
      <c r="BD47" s="158"/>
      <c r="BE47" s="158"/>
      <c r="BF47" s="157"/>
      <c r="BG47" s="158"/>
      <c r="BH47" s="158"/>
      <c r="BI47" s="158"/>
      <c r="BJ47" s="157"/>
      <c r="BK47" s="158"/>
      <c r="BL47" s="158"/>
      <c r="BM47" s="158"/>
      <c r="BN47" s="157"/>
      <c r="BO47" s="158"/>
      <c r="BP47" s="158"/>
      <c r="BQ47" s="158"/>
      <c r="BR47" s="157"/>
      <c r="BS47" s="158"/>
      <c r="BT47" s="158"/>
      <c r="BU47" s="158"/>
      <c r="BV47" s="157"/>
      <c r="BW47" s="158"/>
      <c r="BX47" s="158"/>
      <c r="BY47" s="158"/>
      <c r="BZ47" s="157"/>
      <c r="CA47" s="158"/>
      <c r="CB47" s="158"/>
      <c r="CC47" s="158"/>
      <c r="CD47" s="157"/>
      <c r="CE47" s="158"/>
      <c r="CF47" s="158"/>
      <c r="CG47" s="158"/>
      <c r="CH47" s="157"/>
      <c r="CI47" s="158"/>
      <c r="CJ47" s="158"/>
      <c r="CK47" s="158"/>
      <c r="CL47" s="157"/>
      <c r="CM47" s="158"/>
      <c r="CN47" s="158"/>
      <c r="CO47" s="158"/>
      <c r="CP47" s="157"/>
      <c r="CQ47" s="158"/>
      <c r="CR47" s="158"/>
      <c r="CS47" s="158"/>
      <c r="CT47" s="157"/>
      <c r="CU47" s="158"/>
      <c r="CV47" s="158"/>
      <c r="CW47" s="158"/>
      <c r="CX47" s="157"/>
      <c r="CY47" s="158"/>
      <c r="CZ47" s="158"/>
      <c r="DA47" s="158"/>
      <c r="DB47" s="157"/>
      <c r="DC47" s="158"/>
      <c r="DD47" s="158"/>
      <c r="DE47" s="158"/>
      <c r="DF47" s="157"/>
      <c r="DG47" s="158"/>
      <c r="DH47" s="158"/>
      <c r="DI47" s="158"/>
      <c r="DJ47" s="157"/>
      <c r="DK47" s="158"/>
      <c r="DL47" s="158"/>
      <c r="DM47" s="158"/>
      <c r="DN47" s="157"/>
      <c r="DO47" s="158"/>
      <c r="DP47" s="158"/>
      <c r="DQ47" s="158"/>
      <c r="DR47" s="157"/>
      <c r="DS47" s="158"/>
      <c r="DT47" s="158"/>
      <c r="DU47" s="158"/>
      <c r="DV47" s="157"/>
      <c r="DW47" s="158"/>
      <c r="DX47" s="158"/>
      <c r="DY47" s="158"/>
      <c r="DZ47" s="157"/>
      <c r="EA47" s="158"/>
      <c r="EB47" s="158"/>
      <c r="EC47" s="158"/>
      <c r="ED47" s="157"/>
      <c r="EE47" s="158"/>
      <c r="EF47" s="158"/>
      <c r="EG47" s="158"/>
      <c r="EH47" s="157"/>
      <c r="EI47" s="158"/>
      <c r="EJ47" s="158"/>
      <c r="EK47" s="158"/>
      <c r="EL47" s="157"/>
      <c r="EM47" s="158"/>
      <c r="EN47" s="158"/>
      <c r="EO47" s="158"/>
      <c r="EP47" s="157"/>
      <c r="EQ47" s="158"/>
      <c r="ER47" s="158"/>
      <c r="ES47" s="158"/>
      <c r="ET47" s="157"/>
      <c r="EU47" s="158"/>
      <c r="EV47" s="158"/>
      <c r="EW47" s="158"/>
      <c r="EX47" s="157"/>
      <c r="EY47" s="158"/>
      <c r="EZ47" s="158"/>
      <c r="FA47" s="158"/>
      <c r="FB47" s="157"/>
      <c r="FC47" s="158"/>
      <c r="FD47" s="158"/>
      <c r="FE47" s="158"/>
      <c r="FF47" s="157"/>
      <c r="FG47" s="158"/>
      <c r="FH47" s="158"/>
      <c r="FI47" s="158"/>
      <c r="FJ47" s="157"/>
      <c r="FK47" s="158"/>
      <c r="FL47" s="158"/>
      <c r="FM47" s="158"/>
      <c r="FN47" s="157"/>
      <c r="FO47" s="158"/>
      <c r="FP47" s="158"/>
      <c r="FQ47" s="158"/>
      <c r="FR47" s="157"/>
      <c r="FS47" s="158"/>
      <c r="FT47" s="158"/>
      <c r="FU47" s="158"/>
      <c r="FV47" s="157"/>
      <c r="FW47" s="158"/>
      <c r="FX47" s="158"/>
      <c r="FY47" s="158"/>
      <c r="FZ47" s="157"/>
      <c r="GA47" s="158"/>
      <c r="GB47" s="158"/>
      <c r="GC47" s="158"/>
      <c r="GD47" s="157"/>
      <c r="GE47" s="158"/>
      <c r="GF47" s="158"/>
      <c r="GG47" s="158"/>
      <c r="GH47" s="157"/>
      <c r="GI47" s="158"/>
      <c r="GJ47" s="158"/>
      <c r="GK47" s="158"/>
      <c r="GL47" s="157"/>
      <c r="GM47" s="158"/>
      <c r="GN47" s="158"/>
      <c r="GO47" s="158"/>
      <c r="GP47" s="157"/>
      <c r="GQ47" s="158"/>
      <c r="GR47" s="158"/>
      <c r="GS47" s="158"/>
      <c r="GT47" s="157"/>
      <c r="GU47" s="158"/>
      <c r="GV47" s="158"/>
      <c r="GW47" s="158"/>
      <c r="GX47" s="157"/>
      <c r="GY47" s="158"/>
      <c r="GZ47" s="158"/>
      <c r="HA47" s="158"/>
      <c r="HB47" s="157"/>
      <c r="HC47" s="158"/>
      <c r="HD47" s="158"/>
      <c r="HE47" s="158"/>
      <c r="HF47" s="157"/>
      <c r="HG47" s="158"/>
      <c r="HH47" s="158"/>
      <c r="HI47" s="158"/>
      <c r="HJ47" s="157"/>
      <c r="HK47" s="158"/>
      <c r="HL47" s="158"/>
      <c r="HM47" s="158"/>
      <c r="HN47" s="157"/>
      <c r="HO47" s="158"/>
      <c r="HP47" s="158"/>
      <c r="HQ47" s="158"/>
      <c r="HR47" s="157"/>
      <c r="HS47" s="158"/>
      <c r="HT47" s="158"/>
      <c r="HU47" s="158"/>
      <c r="HV47" s="157"/>
      <c r="HW47" s="158"/>
      <c r="HX47" s="158"/>
      <c r="HY47" s="158"/>
      <c r="HZ47" s="157"/>
      <c r="IA47" s="158"/>
      <c r="IB47" s="158"/>
      <c r="IC47" s="158"/>
    </row>
    <row r="48" spans="1:239" s="156" customFormat="1" ht="13.5" thickBot="1">
      <c r="A48" s="162" t="s">
        <v>53</v>
      </c>
      <c r="B48" s="32">
        <v>9884.8448559164153</v>
      </c>
      <c r="C48" s="32">
        <v>323.01</v>
      </c>
      <c r="D48" s="51">
        <v>1</v>
      </c>
    </row>
    <row r="49" spans="1:239" s="155" customFormat="1" ht="13.5" thickBot="1">
      <c r="A49" s="166"/>
      <c r="B49" s="34"/>
      <c r="C49" s="34"/>
      <c r="D49" s="34"/>
    </row>
    <row r="50" spans="1:239" s="155" customFormat="1" ht="13.5" thickBot="1">
      <c r="A50" s="167" t="s">
        <v>54</v>
      </c>
      <c r="B50" s="37">
        <v>2181.06</v>
      </c>
      <c r="C50" s="37">
        <v>71.260000000000005</v>
      </c>
      <c r="D50" s="53">
        <v>1</v>
      </c>
    </row>
    <row r="51" spans="1:239" s="155" customFormat="1">
      <c r="A51" s="168" t="s">
        <v>55</v>
      </c>
      <c r="B51" s="40">
        <v>74.64</v>
      </c>
      <c r="C51" s="40">
        <v>2.44</v>
      </c>
      <c r="D51" s="54">
        <v>3.4221892107507361E-2</v>
      </c>
    </row>
    <row r="52" spans="1:239" s="155" customFormat="1">
      <c r="A52" s="152" t="s">
        <v>56</v>
      </c>
      <c r="B52" s="24">
        <v>246.42</v>
      </c>
      <c r="C52" s="24">
        <v>8.0500000000000007</v>
      </c>
      <c r="D52" s="49">
        <v>0.1129817611620038</v>
      </c>
      <c r="E52" s="158"/>
      <c r="F52" s="158"/>
      <c r="G52" s="27"/>
      <c r="H52" s="157"/>
      <c r="I52" s="158"/>
      <c r="J52" s="158"/>
      <c r="K52" s="27"/>
      <c r="L52" s="157"/>
      <c r="M52" s="158"/>
      <c r="N52" s="158"/>
      <c r="O52" s="27"/>
      <c r="P52" s="157"/>
      <c r="Q52" s="158"/>
      <c r="R52" s="158"/>
      <c r="S52" s="27"/>
      <c r="T52" s="157"/>
      <c r="U52" s="158"/>
      <c r="V52" s="158"/>
      <c r="W52" s="27"/>
      <c r="X52" s="157"/>
      <c r="Y52" s="158"/>
      <c r="Z52" s="158"/>
      <c r="AA52" s="27"/>
      <c r="AB52" s="157"/>
      <c r="AC52" s="158"/>
      <c r="AD52" s="158"/>
      <c r="AE52" s="27"/>
      <c r="AF52" s="157"/>
      <c r="AG52" s="158"/>
      <c r="AH52" s="158"/>
      <c r="AI52" s="27"/>
      <c r="AJ52" s="157"/>
      <c r="AK52" s="158"/>
      <c r="AL52" s="158"/>
      <c r="AM52" s="27"/>
      <c r="AN52" s="157"/>
      <c r="AO52" s="158"/>
      <c r="AP52" s="158"/>
      <c r="AQ52" s="27"/>
      <c r="AR52" s="157"/>
      <c r="AS52" s="158"/>
      <c r="AT52" s="158"/>
      <c r="AU52" s="27"/>
      <c r="AV52" s="157"/>
      <c r="AW52" s="158"/>
      <c r="AX52" s="158"/>
      <c r="AY52" s="27"/>
      <c r="AZ52" s="157"/>
      <c r="BA52" s="158"/>
      <c r="BB52" s="158"/>
      <c r="BC52" s="27"/>
      <c r="BD52" s="157"/>
      <c r="BE52" s="158"/>
      <c r="BF52" s="158"/>
      <c r="BG52" s="27"/>
      <c r="BH52" s="157"/>
      <c r="BI52" s="158"/>
      <c r="BJ52" s="158"/>
      <c r="BK52" s="27"/>
      <c r="BL52" s="157"/>
      <c r="BM52" s="158"/>
      <c r="BN52" s="158"/>
      <c r="BO52" s="27"/>
      <c r="BP52" s="157"/>
      <c r="BQ52" s="158"/>
      <c r="BR52" s="158"/>
      <c r="BS52" s="27"/>
      <c r="BT52" s="157"/>
      <c r="BU52" s="158"/>
      <c r="BV52" s="158"/>
      <c r="BW52" s="27"/>
      <c r="BX52" s="157"/>
      <c r="BY52" s="158"/>
      <c r="BZ52" s="158"/>
      <c r="CA52" s="27"/>
      <c r="CB52" s="157"/>
      <c r="CC52" s="158"/>
      <c r="CD52" s="158"/>
      <c r="CE52" s="27"/>
      <c r="CF52" s="157"/>
      <c r="CG52" s="158"/>
      <c r="CH52" s="158"/>
      <c r="CI52" s="27"/>
      <c r="CJ52" s="157"/>
      <c r="CK52" s="158"/>
      <c r="CL52" s="158"/>
      <c r="CM52" s="27"/>
      <c r="CN52" s="157"/>
      <c r="CO52" s="158"/>
      <c r="CP52" s="158"/>
      <c r="CQ52" s="27"/>
      <c r="CR52" s="157"/>
      <c r="CS52" s="158"/>
      <c r="CT52" s="158"/>
      <c r="CU52" s="27"/>
      <c r="CV52" s="157"/>
      <c r="CW52" s="158"/>
      <c r="CX52" s="158"/>
      <c r="CY52" s="27"/>
      <c r="CZ52" s="157"/>
      <c r="DA52" s="158"/>
      <c r="DB52" s="158"/>
      <c r="DC52" s="27"/>
      <c r="DD52" s="157"/>
      <c r="DE52" s="158"/>
      <c r="DF52" s="158"/>
      <c r="DG52" s="27"/>
      <c r="DH52" s="157"/>
      <c r="DI52" s="158"/>
      <c r="DJ52" s="158"/>
      <c r="DK52" s="27"/>
      <c r="DL52" s="157"/>
      <c r="DM52" s="158"/>
      <c r="DN52" s="158"/>
      <c r="DO52" s="27"/>
      <c r="DP52" s="157"/>
      <c r="DQ52" s="158"/>
      <c r="DR52" s="158"/>
      <c r="DS52" s="27"/>
      <c r="DT52" s="157"/>
      <c r="DU52" s="158"/>
      <c r="DV52" s="158"/>
      <c r="DW52" s="27"/>
      <c r="DX52" s="157"/>
      <c r="DY52" s="158"/>
      <c r="DZ52" s="158"/>
      <c r="EA52" s="27"/>
      <c r="EB52" s="157"/>
      <c r="EC52" s="158"/>
      <c r="ED52" s="158"/>
      <c r="EE52" s="27"/>
      <c r="EF52" s="157"/>
      <c r="EG52" s="158"/>
      <c r="EH52" s="158"/>
      <c r="EI52" s="27"/>
      <c r="EJ52" s="157"/>
      <c r="EK52" s="158"/>
      <c r="EL52" s="158"/>
      <c r="EM52" s="27"/>
      <c r="EN52" s="157"/>
      <c r="EO52" s="158"/>
      <c r="EP52" s="158"/>
      <c r="EQ52" s="27"/>
      <c r="ER52" s="157"/>
      <c r="ES52" s="158"/>
      <c r="ET52" s="158"/>
      <c r="EU52" s="27"/>
      <c r="EV52" s="157"/>
      <c r="EW52" s="158"/>
      <c r="EX52" s="158"/>
      <c r="EY52" s="27"/>
      <c r="EZ52" s="157"/>
      <c r="FA52" s="158"/>
      <c r="FB52" s="158"/>
      <c r="FC52" s="27"/>
      <c r="FD52" s="157"/>
      <c r="FE52" s="158"/>
      <c r="FF52" s="158"/>
      <c r="FG52" s="27"/>
      <c r="FH52" s="157"/>
      <c r="FI52" s="158"/>
      <c r="FJ52" s="158"/>
      <c r="FK52" s="27"/>
      <c r="FL52" s="157"/>
      <c r="FM52" s="158"/>
      <c r="FN52" s="158"/>
      <c r="FO52" s="27"/>
      <c r="FP52" s="157"/>
      <c r="FQ52" s="158"/>
      <c r="FR52" s="158"/>
      <c r="FS52" s="27"/>
      <c r="FT52" s="157"/>
      <c r="FU52" s="158"/>
      <c r="FV52" s="158"/>
      <c r="FW52" s="27"/>
      <c r="FX52" s="157"/>
      <c r="FY52" s="158"/>
      <c r="FZ52" s="158"/>
      <c r="GA52" s="27"/>
      <c r="GB52" s="157"/>
      <c r="GC52" s="158"/>
      <c r="GD52" s="158"/>
      <c r="GE52" s="27"/>
      <c r="GF52" s="157"/>
      <c r="GG52" s="158"/>
      <c r="GH52" s="158"/>
      <c r="GI52" s="27"/>
      <c r="GJ52" s="157"/>
      <c r="GK52" s="158"/>
      <c r="GL52" s="158"/>
      <c r="GM52" s="27"/>
      <c r="GN52" s="157"/>
      <c r="GO52" s="158"/>
      <c r="GP52" s="158"/>
      <c r="GQ52" s="27"/>
      <c r="GR52" s="157"/>
      <c r="GS52" s="158"/>
      <c r="GT52" s="158"/>
      <c r="GU52" s="27"/>
      <c r="GV52" s="157"/>
      <c r="GW52" s="158"/>
      <c r="GX52" s="158"/>
      <c r="GY52" s="27"/>
      <c r="GZ52" s="157"/>
      <c r="HA52" s="158"/>
      <c r="HB52" s="158"/>
      <c r="HC52" s="27"/>
      <c r="HD52" s="157"/>
      <c r="HE52" s="158"/>
      <c r="HF52" s="158"/>
      <c r="HG52" s="27"/>
      <c r="HH52" s="157"/>
      <c r="HI52" s="158"/>
      <c r="HJ52" s="158"/>
      <c r="HK52" s="27"/>
      <c r="HL52" s="157"/>
      <c r="HM52" s="158"/>
      <c r="HN52" s="158"/>
      <c r="HO52" s="27"/>
      <c r="HP52" s="157"/>
      <c r="HQ52" s="158"/>
      <c r="HR52" s="158"/>
      <c r="HS52" s="27"/>
      <c r="HT52" s="157"/>
      <c r="HU52" s="158"/>
      <c r="HV52" s="158"/>
      <c r="HW52" s="27"/>
      <c r="HX52" s="157"/>
      <c r="HY52" s="158"/>
      <c r="HZ52" s="158"/>
      <c r="IA52" s="27"/>
      <c r="IB52" s="157"/>
      <c r="IC52" s="158"/>
      <c r="ID52" s="158"/>
      <c r="IE52" s="27"/>
    </row>
    <row r="53" spans="1:239" s="26" customFormat="1">
      <c r="A53" s="152" t="s">
        <v>57</v>
      </c>
      <c r="B53" s="24">
        <v>1860</v>
      </c>
      <c r="C53" s="24">
        <v>60.77</v>
      </c>
      <c r="D53" s="49">
        <v>0.85279634673048887</v>
      </c>
    </row>
    <row r="54" spans="1:239" ht="13.5" thickBot="1">
      <c r="A54" s="169" t="s">
        <v>18</v>
      </c>
      <c r="B54" s="43">
        <v>0</v>
      </c>
      <c r="C54" s="43">
        <v>0</v>
      </c>
      <c r="D54" s="43">
        <v>0</v>
      </c>
    </row>
    <row r="55" spans="1:239">
      <c r="A55" s="165" t="s">
        <v>58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6" width="13.140625" style="2"/>
    <col min="257" max="257" width="52.140625" style="2" customWidth="1"/>
    <col min="258" max="259" width="14.42578125" style="2" customWidth="1"/>
    <col min="260" max="260" width="9.85546875" style="2" customWidth="1"/>
    <col min="261" max="512" width="13.140625" style="2"/>
    <col min="513" max="513" width="52.140625" style="2" customWidth="1"/>
    <col min="514" max="515" width="14.42578125" style="2" customWidth="1"/>
    <col min="516" max="516" width="9.85546875" style="2" customWidth="1"/>
    <col min="517" max="768" width="13.140625" style="2"/>
    <col min="769" max="769" width="52.140625" style="2" customWidth="1"/>
    <col min="770" max="771" width="14.42578125" style="2" customWidth="1"/>
    <col min="772" max="772" width="9.85546875" style="2" customWidth="1"/>
    <col min="773" max="1024" width="13.140625" style="2"/>
    <col min="1025" max="1025" width="52.140625" style="2" customWidth="1"/>
    <col min="1026" max="1027" width="14.42578125" style="2" customWidth="1"/>
    <col min="1028" max="1028" width="9.85546875" style="2" customWidth="1"/>
    <col min="1029" max="1280" width="13.140625" style="2"/>
    <col min="1281" max="1281" width="52.140625" style="2" customWidth="1"/>
    <col min="1282" max="1283" width="14.42578125" style="2" customWidth="1"/>
    <col min="1284" max="1284" width="9.85546875" style="2" customWidth="1"/>
    <col min="1285" max="1536" width="13.140625" style="2"/>
    <col min="1537" max="1537" width="52.140625" style="2" customWidth="1"/>
    <col min="1538" max="1539" width="14.42578125" style="2" customWidth="1"/>
    <col min="1540" max="1540" width="9.85546875" style="2" customWidth="1"/>
    <col min="1541" max="1792" width="13.140625" style="2"/>
    <col min="1793" max="1793" width="52.140625" style="2" customWidth="1"/>
    <col min="1794" max="1795" width="14.42578125" style="2" customWidth="1"/>
    <col min="1796" max="1796" width="9.85546875" style="2" customWidth="1"/>
    <col min="1797" max="2048" width="13.140625" style="2"/>
    <col min="2049" max="2049" width="52.140625" style="2" customWidth="1"/>
    <col min="2050" max="2051" width="14.42578125" style="2" customWidth="1"/>
    <col min="2052" max="2052" width="9.85546875" style="2" customWidth="1"/>
    <col min="2053" max="2304" width="13.140625" style="2"/>
    <col min="2305" max="2305" width="52.140625" style="2" customWidth="1"/>
    <col min="2306" max="2307" width="14.42578125" style="2" customWidth="1"/>
    <col min="2308" max="2308" width="9.85546875" style="2" customWidth="1"/>
    <col min="2309" max="2560" width="13.140625" style="2"/>
    <col min="2561" max="2561" width="52.140625" style="2" customWidth="1"/>
    <col min="2562" max="2563" width="14.42578125" style="2" customWidth="1"/>
    <col min="2564" max="2564" width="9.85546875" style="2" customWidth="1"/>
    <col min="2565" max="2816" width="13.140625" style="2"/>
    <col min="2817" max="2817" width="52.140625" style="2" customWidth="1"/>
    <col min="2818" max="2819" width="14.42578125" style="2" customWidth="1"/>
    <col min="2820" max="2820" width="9.85546875" style="2" customWidth="1"/>
    <col min="2821" max="3072" width="13.140625" style="2"/>
    <col min="3073" max="3073" width="52.140625" style="2" customWidth="1"/>
    <col min="3074" max="3075" width="14.42578125" style="2" customWidth="1"/>
    <col min="3076" max="3076" width="9.85546875" style="2" customWidth="1"/>
    <col min="3077" max="3328" width="13.140625" style="2"/>
    <col min="3329" max="3329" width="52.140625" style="2" customWidth="1"/>
    <col min="3330" max="3331" width="14.42578125" style="2" customWidth="1"/>
    <col min="3332" max="3332" width="9.85546875" style="2" customWidth="1"/>
    <col min="3333" max="3584" width="13.140625" style="2"/>
    <col min="3585" max="3585" width="52.140625" style="2" customWidth="1"/>
    <col min="3586" max="3587" width="14.42578125" style="2" customWidth="1"/>
    <col min="3588" max="3588" width="9.85546875" style="2" customWidth="1"/>
    <col min="3589" max="3840" width="13.140625" style="2"/>
    <col min="3841" max="3841" width="52.140625" style="2" customWidth="1"/>
    <col min="3842" max="3843" width="14.42578125" style="2" customWidth="1"/>
    <col min="3844" max="3844" width="9.85546875" style="2" customWidth="1"/>
    <col min="3845" max="4096" width="13.140625" style="2"/>
    <col min="4097" max="4097" width="52.140625" style="2" customWidth="1"/>
    <col min="4098" max="4099" width="14.42578125" style="2" customWidth="1"/>
    <col min="4100" max="4100" width="9.85546875" style="2" customWidth="1"/>
    <col min="4101" max="4352" width="13.140625" style="2"/>
    <col min="4353" max="4353" width="52.140625" style="2" customWidth="1"/>
    <col min="4354" max="4355" width="14.42578125" style="2" customWidth="1"/>
    <col min="4356" max="4356" width="9.85546875" style="2" customWidth="1"/>
    <col min="4357" max="4608" width="13.140625" style="2"/>
    <col min="4609" max="4609" width="52.140625" style="2" customWidth="1"/>
    <col min="4610" max="4611" width="14.42578125" style="2" customWidth="1"/>
    <col min="4612" max="4612" width="9.85546875" style="2" customWidth="1"/>
    <col min="4613" max="4864" width="13.140625" style="2"/>
    <col min="4865" max="4865" width="52.140625" style="2" customWidth="1"/>
    <col min="4866" max="4867" width="14.42578125" style="2" customWidth="1"/>
    <col min="4868" max="4868" width="9.85546875" style="2" customWidth="1"/>
    <col min="4869" max="5120" width="13.140625" style="2"/>
    <col min="5121" max="5121" width="52.140625" style="2" customWidth="1"/>
    <col min="5122" max="5123" width="14.42578125" style="2" customWidth="1"/>
    <col min="5124" max="5124" width="9.85546875" style="2" customWidth="1"/>
    <col min="5125" max="5376" width="13.140625" style="2"/>
    <col min="5377" max="5377" width="52.140625" style="2" customWidth="1"/>
    <col min="5378" max="5379" width="14.42578125" style="2" customWidth="1"/>
    <col min="5380" max="5380" width="9.85546875" style="2" customWidth="1"/>
    <col min="5381" max="5632" width="13.140625" style="2"/>
    <col min="5633" max="5633" width="52.140625" style="2" customWidth="1"/>
    <col min="5634" max="5635" width="14.42578125" style="2" customWidth="1"/>
    <col min="5636" max="5636" width="9.85546875" style="2" customWidth="1"/>
    <col min="5637" max="5888" width="13.140625" style="2"/>
    <col min="5889" max="5889" width="52.140625" style="2" customWidth="1"/>
    <col min="5890" max="5891" width="14.42578125" style="2" customWidth="1"/>
    <col min="5892" max="5892" width="9.85546875" style="2" customWidth="1"/>
    <col min="5893" max="6144" width="13.140625" style="2"/>
    <col min="6145" max="6145" width="52.140625" style="2" customWidth="1"/>
    <col min="6146" max="6147" width="14.42578125" style="2" customWidth="1"/>
    <col min="6148" max="6148" width="9.85546875" style="2" customWidth="1"/>
    <col min="6149" max="6400" width="13.140625" style="2"/>
    <col min="6401" max="6401" width="52.140625" style="2" customWidth="1"/>
    <col min="6402" max="6403" width="14.42578125" style="2" customWidth="1"/>
    <col min="6404" max="6404" width="9.85546875" style="2" customWidth="1"/>
    <col min="6405" max="6656" width="13.140625" style="2"/>
    <col min="6657" max="6657" width="52.140625" style="2" customWidth="1"/>
    <col min="6658" max="6659" width="14.42578125" style="2" customWidth="1"/>
    <col min="6660" max="6660" width="9.85546875" style="2" customWidth="1"/>
    <col min="6661" max="6912" width="13.140625" style="2"/>
    <col min="6913" max="6913" width="52.140625" style="2" customWidth="1"/>
    <col min="6914" max="6915" width="14.42578125" style="2" customWidth="1"/>
    <col min="6916" max="6916" width="9.85546875" style="2" customWidth="1"/>
    <col min="6917" max="7168" width="13.140625" style="2"/>
    <col min="7169" max="7169" width="52.140625" style="2" customWidth="1"/>
    <col min="7170" max="7171" width="14.42578125" style="2" customWidth="1"/>
    <col min="7172" max="7172" width="9.85546875" style="2" customWidth="1"/>
    <col min="7173" max="7424" width="13.140625" style="2"/>
    <col min="7425" max="7425" width="52.140625" style="2" customWidth="1"/>
    <col min="7426" max="7427" width="14.42578125" style="2" customWidth="1"/>
    <col min="7428" max="7428" width="9.85546875" style="2" customWidth="1"/>
    <col min="7429" max="7680" width="13.140625" style="2"/>
    <col min="7681" max="7681" width="52.140625" style="2" customWidth="1"/>
    <col min="7682" max="7683" width="14.42578125" style="2" customWidth="1"/>
    <col min="7684" max="7684" width="9.85546875" style="2" customWidth="1"/>
    <col min="7685" max="7936" width="13.140625" style="2"/>
    <col min="7937" max="7937" width="52.140625" style="2" customWidth="1"/>
    <col min="7938" max="7939" width="14.42578125" style="2" customWidth="1"/>
    <col min="7940" max="7940" width="9.85546875" style="2" customWidth="1"/>
    <col min="7941" max="8192" width="13.140625" style="2"/>
    <col min="8193" max="8193" width="52.140625" style="2" customWidth="1"/>
    <col min="8194" max="8195" width="14.42578125" style="2" customWidth="1"/>
    <col min="8196" max="8196" width="9.85546875" style="2" customWidth="1"/>
    <col min="8197" max="8448" width="13.140625" style="2"/>
    <col min="8449" max="8449" width="52.140625" style="2" customWidth="1"/>
    <col min="8450" max="8451" width="14.42578125" style="2" customWidth="1"/>
    <col min="8452" max="8452" width="9.85546875" style="2" customWidth="1"/>
    <col min="8453" max="8704" width="13.140625" style="2"/>
    <col min="8705" max="8705" width="52.140625" style="2" customWidth="1"/>
    <col min="8706" max="8707" width="14.42578125" style="2" customWidth="1"/>
    <col min="8708" max="8708" width="9.85546875" style="2" customWidth="1"/>
    <col min="8709" max="8960" width="13.140625" style="2"/>
    <col min="8961" max="8961" width="52.140625" style="2" customWidth="1"/>
    <col min="8962" max="8963" width="14.42578125" style="2" customWidth="1"/>
    <col min="8964" max="8964" width="9.85546875" style="2" customWidth="1"/>
    <col min="8965" max="9216" width="13.140625" style="2"/>
    <col min="9217" max="9217" width="52.140625" style="2" customWidth="1"/>
    <col min="9218" max="9219" width="14.42578125" style="2" customWidth="1"/>
    <col min="9220" max="9220" width="9.85546875" style="2" customWidth="1"/>
    <col min="9221" max="9472" width="13.140625" style="2"/>
    <col min="9473" max="9473" width="52.140625" style="2" customWidth="1"/>
    <col min="9474" max="9475" width="14.42578125" style="2" customWidth="1"/>
    <col min="9476" max="9476" width="9.85546875" style="2" customWidth="1"/>
    <col min="9477" max="9728" width="13.140625" style="2"/>
    <col min="9729" max="9729" width="52.140625" style="2" customWidth="1"/>
    <col min="9730" max="9731" width="14.42578125" style="2" customWidth="1"/>
    <col min="9732" max="9732" width="9.85546875" style="2" customWidth="1"/>
    <col min="9733" max="9984" width="13.140625" style="2"/>
    <col min="9985" max="9985" width="52.140625" style="2" customWidth="1"/>
    <col min="9986" max="9987" width="14.42578125" style="2" customWidth="1"/>
    <col min="9988" max="9988" width="9.85546875" style="2" customWidth="1"/>
    <col min="9989" max="10240" width="13.140625" style="2"/>
    <col min="10241" max="10241" width="52.140625" style="2" customWidth="1"/>
    <col min="10242" max="10243" width="14.42578125" style="2" customWidth="1"/>
    <col min="10244" max="10244" width="9.85546875" style="2" customWidth="1"/>
    <col min="10245" max="10496" width="13.140625" style="2"/>
    <col min="10497" max="10497" width="52.140625" style="2" customWidth="1"/>
    <col min="10498" max="10499" width="14.42578125" style="2" customWidth="1"/>
    <col min="10500" max="10500" width="9.85546875" style="2" customWidth="1"/>
    <col min="10501" max="10752" width="13.140625" style="2"/>
    <col min="10753" max="10753" width="52.140625" style="2" customWidth="1"/>
    <col min="10754" max="10755" width="14.42578125" style="2" customWidth="1"/>
    <col min="10756" max="10756" width="9.85546875" style="2" customWidth="1"/>
    <col min="10757" max="11008" width="13.140625" style="2"/>
    <col min="11009" max="11009" width="52.140625" style="2" customWidth="1"/>
    <col min="11010" max="11011" width="14.42578125" style="2" customWidth="1"/>
    <col min="11012" max="11012" width="9.85546875" style="2" customWidth="1"/>
    <col min="11013" max="11264" width="13.140625" style="2"/>
    <col min="11265" max="11265" width="52.140625" style="2" customWidth="1"/>
    <col min="11266" max="11267" width="14.42578125" style="2" customWidth="1"/>
    <col min="11268" max="11268" width="9.85546875" style="2" customWidth="1"/>
    <col min="11269" max="11520" width="13.140625" style="2"/>
    <col min="11521" max="11521" width="52.140625" style="2" customWidth="1"/>
    <col min="11522" max="11523" width="14.42578125" style="2" customWidth="1"/>
    <col min="11524" max="11524" width="9.85546875" style="2" customWidth="1"/>
    <col min="11525" max="11776" width="13.140625" style="2"/>
    <col min="11777" max="11777" width="52.140625" style="2" customWidth="1"/>
    <col min="11778" max="11779" width="14.42578125" style="2" customWidth="1"/>
    <col min="11780" max="11780" width="9.85546875" style="2" customWidth="1"/>
    <col min="11781" max="12032" width="13.140625" style="2"/>
    <col min="12033" max="12033" width="52.140625" style="2" customWidth="1"/>
    <col min="12034" max="12035" width="14.42578125" style="2" customWidth="1"/>
    <col min="12036" max="12036" width="9.85546875" style="2" customWidth="1"/>
    <col min="12037" max="12288" width="13.140625" style="2"/>
    <col min="12289" max="12289" width="52.140625" style="2" customWidth="1"/>
    <col min="12290" max="12291" width="14.42578125" style="2" customWidth="1"/>
    <col min="12292" max="12292" width="9.85546875" style="2" customWidth="1"/>
    <col min="12293" max="12544" width="13.140625" style="2"/>
    <col min="12545" max="12545" width="52.140625" style="2" customWidth="1"/>
    <col min="12546" max="12547" width="14.42578125" style="2" customWidth="1"/>
    <col min="12548" max="12548" width="9.85546875" style="2" customWidth="1"/>
    <col min="12549" max="12800" width="13.140625" style="2"/>
    <col min="12801" max="12801" width="52.140625" style="2" customWidth="1"/>
    <col min="12802" max="12803" width="14.42578125" style="2" customWidth="1"/>
    <col min="12804" max="12804" width="9.85546875" style="2" customWidth="1"/>
    <col min="12805" max="13056" width="13.140625" style="2"/>
    <col min="13057" max="13057" width="52.140625" style="2" customWidth="1"/>
    <col min="13058" max="13059" width="14.42578125" style="2" customWidth="1"/>
    <col min="13060" max="13060" width="9.85546875" style="2" customWidth="1"/>
    <col min="13061" max="13312" width="13.140625" style="2"/>
    <col min="13313" max="13313" width="52.140625" style="2" customWidth="1"/>
    <col min="13314" max="13315" width="14.42578125" style="2" customWidth="1"/>
    <col min="13316" max="13316" width="9.85546875" style="2" customWidth="1"/>
    <col min="13317" max="13568" width="13.140625" style="2"/>
    <col min="13569" max="13569" width="52.140625" style="2" customWidth="1"/>
    <col min="13570" max="13571" width="14.42578125" style="2" customWidth="1"/>
    <col min="13572" max="13572" width="9.85546875" style="2" customWidth="1"/>
    <col min="13573" max="13824" width="13.140625" style="2"/>
    <col min="13825" max="13825" width="52.140625" style="2" customWidth="1"/>
    <col min="13826" max="13827" width="14.42578125" style="2" customWidth="1"/>
    <col min="13828" max="13828" width="9.85546875" style="2" customWidth="1"/>
    <col min="13829" max="14080" width="13.140625" style="2"/>
    <col min="14081" max="14081" width="52.140625" style="2" customWidth="1"/>
    <col min="14082" max="14083" width="14.42578125" style="2" customWidth="1"/>
    <col min="14084" max="14084" width="9.85546875" style="2" customWidth="1"/>
    <col min="14085" max="14336" width="13.140625" style="2"/>
    <col min="14337" max="14337" width="52.140625" style="2" customWidth="1"/>
    <col min="14338" max="14339" width="14.42578125" style="2" customWidth="1"/>
    <col min="14340" max="14340" width="9.85546875" style="2" customWidth="1"/>
    <col min="14341" max="14592" width="13.140625" style="2"/>
    <col min="14593" max="14593" width="52.140625" style="2" customWidth="1"/>
    <col min="14594" max="14595" width="14.42578125" style="2" customWidth="1"/>
    <col min="14596" max="14596" width="9.85546875" style="2" customWidth="1"/>
    <col min="14597" max="14848" width="13.140625" style="2"/>
    <col min="14849" max="14849" width="52.140625" style="2" customWidth="1"/>
    <col min="14850" max="14851" width="14.42578125" style="2" customWidth="1"/>
    <col min="14852" max="14852" width="9.85546875" style="2" customWidth="1"/>
    <col min="14853" max="15104" width="13.140625" style="2"/>
    <col min="15105" max="15105" width="52.140625" style="2" customWidth="1"/>
    <col min="15106" max="15107" width="14.42578125" style="2" customWidth="1"/>
    <col min="15108" max="15108" width="9.85546875" style="2" customWidth="1"/>
    <col min="15109" max="15360" width="13.140625" style="2"/>
    <col min="15361" max="15361" width="52.140625" style="2" customWidth="1"/>
    <col min="15362" max="15363" width="14.42578125" style="2" customWidth="1"/>
    <col min="15364" max="15364" width="9.85546875" style="2" customWidth="1"/>
    <col min="15365" max="15616" width="13.140625" style="2"/>
    <col min="15617" max="15617" width="52.140625" style="2" customWidth="1"/>
    <col min="15618" max="15619" width="14.42578125" style="2" customWidth="1"/>
    <col min="15620" max="15620" width="9.85546875" style="2" customWidth="1"/>
    <col min="15621" max="15872" width="13.140625" style="2"/>
    <col min="15873" max="15873" width="52.140625" style="2" customWidth="1"/>
    <col min="15874" max="15875" width="14.42578125" style="2" customWidth="1"/>
    <col min="15876" max="15876" width="9.85546875" style="2" customWidth="1"/>
    <col min="15877" max="16128" width="13.140625" style="2"/>
    <col min="16129" max="16129" width="52.140625" style="2" customWidth="1"/>
    <col min="16130" max="16131" width="14.42578125" style="2" customWidth="1"/>
    <col min="16132" max="16132" width="9.85546875" style="2" customWidth="1"/>
    <col min="16133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299</v>
      </c>
      <c r="B2" s="1"/>
      <c r="C2" s="1"/>
      <c r="D2" s="1"/>
    </row>
    <row r="3" spans="1:4">
      <c r="A3" s="136" t="s">
        <v>302</v>
      </c>
      <c r="B3" s="1"/>
      <c r="C3" s="1"/>
      <c r="D3" s="1"/>
    </row>
    <row r="4" spans="1:4">
      <c r="A4" s="136" t="s">
        <v>323</v>
      </c>
      <c r="B4" s="1"/>
      <c r="C4" s="1"/>
      <c r="D4" s="1"/>
    </row>
    <row r="5" spans="1:4" ht="13.5" thickBot="1">
      <c r="A5" s="3" t="s">
        <v>4</v>
      </c>
      <c r="B5" s="137">
        <v>30600</v>
      </c>
      <c r="C5" s="138" t="s">
        <v>5</v>
      </c>
    </row>
    <row r="6" spans="1:4">
      <c r="A6" s="6"/>
      <c r="B6" s="139" t="s">
        <v>6</v>
      </c>
      <c r="C6" s="8">
        <v>41395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11</v>
      </c>
      <c r="D8" s="144" t="s">
        <v>13</v>
      </c>
    </row>
    <row r="9" spans="1:4">
      <c r="A9" s="141" t="s">
        <v>14</v>
      </c>
      <c r="B9" s="145"/>
    </row>
    <row r="10" spans="1:4">
      <c r="A10" s="146" t="s">
        <v>15</v>
      </c>
      <c r="B10" s="16">
        <v>0</v>
      </c>
      <c r="C10" s="16">
        <v>0</v>
      </c>
      <c r="D10" s="16">
        <v>0</v>
      </c>
    </row>
    <row r="11" spans="1:4">
      <c r="A11" s="146" t="s">
        <v>16</v>
      </c>
      <c r="B11" s="18">
        <v>0</v>
      </c>
      <c r="C11" s="18">
        <v>0</v>
      </c>
      <c r="D11" s="16">
        <v>0</v>
      </c>
    </row>
    <row r="12" spans="1:4">
      <c r="A12" s="146" t="s">
        <v>17</v>
      </c>
      <c r="B12" s="16">
        <v>627</v>
      </c>
      <c r="C12" s="16">
        <v>20.49</v>
      </c>
      <c r="D12" s="46">
        <v>5.9624797398381925E-2</v>
      </c>
    </row>
    <row r="13" spans="1:4">
      <c r="A13" s="146" t="s">
        <v>18</v>
      </c>
      <c r="B13" s="16">
        <v>0</v>
      </c>
      <c r="C13" s="16">
        <v>0</v>
      </c>
      <c r="D13" s="16">
        <v>0</v>
      </c>
    </row>
    <row r="14" spans="1:4">
      <c r="A14" s="146" t="s">
        <v>19</v>
      </c>
      <c r="B14" s="16">
        <v>0</v>
      </c>
      <c r="C14" s="16">
        <v>0</v>
      </c>
      <c r="D14" s="16">
        <v>0</v>
      </c>
    </row>
    <row r="15" spans="1:4">
      <c r="A15" s="138" t="s">
        <v>20</v>
      </c>
      <c r="B15" s="16">
        <v>2045</v>
      </c>
      <c r="C15" s="16">
        <v>66.83</v>
      </c>
      <c r="D15" s="46">
        <v>0.19447003298196339</v>
      </c>
    </row>
    <row r="16" spans="1:4">
      <c r="A16" s="138" t="s">
        <v>21</v>
      </c>
      <c r="B16" s="16">
        <v>81.36</v>
      </c>
      <c r="C16" s="16">
        <v>2.64</v>
      </c>
      <c r="D16" s="46">
        <v>7.7369593561919508E-3</v>
      </c>
    </row>
    <row r="17" spans="1:4">
      <c r="A17" s="138" t="s">
        <v>22</v>
      </c>
      <c r="B17" s="16">
        <v>2700</v>
      </c>
      <c r="C17" s="16">
        <v>88.24</v>
      </c>
      <c r="D17" s="46">
        <v>0.25675750075858245</v>
      </c>
    </row>
    <row r="18" spans="1:4">
      <c r="A18" s="138" t="s">
        <v>23</v>
      </c>
      <c r="B18" s="16">
        <v>1881.23</v>
      </c>
      <c r="C18" s="16">
        <v>61.48</v>
      </c>
      <c r="D18" s="46">
        <v>0.17889626413039561</v>
      </c>
    </row>
    <row r="19" spans="1:4">
      <c r="A19" s="138" t="s">
        <v>24</v>
      </c>
      <c r="B19" s="16">
        <v>352</v>
      </c>
      <c r="C19" s="16">
        <v>11.5</v>
      </c>
      <c r="D19" s="46">
        <v>3.3473570469267043E-2</v>
      </c>
    </row>
    <row r="20" spans="1:4">
      <c r="A20" s="138" t="s">
        <v>25</v>
      </c>
      <c r="B20" s="16">
        <v>260.95999999999998</v>
      </c>
      <c r="C20" s="16">
        <v>8.5299999999999994</v>
      </c>
      <c r="D20" s="46">
        <v>2.481608792517025E-2</v>
      </c>
    </row>
    <row r="21" spans="1:4">
      <c r="A21" s="138" t="s">
        <v>26</v>
      </c>
      <c r="B21" s="16">
        <v>1012</v>
      </c>
      <c r="C21" s="16">
        <v>33.06</v>
      </c>
      <c r="D21" s="46">
        <v>9.6236515099142758E-2</v>
      </c>
    </row>
    <row r="22" spans="1:4">
      <c r="A22" s="148" t="s">
        <v>27</v>
      </c>
      <c r="B22" s="20">
        <v>8959.5499999999993</v>
      </c>
      <c r="C22" s="20">
        <v>292.77</v>
      </c>
      <c r="D22" s="47">
        <v>0.85201172811909542</v>
      </c>
    </row>
    <row r="23" spans="1:4">
      <c r="A23" s="151" t="s">
        <v>28</v>
      </c>
      <c r="B23" s="18">
        <v>0</v>
      </c>
      <c r="C23" s="18">
        <v>0</v>
      </c>
      <c r="D23" s="18"/>
    </row>
    <row r="24" spans="1:4">
      <c r="A24" s="146" t="s">
        <v>29</v>
      </c>
      <c r="B24" s="16">
        <v>0</v>
      </c>
      <c r="C24" s="16">
        <v>0</v>
      </c>
      <c r="D24" s="16">
        <v>0</v>
      </c>
    </row>
    <row r="25" spans="1:4">
      <c r="A25" s="146" t="s">
        <v>30</v>
      </c>
      <c r="B25" s="16">
        <v>0</v>
      </c>
      <c r="C25" s="16">
        <v>0</v>
      </c>
      <c r="D25" s="16">
        <v>0</v>
      </c>
    </row>
    <row r="26" spans="1:4">
      <c r="A26" s="146" t="s">
        <v>31</v>
      </c>
      <c r="B26" s="16">
        <v>0</v>
      </c>
      <c r="C26" s="16">
        <v>0</v>
      </c>
      <c r="D26" s="16">
        <v>0</v>
      </c>
    </row>
    <row r="27" spans="1:4">
      <c r="A27" s="146" t="s">
        <v>32</v>
      </c>
      <c r="B27" s="16">
        <v>0</v>
      </c>
      <c r="C27" s="16">
        <v>0</v>
      </c>
      <c r="D27" s="16">
        <v>0</v>
      </c>
    </row>
    <row r="28" spans="1:4">
      <c r="A28" s="146" t="s">
        <v>33</v>
      </c>
      <c r="B28" s="16">
        <v>1056</v>
      </c>
      <c r="C28" s="16">
        <v>34.51</v>
      </c>
      <c r="D28" s="46">
        <v>0.10042071140780114</v>
      </c>
    </row>
    <row r="29" spans="1:4">
      <c r="A29" s="146" t="s">
        <v>34</v>
      </c>
      <c r="B29" s="16">
        <v>0</v>
      </c>
      <c r="C29" s="16">
        <v>0</v>
      </c>
      <c r="D29" s="16">
        <v>0</v>
      </c>
    </row>
    <row r="30" spans="1:4">
      <c r="A30" s="146" t="s">
        <v>35</v>
      </c>
      <c r="B30" s="16">
        <v>0</v>
      </c>
      <c r="C30" s="16">
        <v>0</v>
      </c>
      <c r="D30" s="16">
        <v>0</v>
      </c>
    </row>
    <row r="31" spans="1:4">
      <c r="A31" s="146" t="s">
        <v>36</v>
      </c>
      <c r="B31" s="16">
        <v>0</v>
      </c>
      <c r="C31" s="16">
        <v>0</v>
      </c>
      <c r="D31" s="16">
        <v>0</v>
      </c>
    </row>
    <row r="32" spans="1:4">
      <c r="A32" s="152" t="s">
        <v>37</v>
      </c>
      <c r="B32" s="24">
        <v>1056</v>
      </c>
      <c r="C32" s="24">
        <v>34.51</v>
      </c>
      <c r="D32" s="49">
        <v>0.10042071140780114</v>
      </c>
    </row>
    <row r="33" spans="1:239" s="155" customFormat="1">
      <c r="A33" s="141" t="s">
        <v>38</v>
      </c>
      <c r="B33" s="18">
        <v>0</v>
      </c>
      <c r="C33" s="18">
        <v>0</v>
      </c>
      <c r="D33" s="18"/>
    </row>
    <row r="34" spans="1:239" s="155" customFormat="1">
      <c r="A34" s="146" t="s">
        <v>39</v>
      </c>
      <c r="B34" s="16">
        <v>475.6550022606138</v>
      </c>
      <c r="C34" s="16">
        <v>15.54</v>
      </c>
      <c r="D34" s="46">
        <v>4.5232588742130771E-2</v>
      </c>
    </row>
    <row r="35" spans="1:239" s="155" customFormat="1">
      <c r="A35" s="138" t="s">
        <v>40</v>
      </c>
      <c r="B35" s="16">
        <v>475.6550022606138</v>
      </c>
      <c r="C35" s="16">
        <v>15.54</v>
      </c>
      <c r="D35" s="46">
        <v>4.5232588742130771E-2</v>
      </c>
    </row>
    <row r="36" spans="1:239" s="156" customFormat="1">
      <c r="A36" s="148" t="s">
        <v>41</v>
      </c>
      <c r="B36" s="20">
        <v>10491.205002260614</v>
      </c>
      <c r="C36" s="20">
        <v>342.82</v>
      </c>
      <c r="D36" s="47">
        <v>0.99766502826902737</v>
      </c>
    </row>
    <row r="37" spans="1:239" s="155" customFormat="1">
      <c r="A37" s="141" t="s">
        <v>42</v>
      </c>
      <c r="B37" s="18">
        <v>0</v>
      </c>
      <c r="C37" s="18">
        <v>0</v>
      </c>
      <c r="D37" s="18"/>
    </row>
    <row r="38" spans="1:239" s="155" customFormat="1">
      <c r="A38" s="138" t="s">
        <v>43</v>
      </c>
      <c r="B38" s="16">
        <v>18.72</v>
      </c>
      <c r="C38" s="16">
        <v>0.61</v>
      </c>
      <c r="D38" s="46">
        <v>1.7801853385928383E-3</v>
      </c>
    </row>
    <row r="39" spans="1:239" s="155" customFormat="1">
      <c r="A39" s="138" t="s">
        <v>44</v>
      </c>
      <c r="B39" s="16">
        <v>1.97</v>
      </c>
      <c r="C39" s="16">
        <v>0.06</v>
      </c>
      <c r="D39" s="46">
        <v>1.8733788018311385E-4</v>
      </c>
    </row>
    <row r="40" spans="1:239" s="155" customFormat="1">
      <c r="A40" s="146" t="s">
        <v>45</v>
      </c>
      <c r="B40" s="16">
        <v>0</v>
      </c>
      <c r="C40" s="16">
        <v>0</v>
      </c>
      <c r="D40" s="16">
        <v>0</v>
      </c>
    </row>
    <row r="41" spans="1:239" s="155" customFormat="1">
      <c r="A41" s="152" t="s">
        <v>46</v>
      </c>
      <c r="B41" s="24">
        <v>20.69</v>
      </c>
      <c r="C41" s="24">
        <v>0.67</v>
      </c>
      <c r="D41" s="49">
        <v>1.9675232187759519E-3</v>
      </c>
      <c r="E41" s="158"/>
      <c r="F41" s="158"/>
      <c r="G41" s="27"/>
      <c r="H41" s="157"/>
      <c r="I41" s="158"/>
      <c r="J41" s="158"/>
      <c r="K41" s="27"/>
      <c r="L41" s="157"/>
      <c r="M41" s="158"/>
      <c r="N41" s="158"/>
      <c r="O41" s="27"/>
      <c r="P41" s="157"/>
      <c r="Q41" s="158"/>
      <c r="R41" s="158"/>
      <c r="S41" s="27"/>
      <c r="T41" s="157"/>
      <c r="U41" s="158"/>
      <c r="V41" s="158"/>
      <c r="W41" s="27"/>
      <c r="X41" s="157"/>
      <c r="Y41" s="158"/>
      <c r="Z41" s="158"/>
      <c r="AA41" s="27"/>
      <c r="AB41" s="157"/>
      <c r="AC41" s="158"/>
      <c r="AD41" s="158"/>
      <c r="AE41" s="27"/>
      <c r="AF41" s="157"/>
      <c r="AG41" s="158"/>
      <c r="AH41" s="158"/>
      <c r="AI41" s="27"/>
      <c r="AJ41" s="157"/>
      <c r="AK41" s="158"/>
      <c r="AL41" s="158"/>
      <c r="AM41" s="27"/>
      <c r="AN41" s="157"/>
      <c r="AO41" s="158"/>
      <c r="AP41" s="158"/>
      <c r="AQ41" s="27"/>
      <c r="AR41" s="157"/>
      <c r="AS41" s="158"/>
      <c r="AT41" s="158"/>
      <c r="AU41" s="27"/>
      <c r="AV41" s="157"/>
      <c r="AW41" s="158"/>
      <c r="AX41" s="158"/>
      <c r="AY41" s="27"/>
      <c r="AZ41" s="157"/>
      <c r="BA41" s="158"/>
      <c r="BB41" s="158"/>
      <c r="BC41" s="27"/>
      <c r="BD41" s="157"/>
      <c r="BE41" s="158"/>
      <c r="BF41" s="158"/>
      <c r="BG41" s="27"/>
      <c r="BH41" s="157"/>
      <c r="BI41" s="158"/>
      <c r="BJ41" s="158"/>
      <c r="BK41" s="27"/>
      <c r="BL41" s="157"/>
      <c r="BM41" s="158"/>
      <c r="BN41" s="158"/>
      <c r="BO41" s="27"/>
      <c r="BP41" s="157"/>
      <c r="BQ41" s="158"/>
      <c r="BR41" s="158"/>
      <c r="BS41" s="27"/>
      <c r="BT41" s="157"/>
      <c r="BU41" s="158"/>
      <c r="BV41" s="158"/>
      <c r="BW41" s="27"/>
      <c r="BX41" s="157"/>
      <c r="BY41" s="158"/>
      <c r="BZ41" s="158"/>
      <c r="CA41" s="27"/>
      <c r="CB41" s="157"/>
      <c r="CC41" s="158"/>
      <c r="CD41" s="158"/>
      <c r="CE41" s="27"/>
      <c r="CF41" s="157"/>
      <c r="CG41" s="158"/>
      <c r="CH41" s="158"/>
      <c r="CI41" s="27"/>
      <c r="CJ41" s="157"/>
      <c r="CK41" s="158"/>
      <c r="CL41" s="158"/>
      <c r="CM41" s="27"/>
      <c r="CN41" s="157"/>
      <c r="CO41" s="158"/>
      <c r="CP41" s="158"/>
      <c r="CQ41" s="27"/>
      <c r="CR41" s="157"/>
      <c r="CS41" s="158"/>
      <c r="CT41" s="158"/>
      <c r="CU41" s="27"/>
      <c r="CV41" s="157"/>
      <c r="CW41" s="158"/>
      <c r="CX41" s="158"/>
      <c r="CY41" s="27"/>
      <c r="CZ41" s="157"/>
      <c r="DA41" s="158"/>
      <c r="DB41" s="158"/>
      <c r="DC41" s="27"/>
      <c r="DD41" s="157"/>
      <c r="DE41" s="158"/>
      <c r="DF41" s="158"/>
      <c r="DG41" s="27"/>
      <c r="DH41" s="157"/>
      <c r="DI41" s="158"/>
      <c r="DJ41" s="158"/>
      <c r="DK41" s="27"/>
      <c r="DL41" s="157"/>
      <c r="DM41" s="158"/>
      <c r="DN41" s="158"/>
      <c r="DO41" s="27"/>
      <c r="DP41" s="157"/>
      <c r="DQ41" s="158"/>
      <c r="DR41" s="158"/>
      <c r="DS41" s="27"/>
      <c r="DT41" s="157"/>
      <c r="DU41" s="158"/>
      <c r="DV41" s="158"/>
      <c r="DW41" s="27"/>
      <c r="DX41" s="157"/>
      <c r="DY41" s="158"/>
      <c r="DZ41" s="158"/>
      <c r="EA41" s="27"/>
      <c r="EB41" s="157"/>
      <c r="EC41" s="158"/>
      <c r="ED41" s="158"/>
      <c r="EE41" s="27"/>
      <c r="EF41" s="157"/>
      <c r="EG41" s="158"/>
      <c r="EH41" s="158"/>
      <c r="EI41" s="27"/>
      <c r="EJ41" s="157"/>
      <c r="EK41" s="158"/>
      <c r="EL41" s="158"/>
      <c r="EM41" s="27"/>
      <c r="EN41" s="157"/>
      <c r="EO41" s="158"/>
      <c r="EP41" s="158"/>
      <c r="EQ41" s="27"/>
      <c r="ER41" s="157"/>
      <c r="ES41" s="158"/>
      <c r="ET41" s="158"/>
      <c r="EU41" s="27"/>
      <c r="EV41" s="157"/>
      <c r="EW41" s="158"/>
      <c r="EX41" s="158"/>
      <c r="EY41" s="27"/>
      <c r="EZ41" s="157"/>
      <c r="FA41" s="158"/>
      <c r="FB41" s="158"/>
      <c r="FC41" s="27"/>
      <c r="FD41" s="157"/>
      <c r="FE41" s="158"/>
      <c r="FF41" s="158"/>
      <c r="FG41" s="27"/>
      <c r="FH41" s="157"/>
      <c r="FI41" s="158"/>
      <c r="FJ41" s="158"/>
      <c r="FK41" s="27"/>
      <c r="FL41" s="157"/>
      <c r="FM41" s="158"/>
      <c r="FN41" s="158"/>
      <c r="FO41" s="27"/>
      <c r="FP41" s="157"/>
      <c r="FQ41" s="158"/>
      <c r="FR41" s="158"/>
      <c r="FS41" s="27"/>
      <c r="FT41" s="157"/>
      <c r="FU41" s="158"/>
      <c r="FV41" s="158"/>
      <c r="FW41" s="27"/>
      <c r="FX41" s="157"/>
      <c r="FY41" s="158"/>
      <c r="FZ41" s="158"/>
      <c r="GA41" s="27"/>
      <c r="GB41" s="157"/>
      <c r="GC41" s="158"/>
      <c r="GD41" s="158"/>
      <c r="GE41" s="27"/>
      <c r="GF41" s="157"/>
      <c r="GG41" s="158"/>
      <c r="GH41" s="158"/>
      <c r="GI41" s="27"/>
      <c r="GJ41" s="157"/>
      <c r="GK41" s="158"/>
      <c r="GL41" s="158"/>
      <c r="GM41" s="27"/>
      <c r="GN41" s="157"/>
      <c r="GO41" s="158"/>
      <c r="GP41" s="158"/>
      <c r="GQ41" s="27"/>
      <c r="GR41" s="157"/>
      <c r="GS41" s="158"/>
      <c r="GT41" s="158"/>
      <c r="GU41" s="27"/>
      <c r="GV41" s="157"/>
      <c r="GW41" s="158"/>
      <c r="GX41" s="158"/>
      <c r="GY41" s="27"/>
      <c r="GZ41" s="157"/>
      <c r="HA41" s="158"/>
      <c r="HB41" s="158"/>
      <c r="HC41" s="27"/>
      <c r="HD41" s="157"/>
      <c r="HE41" s="158"/>
      <c r="HF41" s="158"/>
      <c r="HG41" s="27"/>
      <c r="HH41" s="157"/>
      <c r="HI41" s="158"/>
      <c r="HJ41" s="158"/>
      <c r="HK41" s="27"/>
      <c r="HL41" s="157"/>
      <c r="HM41" s="158"/>
      <c r="HN41" s="158"/>
      <c r="HO41" s="27"/>
      <c r="HP41" s="157"/>
      <c r="HQ41" s="158"/>
      <c r="HR41" s="158"/>
      <c r="HS41" s="27"/>
      <c r="HT41" s="157"/>
      <c r="HU41" s="158"/>
      <c r="HV41" s="158"/>
      <c r="HW41" s="27"/>
      <c r="HX41" s="157"/>
      <c r="HY41" s="158"/>
      <c r="HZ41" s="158"/>
      <c r="IA41" s="27"/>
      <c r="IB41" s="157"/>
      <c r="IC41" s="158"/>
      <c r="ID41" s="158"/>
      <c r="IE41" s="27"/>
    </row>
    <row r="42" spans="1:239" s="155" customFormat="1">
      <c r="A42" s="141" t="s">
        <v>47</v>
      </c>
      <c r="B42" s="18">
        <v>0</v>
      </c>
      <c r="C42" s="18">
        <v>0</v>
      </c>
      <c r="D42" s="18"/>
    </row>
    <row r="43" spans="1:239" s="155" customFormat="1">
      <c r="A43" s="146" t="s">
        <v>48</v>
      </c>
      <c r="B43" s="16">
        <v>0.314</v>
      </c>
      <c r="C43" s="16">
        <v>0.01</v>
      </c>
      <c r="D43" s="46">
        <v>2.9859946384516625E-5</v>
      </c>
    </row>
    <row r="44" spans="1:239" s="155" customFormat="1">
      <c r="A44" s="146" t="s">
        <v>49</v>
      </c>
      <c r="B44" s="16">
        <v>0</v>
      </c>
      <c r="C44" s="16">
        <v>0</v>
      </c>
      <c r="D44" s="16">
        <v>0</v>
      </c>
    </row>
    <row r="45" spans="1:239" s="155" customFormat="1">
      <c r="A45" s="146" t="s">
        <v>50</v>
      </c>
      <c r="B45" s="16">
        <v>3.55</v>
      </c>
      <c r="C45" s="16">
        <v>0.12</v>
      </c>
      <c r="D45" s="46">
        <v>3.3758856581221023E-4</v>
      </c>
    </row>
    <row r="46" spans="1:239" s="155" customFormat="1">
      <c r="A46" s="152" t="s">
        <v>51</v>
      </c>
      <c r="B46" s="24">
        <v>3.8639999999999999</v>
      </c>
      <c r="C46" s="24">
        <v>0.13</v>
      </c>
      <c r="D46" s="49">
        <v>3.6744851219672685E-4</v>
      </c>
      <c r="E46" s="158"/>
      <c r="F46" s="158"/>
      <c r="G46" s="27"/>
      <c r="H46" s="157"/>
      <c r="I46" s="158"/>
      <c r="J46" s="158"/>
      <c r="K46" s="27"/>
      <c r="L46" s="157"/>
      <c r="M46" s="158"/>
      <c r="N46" s="158"/>
      <c r="O46" s="27"/>
      <c r="P46" s="157"/>
      <c r="Q46" s="158"/>
      <c r="R46" s="158"/>
      <c r="S46" s="27"/>
      <c r="T46" s="157"/>
      <c r="U46" s="158"/>
      <c r="V46" s="158"/>
      <c r="W46" s="27"/>
      <c r="X46" s="157"/>
      <c r="Y46" s="158"/>
      <c r="Z46" s="158"/>
      <c r="AA46" s="27"/>
      <c r="AB46" s="157"/>
      <c r="AC46" s="158"/>
      <c r="AD46" s="158"/>
      <c r="AE46" s="27"/>
      <c r="AF46" s="157"/>
      <c r="AG46" s="158"/>
      <c r="AH46" s="158"/>
      <c r="AI46" s="27"/>
      <c r="AJ46" s="157"/>
      <c r="AK46" s="158"/>
      <c r="AL46" s="158"/>
      <c r="AM46" s="27"/>
      <c r="AN46" s="157"/>
      <c r="AO46" s="158"/>
      <c r="AP46" s="158"/>
      <c r="AQ46" s="27"/>
      <c r="AR46" s="157"/>
      <c r="AS46" s="158"/>
      <c r="AT46" s="158"/>
      <c r="AU46" s="27"/>
      <c r="AV46" s="157"/>
      <c r="AW46" s="158"/>
      <c r="AX46" s="158"/>
      <c r="AY46" s="27"/>
      <c r="AZ46" s="157"/>
      <c r="BA46" s="158"/>
      <c r="BB46" s="158"/>
      <c r="BC46" s="27"/>
      <c r="BD46" s="157"/>
      <c r="BE46" s="158"/>
      <c r="BF46" s="158"/>
      <c r="BG46" s="27"/>
      <c r="BH46" s="157"/>
      <c r="BI46" s="158"/>
      <c r="BJ46" s="158"/>
      <c r="BK46" s="27"/>
      <c r="BL46" s="157"/>
      <c r="BM46" s="158"/>
      <c r="BN46" s="158"/>
      <c r="BO46" s="27"/>
      <c r="BP46" s="157"/>
      <c r="BQ46" s="158"/>
      <c r="BR46" s="158"/>
      <c r="BS46" s="27"/>
      <c r="BT46" s="157"/>
      <c r="BU46" s="158"/>
      <c r="BV46" s="158"/>
      <c r="BW46" s="27"/>
      <c r="BX46" s="157"/>
      <c r="BY46" s="158"/>
      <c r="BZ46" s="158"/>
      <c r="CA46" s="27"/>
      <c r="CB46" s="157"/>
      <c r="CC46" s="158"/>
      <c r="CD46" s="158"/>
      <c r="CE46" s="27"/>
      <c r="CF46" s="157"/>
      <c r="CG46" s="158"/>
      <c r="CH46" s="158"/>
      <c r="CI46" s="27"/>
      <c r="CJ46" s="157"/>
      <c r="CK46" s="158"/>
      <c r="CL46" s="158"/>
      <c r="CM46" s="27"/>
      <c r="CN46" s="157"/>
      <c r="CO46" s="158"/>
      <c r="CP46" s="158"/>
      <c r="CQ46" s="27"/>
      <c r="CR46" s="157"/>
      <c r="CS46" s="158"/>
      <c r="CT46" s="158"/>
      <c r="CU46" s="27"/>
      <c r="CV46" s="157"/>
      <c r="CW46" s="158"/>
      <c r="CX46" s="158"/>
      <c r="CY46" s="27"/>
      <c r="CZ46" s="157"/>
      <c r="DA46" s="158"/>
      <c r="DB46" s="158"/>
      <c r="DC46" s="27"/>
      <c r="DD46" s="157"/>
      <c r="DE46" s="158"/>
      <c r="DF46" s="158"/>
      <c r="DG46" s="27"/>
      <c r="DH46" s="157"/>
      <c r="DI46" s="158"/>
      <c r="DJ46" s="158"/>
      <c r="DK46" s="27"/>
      <c r="DL46" s="157"/>
      <c r="DM46" s="158"/>
      <c r="DN46" s="158"/>
      <c r="DO46" s="27"/>
      <c r="DP46" s="157"/>
      <c r="DQ46" s="158"/>
      <c r="DR46" s="158"/>
      <c r="DS46" s="27"/>
      <c r="DT46" s="157"/>
      <c r="DU46" s="158"/>
      <c r="DV46" s="158"/>
      <c r="DW46" s="27"/>
      <c r="DX46" s="157"/>
      <c r="DY46" s="158"/>
      <c r="DZ46" s="158"/>
      <c r="EA46" s="27"/>
      <c r="EB46" s="157"/>
      <c r="EC46" s="158"/>
      <c r="ED46" s="158"/>
      <c r="EE46" s="27"/>
      <c r="EF46" s="157"/>
      <c r="EG46" s="158"/>
      <c r="EH46" s="158"/>
      <c r="EI46" s="27"/>
      <c r="EJ46" s="157"/>
      <c r="EK46" s="158"/>
      <c r="EL46" s="158"/>
      <c r="EM46" s="27"/>
      <c r="EN46" s="157"/>
      <c r="EO46" s="158"/>
      <c r="EP46" s="158"/>
      <c r="EQ46" s="27"/>
      <c r="ER46" s="157"/>
      <c r="ES46" s="158"/>
      <c r="ET46" s="158"/>
      <c r="EU46" s="27"/>
      <c r="EV46" s="157"/>
      <c r="EW46" s="158"/>
      <c r="EX46" s="158"/>
      <c r="EY46" s="27"/>
      <c r="EZ46" s="157"/>
      <c r="FA46" s="158"/>
      <c r="FB46" s="158"/>
      <c r="FC46" s="27"/>
      <c r="FD46" s="157"/>
      <c r="FE46" s="158"/>
      <c r="FF46" s="158"/>
      <c r="FG46" s="27"/>
      <c r="FH46" s="157"/>
      <c r="FI46" s="158"/>
      <c r="FJ46" s="158"/>
      <c r="FK46" s="27"/>
      <c r="FL46" s="157"/>
      <c r="FM46" s="158"/>
      <c r="FN46" s="158"/>
      <c r="FO46" s="27"/>
      <c r="FP46" s="157"/>
      <c r="FQ46" s="158"/>
      <c r="FR46" s="158"/>
      <c r="FS46" s="27"/>
      <c r="FT46" s="157"/>
      <c r="FU46" s="158"/>
      <c r="FV46" s="158"/>
      <c r="FW46" s="27"/>
      <c r="FX46" s="157"/>
      <c r="FY46" s="158"/>
      <c r="FZ46" s="158"/>
      <c r="GA46" s="27"/>
      <c r="GB46" s="157"/>
      <c r="GC46" s="158"/>
      <c r="GD46" s="158"/>
      <c r="GE46" s="27"/>
      <c r="GF46" s="157"/>
      <c r="GG46" s="158"/>
      <c r="GH46" s="158"/>
      <c r="GI46" s="27"/>
      <c r="GJ46" s="157"/>
      <c r="GK46" s="158"/>
      <c r="GL46" s="158"/>
      <c r="GM46" s="27"/>
      <c r="GN46" s="157"/>
      <c r="GO46" s="158"/>
      <c r="GP46" s="158"/>
      <c r="GQ46" s="27"/>
      <c r="GR46" s="157"/>
      <c r="GS46" s="158"/>
      <c r="GT46" s="158"/>
      <c r="GU46" s="27"/>
      <c r="GV46" s="157"/>
      <c r="GW46" s="158"/>
      <c r="GX46" s="158"/>
      <c r="GY46" s="27"/>
      <c r="GZ46" s="157"/>
      <c r="HA46" s="158"/>
      <c r="HB46" s="158"/>
      <c r="HC46" s="27"/>
      <c r="HD46" s="157"/>
      <c r="HE46" s="158"/>
      <c r="HF46" s="158"/>
      <c r="HG46" s="27"/>
      <c r="HH46" s="157"/>
      <c r="HI46" s="158"/>
      <c r="HJ46" s="158"/>
      <c r="HK46" s="27"/>
      <c r="HL46" s="157"/>
      <c r="HM46" s="158"/>
      <c r="HN46" s="158"/>
      <c r="HO46" s="27"/>
      <c r="HP46" s="157"/>
      <c r="HQ46" s="158"/>
      <c r="HR46" s="158"/>
      <c r="HS46" s="27"/>
      <c r="HT46" s="157"/>
      <c r="HU46" s="158"/>
      <c r="HV46" s="158"/>
      <c r="HW46" s="27"/>
      <c r="HX46" s="157"/>
      <c r="HY46" s="158"/>
      <c r="HZ46" s="158"/>
      <c r="IA46" s="27"/>
      <c r="IB46" s="157"/>
      <c r="IC46" s="158"/>
      <c r="ID46" s="158"/>
      <c r="IE46" s="27"/>
    </row>
    <row r="47" spans="1:239" s="155" customFormat="1">
      <c r="A47" s="159" t="s">
        <v>52</v>
      </c>
      <c r="B47" s="29">
        <v>24.553999999999998</v>
      </c>
      <c r="C47" s="29">
        <v>0.8</v>
      </c>
      <c r="D47" s="50">
        <v>2.334971730972679E-3</v>
      </c>
      <c r="E47" s="158"/>
      <c r="F47" s="157"/>
      <c r="G47" s="158"/>
      <c r="H47" s="158"/>
      <c r="I47" s="158"/>
      <c r="J47" s="157"/>
      <c r="K47" s="158"/>
      <c r="L47" s="158"/>
      <c r="M47" s="158"/>
      <c r="N47" s="157"/>
      <c r="O47" s="158"/>
      <c r="P47" s="158"/>
      <c r="Q47" s="158"/>
      <c r="R47" s="157"/>
      <c r="S47" s="158"/>
      <c r="T47" s="158"/>
      <c r="U47" s="158"/>
      <c r="V47" s="157"/>
      <c r="W47" s="158"/>
      <c r="X47" s="158"/>
      <c r="Y47" s="158"/>
      <c r="Z47" s="157"/>
      <c r="AA47" s="158"/>
      <c r="AB47" s="158"/>
      <c r="AC47" s="158"/>
      <c r="AD47" s="157"/>
      <c r="AE47" s="158"/>
      <c r="AF47" s="158"/>
      <c r="AG47" s="158"/>
      <c r="AH47" s="157"/>
      <c r="AI47" s="158"/>
      <c r="AJ47" s="158"/>
      <c r="AK47" s="158"/>
      <c r="AL47" s="157"/>
      <c r="AM47" s="158"/>
      <c r="AN47" s="158"/>
      <c r="AO47" s="158"/>
      <c r="AP47" s="157"/>
      <c r="AQ47" s="158"/>
      <c r="AR47" s="158"/>
      <c r="AS47" s="158"/>
      <c r="AT47" s="157"/>
      <c r="AU47" s="158"/>
      <c r="AV47" s="158"/>
      <c r="AW47" s="158"/>
      <c r="AX47" s="157"/>
      <c r="AY47" s="158"/>
      <c r="AZ47" s="158"/>
      <c r="BA47" s="158"/>
      <c r="BB47" s="157"/>
      <c r="BC47" s="158"/>
      <c r="BD47" s="158"/>
      <c r="BE47" s="158"/>
      <c r="BF47" s="157"/>
      <c r="BG47" s="158"/>
      <c r="BH47" s="158"/>
      <c r="BI47" s="158"/>
      <c r="BJ47" s="157"/>
      <c r="BK47" s="158"/>
      <c r="BL47" s="158"/>
      <c r="BM47" s="158"/>
      <c r="BN47" s="157"/>
      <c r="BO47" s="158"/>
      <c r="BP47" s="158"/>
      <c r="BQ47" s="158"/>
      <c r="BR47" s="157"/>
      <c r="BS47" s="158"/>
      <c r="BT47" s="158"/>
      <c r="BU47" s="158"/>
      <c r="BV47" s="157"/>
      <c r="BW47" s="158"/>
      <c r="BX47" s="158"/>
      <c r="BY47" s="158"/>
      <c r="BZ47" s="157"/>
      <c r="CA47" s="158"/>
      <c r="CB47" s="158"/>
      <c r="CC47" s="158"/>
      <c r="CD47" s="157"/>
      <c r="CE47" s="158"/>
      <c r="CF47" s="158"/>
      <c r="CG47" s="158"/>
      <c r="CH47" s="157"/>
      <c r="CI47" s="158"/>
      <c r="CJ47" s="158"/>
      <c r="CK47" s="158"/>
      <c r="CL47" s="157"/>
      <c r="CM47" s="158"/>
      <c r="CN47" s="158"/>
      <c r="CO47" s="158"/>
      <c r="CP47" s="157"/>
      <c r="CQ47" s="158"/>
      <c r="CR47" s="158"/>
      <c r="CS47" s="158"/>
      <c r="CT47" s="157"/>
      <c r="CU47" s="158"/>
      <c r="CV47" s="158"/>
      <c r="CW47" s="158"/>
      <c r="CX47" s="157"/>
      <c r="CY47" s="158"/>
      <c r="CZ47" s="158"/>
      <c r="DA47" s="158"/>
      <c r="DB47" s="157"/>
      <c r="DC47" s="158"/>
      <c r="DD47" s="158"/>
      <c r="DE47" s="158"/>
      <c r="DF47" s="157"/>
      <c r="DG47" s="158"/>
      <c r="DH47" s="158"/>
      <c r="DI47" s="158"/>
      <c r="DJ47" s="157"/>
      <c r="DK47" s="158"/>
      <c r="DL47" s="158"/>
      <c r="DM47" s="158"/>
      <c r="DN47" s="157"/>
      <c r="DO47" s="158"/>
      <c r="DP47" s="158"/>
      <c r="DQ47" s="158"/>
      <c r="DR47" s="157"/>
      <c r="DS47" s="158"/>
      <c r="DT47" s="158"/>
      <c r="DU47" s="158"/>
      <c r="DV47" s="157"/>
      <c r="DW47" s="158"/>
      <c r="DX47" s="158"/>
      <c r="DY47" s="158"/>
      <c r="DZ47" s="157"/>
      <c r="EA47" s="158"/>
      <c r="EB47" s="158"/>
      <c r="EC47" s="158"/>
      <c r="ED47" s="157"/>
      <c r="EE47" s="158"/>
      <c r="EF47" s="158"/>
      <c r="EG47" s="158"/>
      <c r="EH47" s="157"/>
      <c r="EI47" s="158"/>
      <c r="EJ47" s="158"/>
      <c r="EK47" s="158"/>
      <c r="EL47" s="157"/>
      <c r="EM47" s="158"/>
      <c r="EN47" s="158"/>
      <c r="EO47" s="158"/>
      <c r="EP47" s="157"/>
      <c r="EQ47" s="158"/>
      <c r="ER47" s="158"/>
      <c r="ES47" s="158"/>
      <c r="ET47" s="157"/>
      <c r="EU47" s="158"/>
      <c r="EV47" s="158"/>
      <c r="EW47" s="158"/>
      <c r="EX47" s="157"/>
      <c r="EY47" s="158"/>
      <c r="EZ47" s="158"/>
      <c r="FA47" s="158"/>
      <c r="FB47" s="157"/>
      <c r="FC47" s="158"/>
      <c r="FD47" s="158"/>
      <c r="FE47" s="158"/>
      <c r="FF47" s="157"/>
      <c r="FG47" s="158"/>
      <c r="FH47" s="158"/>
      <c r="FI47" s="158"/>
      <c r="FJ47" s="157"/>
      <c r="FK47" s="158"/>
      <c r="FL47" s="158"/>
      <c r="FM47" s="158"/>
      <c r="FN47" s="157"/>
      <c r="FO47" s="158"/>
      <c r="FP47" s="158"/>
      <c r="FQ47" s="158"/>
      <c r="FR47" s="157"/>
      <c r="FS47" s="158"/>
      <c r="FT47" s="158"/>
      <c r="FU47" s="158"/>
      <c r="FV47" s="157"/>
      <c r="FW47" s="158"/>
      <c r="FX47" s="158"/>
      <c r="FY47" s="158"/>
      <c r="FZ47" s="157"/>
      <c r="GA47" s="158"/>
      <c r="GB47" s="158"/>
      <c r="GC47" s="158"/>
      <c r="GD47" s="157"/>
      <c r="GE47" s="158"/>
      <c r="GF47" s="158"/>
      <c r="GG47" s="158"/>
      <c r="GH47" s="157"/>
      <c r="GI47" s="158"/>
      <c r="GJ47" s="158"/>
      <c r="GK47" s="158"/>
      <c r="GL47" s="157"/>
      <c r="GM47" s="158"/>
      <c r="GN47" s="158"/>
      <c r="GO47" s="158"/>
      <c r="GP47" s="157"/>
      <c r="GQ47" s="158"/>
      <c r="GR47" s="158"/>
      <c r="GS47" s="158"/>
      <c r="GT47" s="157"/>
      <c r="GU47" s="158"/>
      <c r="GV47" s="158"/>
      <c r="GW47" s="158"/>
      <c r="GX47" s="157"/>
      <c r="GY47" s="158"/>
      <c r="GZ47" s="158"/>
      <c r="HA47" s="158"/>
      <c r="HB47" s="157"/>
      <c r="HC47" s="158"/>
      <c r="HD47" s="158"/>
      <c r="HE47" s="158"/>
      <c r="HF47" s="157"/>
      <c r="HG47" s="158"/>
      <c r="HH47" s="158"/>
      <c r="HI47" s="158"/>
      <c r="HJ47" s="157"/>
      <c r="HK47" s="158"/>
      <c r="HL47" s="158"/>
      <c r="HM47" s="158"/>
      <c r="HN47" s="157"/>
      <c r="HO47" s="158"/>
      <c r="HP47" s="158"/>
      <c r="HQ47" s="158"/>
      <c r="HR47" s="157"/>
      <c r="HS47" s="158"/>
      <c r="HT47" s="158"/>
      <c r="HU47" s="158"/>
      <c r="HV47" s="157"/>
      <c r="HW47" s="158"/>
      <c r="HX47" s="158"/>
      <c r="HY47" s="158"/>
      <c r="HZ47" s="157"/>
      <c r="IA47" s="158"/>
      <c r="IB47" s="158"/>
      <c r="IC47" s="158"/>
    </row>
    <row r="48" spans="1:239" s="156" customFormat="1" ht="13.5" thickBot="1">
      <c r="A48" s="162" t="s">
        <v>53</v>
      </c>
      <c r="B48" s="32">
        <v>10515.759002260615</v>
      </c>
      <c r="C48" s="32">
        <v>343.62</v>
      </c>
      <c r="D48" s="51">
        <v>1</v>
      </c>
    </row>
    <row r="49" spans="1:239" s="155" customFormat="1" ht="13.5" thickBot="1">
      <c r="A49" s="166"/>
      <c r="B49" s="34"/>
      <c r="C49" s="34"/>
      <c r="D49" s="34"/>
    </row>
    <row r="50" spans="1:239" s="155" customFormat="1" ht="13.5" thickBot="1">
      <c r="A50" s="167" t="s">
        <v>54</v>
      </c>
      <c r="B50" s="37">
        <v>2387.3200000000002</v>
      </c>
      <c r="C50" s="37">
        <v>78</v>
      </c>
      <c r="D50" s="53">
        <v>1</v>
      </c>
    </row>
    <row r="51" spans="1:239" s="155" customFormat="1">
      <c r="A51" s="168" t="s">
        <v>55</v>
      </c>
      <c r="B51" s="40">
        <v>81.36</v>
      </c>
      <c r="C51" s="40">
        <v>2.64</v>
      </c>
      <c r="D51" s="54">
        <v>3.4080056297438127E-2</v>
      </c>
    </row>
    <row r="52" spans="1:239" s="155" customFormat="1">
      <c r="A52" s="152" t="s">
        <v>56</v>
      </c>
      <c r="B52" s="24">
        <v>260.95999999999998</v>
      </c>
      <c r="C52" s="24">
        <v>8.5299999999999994</v>
      </c>
      <c r="D52" s="49">
        <v>0.10931085903858719</v>
      </c>
      <c r="E52" s="158"/>
      <c r="F52" s="158"/>
      <c r="G52" s="27"/>
      <c r="H52" s="157"/>
      <c r="I52" s="158"/>
      <c r="J52" s="158"/>
      <c r="K52" s="27"/>
      <c r="L52" s="157"/>
      <c r="M52" s="158"/>
      <c r="N52" s="158"/>
      <c r="O52" s="27"/>
      <c r="P52" s="157"/>
      <c r="Q52" s="158"/>
      <c r="R52" s="158"/>
      <c r="S52" s="27"/>
      <c r="T52" s="157"/>
      <c r="U52" s="158"/>
      <c r="V52" s="158"/>
      <c r="W52" s="27"/>
      <c r="X52" s="157"/>
      <c r="Y52" s="158"/>
      <c r="Z52" s="158"/>
      <c r="AA52" s="27"/>
      <c r="AB52" s="157"/>
      <c r="AC52" s="158"/>
      <c r="AD52" s="158"/>
      <c r="AE52" s="27"/>
      <c r="AF52" s="157"/>
      <c r="AG52" s="158"/>
      <c r="AH52" s="158"/>
      <c r="AI52" s="27"/>
      <c r="AJ52" s="157"/>
      <c r="AK52" s="158"/>
      <c r="AL52" s="158"/>
      <c r="AM52" s="27"/>
      <c r="AN52" s="157"/>
      <c r="AO52" s="158"/>
      <c r="AP52" s="158"/>
      <c r="AQ52" s="27"/>
      <c r="AR52" s="157"/>
      <c r="AS52" s="158"/>
      <c r="AT52" s="158"/>
      <c r="AU52" s="27"/>
      <c r="AV52" s="157"/>
      <c r="AW52" s="158"/>
      <c r="AX52" s="158"/>
      <c r="AY52" s="27"/>
      <c r="AZ52" s="157"/>
      <c r="BA52" s="158"/>
      <c r="BB52" s="158"/>
      <c r="BC52" s="27"/>
      <c r="BD52" s="157"/>
      <c r="BE52" s="158"/>
      <c r="BF52" s="158"/>
      <c r="BG52" s="27"/>
      <c r="BH52" s="157"/>
      <c r="BI52" s="158"/>
      <c r="BJ52" s="158"/>
      <c r="BK52" s="27"/>
      <c r="BL52" s="157"/>
      <c r="BM52" s="158"/>
      <c r="BN52" s="158"/>
      <c r="BO52" s="27"/>
      <c r="BP52" s="157"/>
      <c r="BQ52" s="158"/>
      <c r="BR52" s="158"/>
      <c r="BS52" s="27"/>
      <c r="BT52" s="157"/>
      <c r="BU52" s="158"/>
      <c r="BV52" s="158"/>
      <c r="BW52" s="27"/>
      <c r="BX52" s="157"/>
      <c r="BY52" s="158"/>
      <c r="BZ52" s="158"/>
      <c r="CA52" s="27"/>
      <c r="CB52" s="157"/>
      <c r="CC52" s="158"/>
      <c r="CD52" s="158"/>
      <c r="CE52" s="27"/>
      <c r="CF52" s="157"/>
      <c r="CG52" s="158"/>
      <c r="CH52" s="158"/>
      <c r="CI52" s="27"/>
      <c r="CJ52" s="157"/>
      <c r="CK52" s="158"/>
      <c r="CL52" s="158"/>
      <c r="CM52" s="27"/>
      <c r="CN52" s="157"/>
      <c r="CO52" s="158"/>
      <c r="CP52" s="158"/>
      <c r="CQ52" s="27"/>
      <c r="CR52" s="157"/>
      <c r="CS52" s="158"/>
      <c r="CT52" s="158"/>
      <c r="CU52" s="27"/>
      <c r="CV52" s="157"/>
      <c r="CW52" s="158"/>
      <c r="CX52" s="158"/>
      <c r="CY52" s="27"/>
      <c r="CZ52" s="157"/>
      <c r="DA52" s="158"/>
      <c r="DB52" s="158"/>
      <c r="DC52" s="27"/>
      <c r="DD52" s="157"/>
      <c r="DE52" s="158"/>
      <c r="DF52" s="158"/>
      <c r="DG52" s="27"/>
      <c r="DH52" s="157"/>
      <c r="DI52" s="158"/>
      <c r="DJ52" s="158"/>
      <c r="DK52" s="27"/>
      <c r="DL52" s="157"/>
      <c r="DM52" s="158"/>
      <c r="DN52" s="158"/>
      <c r="DO52" s="27"/>
      <c r="DP52" s="157"/>
      <c r="DQ52" s="158"/>
      <c r="DR52" s="158"/>
      <c r="DS52" s="27"/>
      <c r="DT52" s="157"/>
      <c r="DU52" s="158"/>
      <c r="DV52" s="158"/>
      <c r="DW52" s="27"/>
      <c r="DX52" s="157"/>
      <c r="DY52" s="158"/>
      <c r="DZ52" s="158"/>
      <c r="EA52" s="27"/>
      <c r="EB52" s="157"/>
      <c r="EC52" s="158"/>
      <c r="ED52" s="158"/>
      <c r="EE52" s="27"/>
      <c r="EF52" s="157"/>
      <c r="EG52" s="158"/>
      <c r="EH52" s="158"/>
      <c r="EI52" s="27"/>
      <c r="EJ52" s="157"/>
      <c r="EK52" s="158"/>
      <c r="EL52" s="158"/>
      <c r="EM52" s="27"/>
      <c r="EN52" s="157"/>
      <c r="EO52" s="158"/>
      <c r="EP52" s="158"/>
      <c r="EQ52" s="27"/>
      <c r="ER52" s="157"/>
      <c r="ES52" s="158"/>
      <c r="ET52" s="158"/>
      <c r="EU52" s="27"/>
      <c r="EV52" s="157"/>
      <c r="EW52" s="158"/>
      <c r="EX52" s="158"/>
      <c r="EY52" s="27"/>
      <c r="EZ52" s="157"/>
      <c r="FA52" s="158"/>
      <c r="FB52" s="158"/>
      <c r="FC52" s="27"/>
      <c r="FD52" s="157"/>
      <c r="FE52" s="158"/>
      <c r="FF52" s="158"/>
      <c r="FG52" s="27"/>
      <c r="FH52" s="157"/>
      <c r="FI52" s="158"/>
      <c r="FJ52" s="158"/>
      <c r="FK52" s="27"/>
      <c r="FL52" s="157"/>
      <c r="FM52" s="158"/>
      <c r="FN52" s="158"/>
      <c r="FO52" s="27"/>
      <c r="FP52" s="157"/>
      <c r="FQ52" s="158"/>
      <c r="FR52" s="158"/>
      <c r="FS52" s="27"/>
      <c r="FT52" s="157"/>
      <c r="FU52" s="158"/>
      <c r="FV52" s="158"/>
      <c r="FW52" s="27"/>
      <c r="FX52" s="157"/>
      <c r="FY52" s="158"/>
      <c r="FZ52" s="158"/>
      <c r="GA52" s="27"/>
      <c r="GB52" s="157"/>
      <c r="GC52" s="158"/>
      <c r="GD52" s="158"/>
      <c r="GE52" s="27"/>
      <c r="GF52" s="157"/>
      <c r="GG52" s="158"/>
      <c r="GH52" s="158"/>
      <c r="GI52" s="27"/>
      <c r="GJ52" s="157"/>
      <c r="GK52" s="158"/>
      <c r="GL52" s="158"/>
      <c r="GM52" s="27"/>
      <c r="GN52" s="157"/>
      <c r="GO52" s="158"/>
      <c r="GP52" s="158"/>
      <c r="GQ52" s="27"/>
      <c r="GR52" s="157"/>
      <c r="GS52" s="158"/>
      <c r="GT52" s="158"/>
      <c r="GU52" s="27"/>
      <c r="GV52" s="157"/>
      <c r="GW52" s="158"/>
      <c r="GX52" s="158"/>
      <c r="GY52" s="27"/>
      <c r="GZ52" s="157"/>
      <c r="HA52" s="158"/>
      <c r="HB52" s="158"/>
      <c r="HC52" s="27"/>
      <c r="HD52" s="157"/>
      <c r="HE52" s="158"/>
      <c r="HF52" s="158"/>
      <c r="HG52" s="27"/>
      <c r="HH52" s="157"/>
      <c r="HI52" s="158"/>
      <c r="HJ52" s="158"/>
      <c r="HK52" s="27"/>
      <c r="HL52" s="157"/>
      <c r="HM52" s="158"/>
      <c r="HN52" s="158"/>
      <c r="HO52" s="27"/>
      <c r="HP52" s="157"/>
      <c r="HQ52" s="158"/>
      <c r="HR52" s="158"/>
      <c r="HS52" s="27"/>
      <c r="HT52" s="157"/>
      <c r="HU52" s="158"/>
      <c r="HV52" s="158"/>
      <c r="HW52" s="27"/>
      <c r="HX52" s="157"/>
      <c r="HY52" s="158"/>
      <c r="HZ52" s="158"/>
      <c r="IA52" s="27"/>
      <c r="IB52" s="157"/>
      <c r="IC52" s="158"/>
      <c r="ID52" s="158"/>
      <c r="IE52" s="27"/>
    </row>
    <row r="53" spans="1:239" s="26" customFormat="1">
      <c r="A53" s="152" t="s">
        <v>57</v>
      </c>
      <c r="B53" s="24">
        <v>2045</v>
      </c>
      <c r="C53" s="24">
        <v>66.83</v>
      </c>
      <c r="D53" s="49">
        <v>0.85660908466397456</v>
      </c>
    </row>
    <row r="54" spans="1:239" ht="13.5" thickBot="1">
      <c r="A54" s="169" t="s">
        <v>18</v>
      </c>
      <c r="B54" s="43">
        <v>0</v>
      </c>
      <c r="C54" s="43">
        <v>0</v>
      </c>
      <c r="D54" s="43">
        <v>0</v>
      </c>
    </row>
    <row r="55" spans="1:239">
      <c r="A55" s="165" t="s">
        <v>58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4" width="13.140625" style="2"/>
    <col min="255" max="255" width="52.140625" style="2" customWidth="1"/>
    <col min="256" max="257" width="14.42578125" style="2" customWidth="1"/>
    <col min="258" max="258" width="9.85546875" style="2" customWidth="1"/>
    <col min="259" max="510" width="13.140625" style="2"/>
    <col min="511" max="511" width="52.140625" style="2" customWidth="1"/>
    <col min="512" max="513" width="14.42578125" style="2" customWidth="1"/>
    <col min="514" max="514" width="9.85546875" style="2" customWidth="1"/>
    <col min="515" max="766" width="13.140625" style="2"/>
    <col min="767" max="767" width="52.140625" style="2" customWidth="1"/>
    <col min="768" max="769" width="14.42578125" style="2" customWidth="1"/>
    <col min="770" max="770" width="9.85546875" style="2" customWidth="1"/>
    <col min="771" max="1022" width="13.140625" style="2"/>
    <col min="1023" max="1023" width="52.140625" style="2" customWidth="1"/>
    <col min="1024" max="1025" width="14.42578125" style="2" customWidth="1"/>
    <col min="1026" max="1026" width="9.85546875" style="2" customWidth="1"/>
    <col min="1027" max="1278" width="13.140625" style="2"/>
    <col min="1279" max="1279" width="52.140625" style="2" customWidth="1"/>
    <col min="1280" max="1281" width="14.42578125" style="2" customWidth="1"/>
    <col min="1282" max="1282" width="9.85546875" style="2" customWidth="1"/>
    <col min="1283" max="1534" width="13.140625" style="2"/>
    <col min="1535" max="1535" width="52.140625" style="2" customWidth="1"/>
    <col min="1536" max="1537" width="14.42578125" style="2" customWidth="1"/>
    <col min="1538" max="1538" width="9.85546875" style="2" customWidth="1"/>
    <col min="1539" max="1790" width="13.140625" style="2"/>
    <col min="1791" max="1791" width="52.140625" style="2" customWidth="1"/>
    <col min="1792" max="1793" width="14.42578125" style="2" customWidth="1"/>
    <col min="1794" max="1794" width="9.85546875" style="2" customWidth="1"/>
    <col min="1795" max="2046" width="13.140625" style="2"/>
    <col min="2047" max="2047" width="52.140625" style="2" customWidth="1"/>
    <col min="2048" max="2049" width="14.42578125" style="2" customWidth="1"/>
    <col min="2050" max="2050" width="9.85546875" style="2" customWidth="1"/>
    <col min="2051" max="2302" width="13.140625" style="2"/>
    <col min="2303" max="2303" width="52.140625" style="2" customWidth="1"/>
    <col min="2304" max="2305" width="14.42578125" style="2" customWidth="1"/>
    <col min="2306" max="2306" width="9.85546875" style="2" customWidth="1"/>
    <col min="2307" max="2558" width="13.140625" style="2"/>
    <col min="2559" max="2559" width="52.140625" style="2" customWidth="1"/>
    <col min="2560" max="2561" width="14.42578125" style="2" customWidth="1"/>
    <col min="2562" max="2562" width="9.85546875" style="2" customWidth="1"/>
    <col min="2563" max="2814" width="13.140625" style="2"/>
    <col min="2815" max="2815" width="52.140625" style="2" customWidth="1"/>
    <col min="2816" max="2817" width="14.42578125" style="2" customWidth="1"/>
    <col min="2818" max="2818" width="9.85546875" style="2" customWidth="1"/>
    <col min="2819" max="3070" width="13.140625" style="2"/>
    <col min="3071" max="3071" width="52.140625" style="2" customWidth="1"/>
    <col min="3072" max="3073" width="14.42578125" style="2" customWidth="1"/>
    <col min="3074" max="3074" width="9.85546875" style="2" customWidth="1"/>
    <col min="3075" max="3326" width="13.140625" style="2"/>
    <col min="3327" max="3327" width="52.140625" style="2" customWidth="1"/>
    <col min="3328" max="3329" width="14.42578125" style="2" customWidth="1"/>
    <col min="3330" max="3330" width="9.85546875" style="2" customWidth="1"/>
    <col min="3331" max="3582" width="13.140625" style="2"/>
    <col min="3583" max="3583" width="52.140625" style="2" customWidth="1"/>
    <col min="3584" max="3585" width="14.42578125" style="2" customWidth="1"/>
    <col min="3586" max="3586" width="9.85546875" style="2" customWidth="1"/>
    <col min="3587" max="3838" width="13.140625" style="2"/>
    <col min="3839" max="3839" width="52.140625" style="2" customWidth="1"/>
    <col min="3840" max="3841" width="14.42578125" style="2" customWidth="1"/>
    <col min="3842" max="3842" width="9.85546875" style="2" customWidth="1"/>
    <col min="3843" max="4094" width="13.140625" style="2"/>
    <col min="4095" max="4095" width="52.140625" style="2" customWidth="1"/>
    <col min="4096" max="4097" width="14.42578125" style="2" customWidth="1"/>
    <col min="4098" max="4098" width="9.85546875" style="2" customWidth="1"/>
    <col min="4099" max="4350" width="13.140625" style="2"/>
    <col min="4351" max="4351" width="52.140625" style="2" customWidth="1"/>
    <col min="4352" max="4353" width="14.42578125" style="2" customWidth="1"/>
    <col min="4354" max="4354" width="9.85546875" style="2" customWidth="1"/>
    <col min="4355" max="4606" width="13.140625" style="2"/>
    <col min="4607" max="4607" width="52.140625" style="2" customWidth="1"/>
    <col min="4608" max="4609" width="14.42578125" style="2" customWidth="1"/>
    <col min="4610" max="4610" width="9.85546875" style="2" customWidth="1"/>
    <col min="4611" max="4862" width="13.140625" style="2"/>
    <col min="4863" max="4863" width="52.140625" style="2" customWidth="1"/>
    <col min="4864" max="4865" width="14.42578125" style="2" customWidth="1"/>
    <col min="4866" max="4866" width="9.85546875" style="2" customWidth="1"/>
    <col min="4867" max="5118" width="13.140625" style="2"/>
    <col min="5119" max="5119" width="52.140625" style="2" customWidth="1"/>
    <col min="5120" max="5121" width="14.42578125" style="2" customWidth="1"/>
    <col min="5122" max="5122" width="9.85546875" style="2" customWidth="1"/>
    <col min="5123" max="5374" width="13.140625" style="2"/>
    <col min="5375" max="5375" width="52.140625" style="2" customWidth="1"/>
    <col min="5376" max="5377" width="14.42578125" style="2" customWidth="1"/>
    <col min="5378" max="5378" width="9.85546875" style="2" customWidth="1"/>
    <col min="5379" max="5630" width="13.140625" style="2"/>
    <col min="5631" max="5631" width="52.140625" style="2" customWidth="1"/>
    <col min="5632" max="5633" width="14.42578125" style="2" customWidth="1"/>
    <col min="5634" max="5634" width="9.85546875" style="2" customWidth="1"/>
    <col min="5635" max="5886" width="13.140625" style="2"/>
    <col min="5887" max="5887" width="52.140625" style="2" customWidth="1"/>
    <col min="5888" max="5889" width="14.42578125" style="2" customWidth="1"/>
    <col min="5890" max="5890" width="9.85546875" style="2" customWidth="1"/>
    <col min="5891" max="6142" width="13.140625" style="2"/>
    <col min="6143" max="6143" width="52.140625" style="2" customWidth="1"/>
    <col min="6144" max="6145" width="14.42578125" style="2" customWidth="1"/>
    <col min="6146" max="6146" width="9.85546875" style="2" customWidth="1"/>
    <col min="6147" max="6398" width="13.140625" style="2"/>
    <col min="6399" max="6399" width="52.140625" style="2" customWidth="1"/>
    <col min="6400" max="6401" width="14.42578125" style="2" customWidth="1"/>
    <col min="6402" max="6402" width="9.85546875" style="2" customWidth="1"/>
    <col min="6403" max="6654" width="13.140625" style="2"/>
    <col min="6655" max="6655" width="52.140625" style="2" customWidth="1"/>
    <col min="6656" max="6657" width="14.42578125" style="2" customWidth="1"/>
    <col min="6658" max="6658" width="9.85546875" style="2" customWidth="1"/>
    <col min="6659" max="6910" width="13.140625" style="2"/>
    <col min="6911" max="6911" width="52.140625" style="2" customWidth="1"/>
    <col min="6912" max="6913" width="14.42578125" style="2" customWidth="1"/>
    <col min="6914" max="6914" width="9.85546875" style="2" customWidth="1"/>
    <col min="6915" max="7166" width="13.140625" style="2"/>
    <col min="7167" max="7167" width="52.140625" style="2" customWidth="1"/>
    <col min="7168" max="7169" width="14.42578125" style="2" customWidth="1"/>
    <col min="7170" max="7170" width="9.85546875" style="2" customWidth="1"/>
    <col min="7171" max="7422" width="13.140625" style="2"/>
    <col min="7423" max="7423" width="52.140625" style="2" customWidth="1"/>
    <col min="7424" max="7425" width="14.42578125" style="2" customWidth="1"/>
    <col min="7426" max="7426" width="9.85546875" style="2" customWidth="1"/>
    <col min="7427" max="7678" width="13.140625" style="2"/>
    <col min="7679" max="7679" width="52.140625" style="2" customWidth="1"/>
    <col min="7680" max="7681" width="14.42578125" style="2" customWidth="1"/>
    <col min="7682" max="7682" width="9.85546875" style="2" customWidth="1"/>
    <col min="7683" max="7934" width="13.140625" style="2"/>
    <col min="7935" max="7935" width="52.140625" style="2" customWidth="1"/>
    <col min="7936" max="7937" width="14.42578125" style="2" customWidth="1"/>
    <col min="7938" max="7938" width="9.85546875" style="2" customWidth="1"/>
    <col min="7939" max="8190" width="13.140625" style="2"/>
    <col min="8191" max="8191" width="52.140625" style="2" customWidth="1"/>
    <col min="8192" max="8193" width="14.42578125" style="2" customWidth="1"/>
    <col min="8194" max="8194" width="9.85546875" style="2" customWidth="1"/>
    <col min="8195" max="8446" width="13.140625" style="2"/>
    <col min="8447" max="8447" width="52.140625" style="2" customWidth="1"/>
    <col min="8448" max="8449" width="14.42578125" style="2" customWidth="1"/>
    <col min="8450" max="8450" width="9.85546875" style="2" customWidth="1"/>
    <col min="8451" max="8702" width="13.140625" style="2"/>
    <col min="8703" max="8703" width="52.140625" style="2" customWidth="1"/>
    <col min="8704" max="8705" width="14.42578125" style="2" customWidth="1"/>
    <col min="8706" max="8706" width="9.85546875" style="2" customWidth="1"/>
    <col min="8707" max="8958" width="13.140625" style="2"/>
    <col min="8959" max="8959" width="52.140625" style="2" customWidth="1"/>
    <col min="8960" max="8961" width="14.42578125" style="2" customWidth="1"/>
    <col min="8962" max="8962" width="9.85546875" style="2" customWidth="1"/>
    <col min="8963" max="9214" width="13.140625" style="2"/>
    <col min="9215" max="9215" width="52.140625" style="2" customWidth="1"/>
    <col min="9216" max="9217" width="14.42578125" style="2" customWidth="1"/>
    <col min="9218" max="9218" width="9.85546875" style="2" customWidth="1"/>
    <col min="9219" max="9470" width="13.140625" style="2"/>
    <col min="9471" max="9471" width="52.140625" style="2" customWidth="1"/>
    <col min="9472" max="9473" width="14.42578125" style="2" customWidth="1"/>
    <col min="9474" max="9474" width="9.85546875" style="2" customWidth="1"/>
    <col min="9475" max="9726" width="13.140625" style="2"/>
    <col min="9727" max="9727" width="52.140625" style="2" customWidth="1"/>
    <col min="9728" max="9729" width="14.42578125" style="2" customWidth="1"/>
    <col min="9730" max="9730" width="9.85546875" style="2" customWidth="1"/>
    <col min="9731" max="9982" width="13.140625" style="2"/>
    <col min="9983" max="9983" width="52.140625" style="2" customWidth="1"/>
    <col min="9984" max="9985" width="14.42578125" style="2" customWidth="1"/>
    <col min="9986" max="9986" width="9.85546875" style="2" customWidth="1"/>
    <col min="9987" max="10238" width="13.140625" style="2"/>
    <col min="10239" max="10239" width="52.140625" style="2" customWidth="1"/>
    <col min="10240" max="10241" width="14.42578125" style="2" customWidth="1"/>
    <col min="10242" max="10242" width="9.85546875" style="2" customWidth="1"/>
    <col min="10243" max="10494" width="13.140625" style="2"/>
    <col min="10495" max="10495" width="52.140625" style="2" customWidth="1"/>
    <col min="10496" max="10497" width="14.42578125" style="2" customWidth="1"/>
    <col min="10498" max="10498" width="9.85546875" style="2" customWidth="1"/>
    <col min="10499" max="10750" width="13.140625" style="2"/>
    <col min="10751" max="10751" width="52.140625" style="2" customWidth="1"/>
    <col min="10752" max="10753" width="14.42578125" style="2" customWidth="1"/>
    <col min="10754" max="10754" width="9.85546875" style="2" customWidth="1"/>
    <col min="10755" max="11006" width="13.140625" style="2"/>
    <col min="11007" max="11007" width="52.140625" style="2" customWidth="1"/>
    <col min="11008" max="11009" width="14.42578125" style="2" customWidth="1"/>
    <col min="11010" max="11010" width="9.85546875" style="2" customWidth="1"/>
    <col min="11011" max="11262" width="13.140625" style="2"/>
    <col min="11263" max="11263" width="52.140625" style="2" customWidth="1"/>
    <col min="11264" max="11265" width="14.42578125" style="2" customWidth="1"/>
    <col min="11266" max="11266" width="9.85546875" style="2" customWidth="1"/>
    <col min="11267" max="11518" width="13.140625" style="2"/>
    <col min="11519" max="11519" width="52.140625" style="2" customWidth="1"/>
    <col min="11520" max="11521" width="14.42578125" style="2" customWidth="1"/>
    <col min="11522" max="11522" width="9.85546875" style="2" customWidth="1"/>
    <col min="11523" max="11774" width="13.140625" style="2"/>
    <col min="11775" max="11775" width="52.140625" style="2" customWidth="1"/>
    <col min="11776" max="11777" width="14.42578125" style="2" customWidth="1"/>
    <col min="11778" max="11778" width="9.85546875" style="2" customWidth="1"/>
    <col min="11779" max="12030" width="13.140625" style="2"/>
    <col min="12031" max="12031" width="52.140625" style="2" customWidth="1"/>
    <col min="12032" max="12033" width="14.42578125" style="2" customWidth="1"/>
    <col min="12034" max="12034" width="9.85546875" style="2" customWidth="1"/>
    <col min="12035" max="12286" width="13.140625" style="2"/>
    <col min="12287" max="12287" width="52.140625" style="2" customWidth="1"/>
    <col min="12288" max="12289" width="14.42578125" style="2" customWidth="1"/>
    <col min="12290" max="12290" width="9.85546875" style="2" customWidth="1"/>
    <col min="12291" max="12542" width="13.140625" style="2"/>
    <col min="12543" max="12543" width="52.140625" style="2" customWidth="1"/>
    <col min="12544" max="12545" width="14.42578125" style="2" customWidth="1"/>
    <col min="12546" max="12546" width="9.85546875" style="2" customWidth="1"/>
    <col min="12547" max="12798" width="13.140625" style="2"/>
    <col min="12799" max="12799" width="52.140625" style="2" customWidth="1"/>
    <col min="12800" max="12801" width="14.42578125" style="2" customWidth="1"/>
    <col min="12802" max="12802" width="9.85546875" style="2" customWidth="1"/>
    <col min="12803" max="13054" width="13.140625" style="2"/>
    <col min="13055" max="13055" width="52.140625" style="2" customWidth="1"/>
    <col min="13056" max="13057" width="14.42578125" style="2" customWidth="1"/>
    <col min="13058" max="13058" width="9.85546875" style="2" customWidth="1"/>
    <col min="13059" max="13310" width="13.140625" style="2"/>
    <col min="13311" max="13311" width="52.140625" style="2" customWidth="1"/>
    <col min="13312" max="13313" width="14.42578125" style="2" customWidth="1"/>
    <col min="13314" max="13314" width="9.85546875" style="2" customWidth="1"/>
    <col min="13315" max="13566" width="13.140625" style="2"/>
    <col min="13567" max="13567" width="52.140625" style="2" customWidth="1"/>
    <col min="13568" max="13569" width="14.42578125" style="2" customWidth="1"/>
    <col min="13570" max="13570" width="9.85546875" style="2" customWidth="1"/>
    <col min="13571" max="13822" width="13.140625" style="2"/>
    <col min="13823" max="13823" width="52.140625" style="2" customWidth="1"/>
    <col min="13824" max="13825" width="14.42578125" style="2" customWidth="1"/>
    <col min="13826" max="13826" width="9.85546875" style="2" customWidth="1"/>
    <col min="13827" max="14078" width="13.140625" style="2"/>
    <col min="14079" max="14079" width="52.140625" style="2" customWidth="1"/>
    <col min="14080" max="14081" width="14.42578125" style="2" customWidth="1"/>
    <col min="14082" max="14082" width="9.85546875" style="2" customWidth="1"/>
    <col min="14083" max="14334" width="13.140625" style="2"/>
    <col min="14335" max="14335" width="52.140625" style="2" customWidth="1"/>
    <col min="14336" max="14337" width="14.42578125" style="2" customWidth="1"/>
    <col min="14338" max="14338" width="9.85546875" style="2" customWidth="1"/>
    <col min="14339" max="14590" width="13.140625" style="2"/>
    <col min="14591" max="14591" width="52.140625" style="2" customWidth="1"/>
    <col min="14592" max="14593" width="14.42578125" style="2" customWidth="1"/>
    <col min="14594" max="14594" width="9.85546875" style="2" customWidth="1"/>
    <col min="14595" max="14846" width="13.140625" style="2"/>
    <col min="14847" max="14847" width="52.140625" style="2" customWidth="1"/>
    <col min="14848" max="14849" width="14.42578125" style="2" customWidth="1"/>
    <col min="14850" max="14850" width="9.85546875" style="2" customWidth="1"/>
    <col min="14851" max="15102" width="13.140625" style="2"/>
    <col min="15103" max="15103" width="52.140625" style="2" customWidth="1"/>
    <col min="15104" max="15105" width="14.42578125" style="2" customWidth="1"/>
    <col min="15106" max="15106" width="9.85546875" style="2" customWidth="1"/>
    <col min="15107" max="15358" width="13.140625" style="2"/>
    <col min="15359" max="15359" width="52.140625" style="2" customWidth="1"/>
    <col min="15360" max="15361" width="14.42578125" style="2" customWidth="1"/>
    <col min="15362" max="15362" width="9.85546875" style="2" customWidth="1"/>
    <col min="15363" max="15614" width="13.140625" style="2"/>
    <col min="15615" max="15615" width="52.140625" style="2" customWidth="1"/>
    <col min="15616" max="15617" width="14.42578125" style="2" customWidth="1"/>
    <col min="15618" max="15618" width="9.85546875" style="2" customWidth="1"/>
    <col min="15619" max="15870" width="13.140625" style="2"/>
    <col min="15871" max="15871" width="52.140625" style="2" customWidth="1"/>
    <col min="15872" max="15873" width="14.42578125" style="2" customWidth="1"/>
    <col min="15874" max="15874" width="9.85546875" style="2" customWidth="1"/>
    <col min="15875" max="16126" width="13.140625" style="2"/>
    <col min="16127" max="16127" width="52.140625" style="2" customWidth="1"/>
    <col min="16128" max="16129" width="14.42578125" style="2" customWidth="1"/>
    <col min="16130" max="16130" width="9.85546875" style="2" customWidth="1"/>
    <col min="16131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299</v>
      </c>
      <c r="B2" s="1"/>
      <c r="C2" s="1"/>
      <c r="D2" s="1"/>
    </row>
    <row r="3" spans="1:4">
      <c r="A3" s="136" t="s">
        <v>303</v>
      </c>
      <c r="B3" s="1"/>
      <c r="C3" s="1"/>
      <c r="D3" s="1"/>
    </row>
    <row r="4" spans="1:4">
      <c r="A4" s="136" t="s">
        <v>323</v>
      </c>
      <c r="B4" s="1"/>
      <c r="C4" s="1"/>
      <c r="D4" s="1"/>
    </row>
    <row r="5" spans="1:4" ht="13.5" thickBot="1">
      <c r="A5" s="3" t="s">
        <v>4</v>
      </c>
      <c r="B5" s="137">
        <v>30600</v>
      </c>
      <c r="C5" s="138" t="s">
        <v>5</v>
      </c>
    </row>
    <row r="6" spans="1:4">
      <c r="A6" s="6"/>
      <c r="B6" s="139" t="s">
        <v>6</v>
      </c>
      <c r="C6" s="8">
        <v>41730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11</v>
      </c>
      <c r="D8" s="144" t="s">
        <v>13</v>
      </c>
    </row>
    <row r="9" spans="1:4">
      <c r="A9" s="141" t="s">
        <v>14</v>
      </c>
      <c r="B9" s="145"/>
    </row>
    <row r="10" spans="1:4">
      <c r="A10" s="146" t="s">
        <v>15</v>
      </c>
      <c r="B10" s="16">
        <v>0</v>
      </c>
      <c r="C10" s="16">
        <v>0</v>
      </c>
      <c r="D10" s="16">
        <v>0</v>
      </c>
    </row>
    <row r="11" spans="1:4">
      <c r="A11" s="146" t="s">
        <v>16</v>
      </c>
      <c r="B11" s="18">
        <v>0</v>
      </c>
      <c r="C11" s="18">
        <v>0</v>
      </c>
      <c r="D11" s="16">
        <v>0</v>
      </c>
    </row>
    <row r="12" spans="1:4">
      <c r="A12" s="146" t="s">
        <v>17</v>
      </c>
      <c r="B12" s="16">
        <v>684</v>
      </c>
      <c r="C12" s="16">
        <v>22.35</v>
      </c>
      <c r="D12" s="46">
        <v>6.193131217141086E-2</v>
      </c>
    </row>
    <row r="13" spans="1:4">
      <c r="A13" s="146" t="s">
        <v>18</v>
      </c>
      <c r="B13" s="16">
        <v>0</v>
      </c>
      <c r="C13" s="16">
        <v>0</v>
      </c>
      <c r="D13" s="16">
        <v>0</v>
      </c>
    </row>
    <row r="14" spans="1:4">
      <c r="A14" s="146" t="s">
        <v>19</v>
      </c>
      <c r="B14" s="16">
        <v>0</v>
      </c>
      <c r="C14" s="16">
        <v>0</v>
      </c>
      <c r="D14" s="16">
        <v>0</v>
      </c>
    </row>
    <row r="15" spans="1:4">
      <c r="A15" s="138" t="s">
        <v>20</v>
      </c>
      <c r="B15" s="16">
        <v>2525</v>
      </c>
      <c r="C15" s="16">
        <v>82.5</v>
      </c>
      <c r="D15" s="46">
        <v>0.22862070648071992</v>
      </c>
    </row>
    <row r="16" spans="1:4">
      <c r="A16" s="138" t="s">
        <v>21</v>
      </c>
      <c r="B16" s="16">
        <v>86.88</v>
      </c>
      <c r="C16" s="16">
        <v>2.84</v>
      </c>
      <c r="D16" s="46">
        <v>7.8663631600178006E-3</v>
      </c>
    </row>
    <row r="17" spans="1:4">
      <c r="A17" s="138" t="s">
        <v>22</v>
      </c>
      <c r="B17" s="16">
        <v>2160</v>
      </c>
      <c r="C17" s="16">
        <v>70.59</v>
      </c>
      <c r="D17" s="46">
        <v>0.19557256475182377</v>
      </c>
    </row>
    <row r="18" spans="1:4">
      <c r="A18" s="138" t="s">
        <v>23</v>
      </c>
      <c r="B18" s="16">
        <v>2150.56</v>
      </c>
      <c r="C18" s="16">
        <v>70.28</v>
      </c>
      <c r="D18" s="46">
        <v>0.19471784020957511</v>
      </c>
    </row>
    <row r="19" spans="1:4">
      <c r="A19" s="138" t="s">
        <v>24</v>
      </c>
      <c r="B19" s="16">
        <v>389.7</v>
      </c>
      <c r="C19" s="16">
        <v>12.73</v>
      </c>
      <c r="D19" s="46">
        <v>3.5284550223974871E-2</v>
      </c>
    </row>
    <row r="20" spans="1:4">
      <c r="A20" s="138" t="s">
        <v>25</v>
      </c>
      <c r="B20" s="16">
        <v>275.56</v>
      </c>
      <c r="C20" s="16">
        <v>9.01</v>
      </c>
      <c r="D20" s="46">
        <v>2.4949988862505816E-2</v>
      </c>
    </row>
    <row r="21" spans="1:4">
      <c r="A21" s="138" t="s">
        <v>26</v>
      </c>
      <c r="B21" s="16">
        <v>1189.25</v>
      </c>
      <c r="C21" s="16">
        <v>38.869999999999997</v>
      </c>
      <c r="D21" s="46">
        <v>0.10767808918106779</v>
      </c>
    </row>
    <row r="22" spans="1:4">
      <c r="A22" s="148" t="s">
        <v>27</v>
      </c>
      <c r="B22" s="20">
        <v>9460.9500000000007</v>
      </c>
      <c r="C22" s="20">
        <v>309.17</v>
      </c>
      <c r="D22" s="47">
        <v>0.85662141504109601</v>
      </c>
    </row>
    <row r="23" spans="1:4">
      <c r="A23" s="151" t="s">
        <v>28</v>
      </c>
      <c r="B23" s="18">
        <v>0</v>
      </c>
      <c r="C23" s="18">
        <v>0</v>
      </c>
      <c r="D23" s="18"/>
    </row>
    <row r="24" spans="1:4">
      <c r="A24" s="146" t="s">
        <v>29</v>
      </c>
      <c r="B24" s="16">
        <v>0</v>
      </c>
      <c r="C24" s="16">
        <v>0</v>
      </c>
      <c r="D24" s="16">
        <v>0</v>
      </c>
    </row>
    <row r="25" spans="1:4">
      <c r="A25" s="146" t="s">
        <v>30</v>
      </c>
      <c r="B25" s="16">
        <v>0</v>
      </c>
      <c r="C25" s="16">
        <v>0</v>
      </c>
      <c r="D25" s="16">
        <v>0</v>
      </c>
    </row>
    <row r="26" spans="1:4">
      <c r="A26" s="146" t="s">
        <v>31</v>
      </c>
      <c r="B26" s="16">
        <v>0</v>
      </c>
      <c r="C26" s="16">
        <v>0</v>
      </c>
      <c r="D26" s="16">
        <v>0</v>
      </c>
    </row>
    <row r="27" spans="1:4">
      <c r="A27" s="146" t="s">
        <v>32</v>
      </c>
      <c r="B27" s="16">
        <v>0</v>
      </c>
      <c r="C27" s="16">
        <v>0</v>
      </c>
      <c r="D27" s="16">
        <v>0</v>
      </c>
    </row>
    <row r="28" spans="1:4">
      <c r="A28" s="146" t="s">
        <v>33</v>
      </c>
      <c r="B28" s="16">
        <v>1056</v>
      </c>
      <c r="C28" s="16">
        <v>34.51</v>
      </c>
      <c r="D28" s="46">
        <v>9.5613253878669396E-2</v>
      </c>
    </row>
    <row r="29" spans="1:4">
      <c r="A29" s="146" t="s">
        <v>34</v>
      </c>
      <c r="B29" s="16">
        <v>0</v>
      </c>
      <c r="C29" s="16">
        <v>0</v>
      </c>
      <c r="D29" s="16">
        <v>0</v>
      </c>
    </row>
    <row r="30" spans="1:4">
      <c r="A30" s="146" t="s">
        <v>35</v>
      </c>
      <c r="B30" s="16">
        <v>0</v>
      </c>
      <c r="C30" s="16">
        <v>0</v>
      </c>
      <c r="D30" s="16">
        <v>0</v>
      </c>
    </row>
    <row r="31" spans="1:4">
      <c r="A31" s="146" t="s">
        <v>36</v>
      </c>
      <c r="B31" s="16">
        <v>0</v>
      </c>
      <c r="C31" s="16">
        <v>0</v>
      </c>
      <c r="D31" s="16">
        <v>0</v>
      </c>
    </row>
    <row r="32" spans="1:4">
      <c r="A32" s="152" t="s">
        <v>37</v>
      </c>
      <c r="B32" s="24">
        <v>1056</v>
      </c>
      <c r="C32" s="24">
        <v>34.51</v>
      </c>
      <c r="D32" s="49">
        <v>9.5613253878669396E-2</v>
      </c>
    </row>
    <row r="33" spans="1:239" s="155" customFormat="1">
      <c r="A33" s="141" t="s">
        <v>38</v>
      </c>
      <c r="B33" s="18">
        <v>0</v>
      </c>
      <c r="C33" s="18">
        <v>0</v>
      </c>
      <c r="D33" s="18"/>
    </row>
    <row r="34" spans="1:239" s="155" customFormat="1">
      <c r="A34" s="146" t="s">
        <v>39</v>
      </c>
      <c r="B34" s="16">
        <v>502.27390813573834</v>
      </c>
      <c r="C34" s="16">
        <v>16.41</v>
      </c>
      <c r="D34" s="46">
        <v>4.5477313158346425E-2</v>
      </c>
    </row>
    <row r="35" spans="1:239" s="155" customFormat="1">
      <c r="A35" s="138" t="s">
        <v>40</v>
      </c>
      <c r="B35" s="16">
        <v>502.27390813573834</v>
      </c>
      <c r="C35" s="16">
        <v>16.41</v>
      </c>
      <c r="D35" s="46">
        <v>4.5477313158346425E-2</v>
      </c>
    </row>
    <row r="36" spans="1:239" s="156" customFormat="1">
      <c r="A36" s="148" t="s">
        <v>41</v>
      </c>
      <c r="B36" s="20">
        <v>11019.223908135738</v>
      </c>
      <c r="C36" s="20">
        <v>360.09</v>
      </c>
      <c r="D36" s="47">
        <v>0.99771198207811174</v>
      </c>
    </row>
    <row r="37" spans="1:239" s="155" customFormat="1">
      <c r="A37" s="141" t="s">
        <v>42</v>
      </c>
      <c r="B37" s="18">
        <v>0</v>
      </c>
      <c r="C37" s="18">
        <v>0</v>
      </c>
      <c r="D37" s="18"/>
    </row>
    <row r="38" spans="1:239" s="155" customFormat="1">
      <c r="A38" s="138" t="s">
        <v>43</v>
      </c>
      <c r="B38" s="16">
        <v>19.2</v>
      </c>
      <c r="C38" s="16">
        <v>0.63</v>
      </c>
      <c r="D38" s="46">
        <v>1.738422797793989E-3</v>
      </c>
    </row>
    <row r="39" spans="1:239" s="155" customFormat="1">
      <c r="A39" s="138" t="s">
        <v>44</v>
      </c>
      <c r="B39" s="16">
        <v>2.11</v>
      </c>
      <c r="C39" s="16">
        <v>7.0000000000000007E-2</v>
      </c>
      <c r="D39" s="46">
        <v>1.9104542204923525E-4</v>
      </c>
    </row>
    <row r="40" spans="1:239" s="155" customFormat="1">
      <c r="A40" s="146" t="s">
        <v>45</v>
      </c>
      <c r="B40" s="16">
        <v>0</v>
      </c>
      <c r="C40" s="16">
        <v>0</v>
      </c>
      <c r="D40" s="16">
        <v>0</v>
      </c>
    </row>
    <row r="41" spans="1:239" s="155" customFormat="1">
      <c r="A41" s="152" t="s">
        <v>46</v>
      </c>
      <c r="B41" s="24">
        <v>21.31</v>
      </c>
      <c r="C41" s="24">
        <v>0.7</v>
      </c>
      <c r="D41" s="49">
        <v>1.9294682198432243E-3</v>
      </c>
      <c r="E41" s="158"/>
      <c r="F41" s="158"/>
      <c r="G41" s="27"/>
      <c r="H41" s="157"/>
      <c r="I41" s="158"/>
      <c r="J41" s="158"/>
      <c r="K41" s="27"/>
      <c r="L41" s="157"/>
      <c r="M41" s="158"/>
      <c r="N41" s="158"/>
      <c r="O41" s="27"/>
      <c r="P41" s="157"/>
      <c r="Q41" s="158"/>
      <c r="R41" s="158"/>
      <c r="S41" s="27"/>
      <c r="T41" s="157"/>
      <c r="U41" s="158"/>
      <c r="V41" s="158"/>
      <c r="W41" s="27"/>
      <c r="X41" s="157"/>
      <c r="Y41" s="158"/>
      <c r="Z41" s="158"/>
      <c r="AA41" s="27"/>
      <c r="AB41" s="157"/>
      <c r="AC41" s="158"/>
      <c r="AD41" s="158"/>
      <c r="AE41" s="27"/>
      <c r="AF41" s="157"/>
      <c r="AG41" s="158"/>
      <c r="AH41" s="158"/>
      <c r="AI41" s="27"/>
      <c r="AJ41" s="157"/>
      <c r="AK41" s="158"/>
      <c r="AL41" s="158"/>
      <c r="AM41" s="27"/>
      <c r="AN41" s="157"/>
      <c r="AO41" s="158"/>
      <c r="AP41" s="158"/>
      <c r="AQ41" s="27"/>
      <c r="AR41" s="157"/>
      <c r="AS41" s="158"/>
      <c r="AT41" s="158"/>
      <c r="AU41" s="27"/>
      <c r="AV41" s="157"/>
      <c r="AW41" s="158"/>
      <c r="AX41" s="158"/>
      <c r="AY41" s="27"/>
      <c r="AZ41" s="157"/>
      <c r="BA41" s="158"/>
      <c r="BB41" s="158"/>
      <c r="BC41" s="27"/>
      <c r="BD41" s="157"/>
      <c r="BE41" s="158"/>
      <c r="BF41" s="158"/>
      <c r="BG41" s="27"/>
      <c r="BH41" s="157"/>
      <c r="BI41" s="158"/>
      <c r="BJ41" s="158"/>
      <c r="BK41" s="27"/>
      <c r="BL41" s="157"/>
      <c r="BM41" s="158"/>
      <c r="BN41" s="158"/>
      <c r="BO41" s="27"/>
      <c r="BP41" s="157"/>
      <c r="BQ41" s="158"/>
      <c r="BR41" s="158"/>
      <c r="BS41" s="27"/>
      <c r="BT41" s="157"/>
      <c r="BU41" s="158"/>
      <c r="BV41" s="158"/>
      <c r="BW41" s="27"/>
      <c r="BX41" s="157"/>
      <c r="BY41" s="158"/>
      <c r="BZ41" s="158"/>
      <c r="CA41" s="27"/>
      <c r="CB41" s="157"/>
      <c r="CC41" s="158"/>
      <c r="CD41" s="158"/>
      <c r="CE41" s="27"/>
      <c r="CF41" s="157"/>
      <c r="CG41" s="158"/>
      <c r="CH41" s="158"/>
      <c r="CI41" s="27"/>
      <c r="CJ41" s="157"/>
      <c r="CK41" s="158"/>
      <c r="CL41" s="158"/>
      <c r="CM41" s="27"/>
      <c r="CN41" s="157"/>
      <c r="CO41" s="158"/>
      <c r="CP41" s="158"/>
      <c r="CQ41" s="27"/>
      <c r="CR41" s="157"/>
      <c r="CS41" s="158"/>
      <c r="CT41" s="158"/>
      <c r="CU41" s="27"/>
      <c r="CV41" s="157"/>
      <c r="CW41" s="158"/>
      <c r="CX41" s="158"/>
      <c r="CY41" s="27"/>
      <c r="CZ41" s="157"/>
      <c r="DA41" s="158"/>
      <c r="DB41" s="158"/>
      <c r="DC41" s="27"/>
      <c r="DD41" s="157"/>
      <c r="DE41" s="158"/>
      <c r="DF41" s="158"/>
      <c r="DG41" s="27"/>
      <c r="DH41" s="157"/>
      <c r="DI41" s="158"/>
      <c r="DJ41" s="158"/>
      <c r="DK41" s="27"/>
      <c r="DL41" s="157"/>
      <c r="DM41" s="158"/>
      <c r="DN41" s="158"/>
      <c r="DO41" s="27"/>
      <c r="DP41" s="157"/>
      <c r="DQ41" s="158"/>
      <c r="DR41" s="158"/>
      <c r="DS41" s="27"/>
      <c r="DT41" s="157"/>
      <c r="DU41" s="158"/>
      <c r="DV41" s="158"/>
      <c r="DW41" s="27"/>
      <c r="DX41" s="157"/>
      <c r="DY41" s="158"/>
      <c r="DZ41" s="158"/>
      <c r="EA41" s="27"/>
      <c r="EB41" s="157"/>
      <c r="EC41" s="158"/>
      <c r="ED41" s="158"/>
      <c r="EE41" s="27"/>
      <c r="EF41" s="157"/>
      <c r="EG41" s="158"/>
      <c r="EH41" s="158"/>
      <c r="EI41" s="27"/>
      <c r="EJ41" s="157"/>
      <c r="EK41" s="158"/>
      <c r="EL41" s="158"/>
      <c r="EM41" s="27"/>
      <c r="EN41" s="157"/>
      <c r="EO41" s="158"/>
      <c r="EP41" s="158"/>
      <c r="EQ41" s="27"/>
      <c r="ER41" s="157"/>
      <c r="ES41" s="158"/>
      <c r="ET41" s="158"/>
      <c r="EU41" s="27"/>
      <c r="EV41" s="157"/>
      <c r="EW41" s="158"/>
      <c r="EX41" s="158"/>
      <c r="EY41" s="27"/>
      <c r="EZ41" s="157"/>
      <c r="FA41" s="158"/>
      <c r="FB41" s="158"/>
      <c r="FC41" s="27"/>
      <c r="FD41" s="157"/>
      <c r="FE41" s="158"/>
      <c r="FF41" s="158"/>
      <c r="FG41" s="27"/>
      <c r="FH41" s="157"/>
      <c r="FI41" s="158"/>
      <c r="FJ41" s="158"/>
      <c r="FK41" s="27"/>
      <c r="FL41" s="157"/>
      <c r="FM41" s="158"/>
      <c r="FN41" s="158"/>
      <c r="FO41" s="27"/>
      <c r="FP41" s="157"/>
      <c r="FQ41" s="158"/>
      <c r="FR41" s="158"/>
      <c r="FS41" s="27"/>
      <c r="FT41" s="157"/>
      <c r="FU41" s="158"/>
      <c r="FV41" s="158"/>
      <c r="FW41" s="27"/>
      <c r="FX41" s="157"/>
      <c r="FY41" s="158"/>
      <c r="FZ41" s="158"/>
      <c r="GA41" s="27"/>
      <c r="GB41" s="157"/>
      <c r="GC41" s="158"/>
      <c r="GD41" s="158"/>
      <c r="GE41" s="27"/>
      <c r="GF41" s="157"/>
      <c r="GG41" s="158"/>
      <c r="GH41" s="158"/>
      <c r="GI41" s="27"/>
      <c r="GJ41" s="157"/>
      <c r="GK41" s="158"/>
      <c r="GL41" s="158"/>
      <c r="GM41" s="27"/>
      <c r="GN41" s="157"/>
      <c r="GO41" s="158"/>
      <c r="GP41" s="158"/>
      <c r="GQ41" s="27"/>
      <c r="GR41" s="157"/>
      <c r="GS41" s="158"/>
      <c r="GT41" s="158"/>
      <c r="GU41" s="27"/>
      <c r="GV41" s="157"/>
      <c r="GW41" s="158"/>
      <c r="GX41" s="158"/>
      <c r="GY41" s="27"/>
      <c r="GZ41" s="157"/>
      <c r="HA41" s="158"/>
      <c r="HB41" s="158"/>
      <c r="HC41" s="27"/>
      <c r="HD41" s="157"/>
      <c r="HE41" s="158"/>
      <c r="HF41" s="158"/>
      <c r="HG41" s="27"/>
      <c r="HH41" s="157"/>
      <c r="HI41" s="158"/>
      <c r="HJ41" s="158"/>
      <c r="HK41" s="27"/>
      <c r="HL41" s="157"/>
      <c r="HM41" s="158"/>
      <c r="HN41" s="158"/>
      <c r="HO41" s="27"/>
      <c r="HP41" s="157"/>
      <c r="HQ41" s="158"/>
      <c r="HR41" s="158"/>
      <c r="HS41" s="27"/>
      <c r="HT41" s="157"/>
      <c r="HU41" s="158"/>
      <c r="HV41" s="158"/>
      <c r="HW41" s="27"/>
      <c r="HX41" s="157"/>
      <c r="HY41" s="158"/>
      <c r="HZ41" s="158"/>
      <c r="IA41" s="27"/>
      <c r="IB41" s="157"/>
      <c r="IC41" s="158"/>
      <c r="ID41" s="158"/>
      <c r="IE41" s="27"/>
    </row>
    <row r="42" spans="1:239" s="155" customFormat="1">
      <c r="A42" s="141" t="s">
        <v>47</v>
      </c>
      <c r="B42" s="18">
        <v>0</v>
      </c>
      <c r="C42" s="18">
        <v>0</v>
      </c>
      <c r="D42" s="18"/>
    </row>
    <row r="43" spans="1:239" s="155" customFormat="1">
      <c r="A43" s="146" t="s">
        <v>48</v>
      </c>
      <c r="B43" s="16">
        <v>0.32</v>
      </c>
      <c r="C43" s="16">
        <v>0.01</v>
      </c>
      <c r="D43" s="46">
        <v>2.8973713296566485E-5</v>
      </c>
    </row>
    <row r="44" spans="1:239" s="155" customFormat="1">
      <c r="A44" s="146" t="s">
        <v>49</v>
      </c>
      <c r="B44" s="16">
        <v>0</v>
      </c>
      <c r="C44" s="16">
        <v>0</v>
      </c>
      <c r="D44" s="16">
        <v>0</v>
      </c>
    </row>
    <row r="45" spans="1:239" s="155" customFormat="1">
      <c r="A45" s="146" t="s">
        <v>50</v>
      </c>
      <c r="B45" s="16">
        <v>3.64</v>
      </c>
      <c r="C45" s="16">
        <v>0.12</v>
      </c>
      <c r="D45" s="46">
        <v>3.2957598874844377E-4</v>
      </c>
    </row>
    <row r="46" spans="1:239" s="155" customFormat="1">
      <c r="A46" s="152" t="s">
        <v>51</v>
      </c>
      <c r="B46" s="24">
        <v>3.96</v>
      </c>
      <c r="C46" s="24">
        <v>0.13</v>
      </c>
      <c r="D46" s="49">
        <v>3.5854970204501023E-4</v>
      </c>
      <c r="E46" s="158"/>
      <c r="F46" s="158"/>
      <c r="G46" s="27"/>
      <c r="H46" s="157"/>
      <c r="I46" s="158"/>
      <c r="J46" s="158"/>
      <c r="K46" s="27"/>
      <c r="L46" s="157"/>
      <c r="M46" s="158"/>
      <c r="N46" s="158"/>
      <c r="O46" s="27"/>
      <c r="P46" s="157"/>
      <c r="Q46" s="158"/>
      <c r="R46" s="158"/>
      <c r="S46" s="27"/>
      <c r="T46" s="157"/>
      <c r="U46" s="158"/>
      <c r="V46" s="158"/>
      <c r="W46" s="27"/>
      <c r="X46" s="157"/>
      <c r="Y46" s="158"/>
      <c r="Z46" s="158"/>
      <c r="AA46" s="27"/>
      <c r="AB46" s="157"/>
      <c r="AC46" s="158"/>
      <c r="AD46" s="158"/>
      <c r="AE46" s="27"/>
      <c r="AF46" s="157"/>
      <c r="AG46" s="158"/>
      <c r="AH46" s="158"/>
      <c r="AI46" s="27"/>
      <c r="AJ46" s="157"/>
      <c r="AK46" s="158"/>
      <c r="AL46" s="158"/>
      <c r="AM46" s="27"/>
      <c r="AN46" s="157"/>
      <c r="AO46" s="158"/>
      <c r="AP46" s="158"/>
      <c r="AQ46" s="27"/>
      <c r="AR46" s="157"/>
      <c r="AS46" s="158"/>
      <c r="AT46" s="158"/>
      <c r="AU46" s="27"/>
      <c r="AV46" s="157"/>
      <c r="AW46" s="158"/>
      <c r="AX46" s="158"/>
      <c r="AY46" s="27"/>
      <c r="AZ46" s="157"/>
      <c r="BA46" s="158"/>
      <c r="BB46" s="158"/>
      <c r="BC46" s="27"/>
      <c r="BD46" s="157"/>
      <c r="BE46" s="158"/>
      <c r="BF46" s="158"/>
      <c r="BG46" s="27"/>
      <c r="BH46" s="157"/>
      <c r="BI46" s="158"/>
      <c r="BJ46" s="158"/>
      <c r="BK46" s="27"/>
      <c r="BL46" s="157"/>
      <c r="BM46" s="158"/>
      <c r="BN46" s="158"/>
      <c r="BO46" s="27"/>
      <c r="BP46" s="157"/>
      <c r="BQ46" s="158"/>
      <c r="BR46" s="158"/>
      <c r="BS46" s="27"/>
      <c r="BT46" s="157"/>
      <c r="BU46" s="158"/>
      <c r="BV46" s="158"/>
      <c r="BW46" s="27"/>
      <c r="BX46" s="157"/>
      <c r="BY46" s="158"/>
      <c r="BZ46" s="158"/>
      <c r="CA46" s="27"/>
      <c r="CB46" s="157"/>
      <c r="CC46" s="158"/>
      <c r="CD46" s="158"/>
      <c r="CE46" s="27"/>
      <c r="CF46" s="157"/>
      <c r="CG46" s="158"/>
      <c r="CH46" s="158"/>
      <c r="CI46" s="27"/>
      <c r="CJ46" s="157"/>
      <c r="CK46" s="158"/>
      <c r="CL46" s="158"/>
      <c r="CM46" s="27"/>
      <c r="CN46" s="157"/>
      <c r="CO46" s="158"/>
      <c r="CP46" s="158"/>
      <c r="CQ46" s="27"/>
      <c r="CR46" s="157"/>
      <c r="CS46" s="158"/>
      <c r="CT46" s="158"/>
      <c r="CU46" s="27"/>
      <c r="CV46" s="157"/>
      <c r="CW46" s="158"/>
      <c r="CX46" s="158"/>
      <c r="CY46" s="27"/>
      <c r="CZ46" s="157"/>
      <c r="DA46" s="158"/>
      <c r="DB46" s="158"/>
      <c r="DC46" s="27"/>
      <c r="DD46" s="157"/>
      <c r="DE46" s="158"/>
      <c r="DF46" s="158"/>
      <c r="DG46" s="27"/>
      <c r="DH46" s="157"/>
      <c r="DI46" s="158"/>
      <c r="DJ46" s="158"/>
      <c r="DK46" s="27"/>
      <c r="DL46" s="157"/>
      <c r="DM46" s="158"/>
      <c r="DN46" s="158"/>
      <c r="DO46" s="27"/>
      <c r="DP46" s="157"/>
      <c r="DQ46" s="158"/>
      <c r="DR46" s="158"/>
      <c r="DS46" s="27"/>
      <c r="DT46" s="157"/>
      <c r="DU46" s="158"/>
      <c r="DV46" s="158"/>
      <c r="DW46" s="27"/>
      <c r="DX46" s="157"/>
      <c r="DY46" s="158"/>
      <c r="DZ46" s="158"/>
      <c r="EA46" s="27"/>
      <c r="EB46" s="157"/>
      <c r="EC46" s="158"/>
      <c r="ED46" s="158"/>
      <c r="EE46" s="27"/>
      <c r="EF46" s="157"/>
      <c r="EG46" s="158"/>
      <c r="EH46" s="158"/>
      <c r="EI46" s="27"/>
      <c r="EJ46" s="157"/>
      <c r="EK46" s="158"/>
      <c r="EL46" s="158"/>
      <c r="EM46" s="27"/>
      <c r="EN46" s="157"/>
      <c r="EO46" s="158"/>
      <c r="EP46" s="158"/>
      <c r="EQ46" s="27"/>
      <c r="ER46" s="157"/>
      <c r="ES46" s="158"/>
      <c r="ET46" s="158"/>
      <c r="EU46" s="27"/>
      <c r="EV46" s="157"/>
      <c r="EW46" s="158"/>
      <c r="EX46" s="158"/>
      <c r="EY46" s="27"/>
      <c r="EZ46" s="157"/>
      <c r="FA46" s="158"/>
      <c r="FB46" s="158"/>
      <c r="FC46" s="27"/>
      <c r="FD46" s="157"/>
      <c r="FE46" s="158"/>
      <c r="FF46" s="158"/>
      <c r="FG46" s="27"/>
      <c r="FH46" s="157"/>
      <c r="FI46" s="158"/>
      <c r="FJ46" s="158"/>
      <c r="FK46" s="27"/>
      <c r="FL46" s="157"/>
      <c r="FM46" s="158"/>
      <c r="FN46" s="158"/>
      <c r="FO46" s="27"/>
      <c r="FP46" s="157"/>
      <c r="FQ46" s="158"/>
      <c r="FR46" s="158"/>
      <c r="FS46" s="27"/>
      <c r="FT46" s="157"/>
      <c r="FU46" s="158"/>
      <c r="FV46" s="158"/>
      <c r="FW46" s="27"/>
      <c r="FX46" s="157"/>
      <c r="FY46" s="158"/>
      <c r="FZ46" s="158"/>
      <c r="GA46" s="27"/>
      <c r="GB46" s="157"/>
      <c r="GC46" s="158"/>
      <c r="GD46" s="158"/>
      <c r="GE46" s="27"/>
      <c r="GF46" s="157"/>
      <c r="GG46" s="158"/>
      <c r="GH46" s="158"/>
      <c r="GI46" s="27"/>
      <c r="GJ46" s="157"/>
      <c r="GK46" s="158"/>
      <c r="GL46" s="158"/>
      <c r="GM46" s="27"/>
      <c r="GN46" s="157"/>
      <c r="GO46" s="158"/>
      <c r="GP46" s="158"/>
      <c r="GQ46" s="27"/>
      <c r="GR46" s="157"/>
      <c r="GS46" s="158"/>
      <c r="GT46" s="158"/>
      <c r="GU46" s="27"/>
      <c r="GV46" s="157"/>
      <c r="GW46" s="158"/>
      <c r="GX46" s="158"/>
      <c r="GY46" s="27"/>
      <c r="GZ46" s="157"/>
      <c r="HA46" s="158"/>
      <c r="HB46" s="158"/>
      <c r="HC46" s="27"/>
      <c r="HD46" s="157"/>
      <c r="HE46" s="158"/>
      <c r="HF46" s="158"/>
      <c r="HG46" s="27"/>
      <c r="HH46" s="157"/>
      <c r="HI46" s="158"/>
      <c r="HJ46" s="158"/>
      <c r="HK46" s="27"/>
      <c r="HL46" s="157"/>
      <c r="HM46" s="158"/>
      <c r="HN46" s="158"/>
      <c r="HO46" s="27"/>
      <c r="HP46" s="157"/>
      <c r="HQ46" s="158"/>
      <c r="HR46" s="158"/>
      <c r="HS46" s="27"/>
      <c r="HT46" s="157"/>
      <c r="HU46" s="158"/>
      <c r="HV46" s="158"/>
      <c r="HW46" s="27"/>
      <c r="HX46" s="157"/>
      <c r="HY46" s="158"/>
      <c r="HZ46" s="158"/>
      <c r="IA46" s="27"/>
      <c r="IB46" s="157"/>
      <c r="IC46" s="158"/>
      <c r="ID46" s="158"/>
      <c r="IE46" s="27"/>
    </row>
    <row r="47" spans="1:239" s="155" customFormat="1">
      <c r="A47" s="159" t="s">
        <v>52</v>
      </c>
      <c r="B47" s="29">
        <v>25.27</v>
      </c>
      <c r="C47" s="29">
        <v>0.83</v>
      </c>
      <c r="D47" s="50">
        <v>2.2880179218882344E-3</v>
      </c>
      <c r="E47" s="158"/>
      <c r="F47" s="157"/>
      <c r="G47" s="158"/>
      <c r="H47" s="158"/>
      <c r="I47" s="158"/>
      <c r="J47" s="157"/>
      <c r="K47" s="158"/>
      <c r="L47" s="158"/>
      <c r="M47" s="158"/>
      <c r="N47" s="157"/>
      <c r="O47" s="158"/>
      <c r="P47" s="158"/>
      <c r="Q47" s="158"/>
      <c r="R47" s="157"/>
      <c r="S47" s="158"/>
      <c r="T47" s="158"/>
      <c r="U47" s="158"/>
      <c r="V47" s="157"/>
      <c r="W47" s="158"/>
      <c r="X47" s="158"/>
      <c r="Y47" s="158"/>
      <c r="Z47" s="157"/>
      <c r="AA47" s="158"/>
      <c r="AB47" s="158"/>
      <c r="AC47" s="158"/>
      <c r="AD47" s="157"/>
      <c r="AE47" s="158"/>
      <c r="AF47" s="158"/>
      <c r="AG47" s="158"/>
      <c r="AH47" s="157"/>
      <c r="AI47" s="158"/>
      <c r="AJ47" s="158"/>
      <c r="AK47" s="158"/>
      <c r="AL47" s="157"/>
      <c r="AM47" s="158"/>
      <c r="AN47" s="158"/>
      <c r="AO47" s="158"/>
      <c r="AP47" s="157"/>
      <c r="AQ47" s="158"/>
      <c r="AR47" s="158"/>
      <c r="AS47" s="158"/>
      <c r="AT47" s="157"/>
      <c r="AU47" s="158"/>
      <c r="AV47" s="158"/>
      <c r="AW47" s="158"/>
      <c r="AX47" s="157"/>
      <c r="AY47" s="158"/>
      <c r="AZ47" s="158"/>
      <c r="BA47" s="158"/>
      <c r="BB47" s="157"/>
      <c r="BC47" s="158"/>
      <c r="BD47" s="158"/>
      <c r="BE47" s="158"/>
      <c r="BF47" s="157"/>
      <c r="BG47" s="158"/>
      <c r="BH47" s="158"/>
      <c r="BI47" s="158"/>
      <c r="BJ47" s="157"/>
      <c r="BK47" s="158"/>
      <c r="BL47" s="158"/>
      <c r="BM47" s="158"/>
      <c r="BN47" s="157"/>
      <c r="BO47" s="158"/>
      <c r="BP47" s="158"/>
      <c r="BQ47" s="158"/>
      <c r="BR47" s="157"/>
      <c r="BS47" s="158"/>
      <c r="BT47" s="158"/>
      <c r="BU47" s="158"/>
      <c r="BV47" s="157"/>
      <c r="BW47" s="158"/>
      <c r="BX47" s="158"/>
      <c r="BY47" s="158"/>
      <c r="BZ47" s="157"/>
      <c r="CA47" s="158"/>
      <c r="CB47" s="158"/>
      <c r="CC47" s="158"/>
      <c r="CD47" s="157"/>
      <c r="CE47" s="158"/>
      <c r="CF47" s="158"/>
      <c r="CG47" s="158"/>
      <c r="CH47" s="157"/>
      <c r="CI47" s="158"/>
      <c r="CJ47" s="158"/>
      <c r="CK47" s="158"/>
      <c r="CL47" s="157"/>
      <c r="CM47" s="158"/>
      <c r="CN47" s="158"/>
      <c r="CO47" s="158"/>
      <c r="CP47" s="157"/>
      <c r="CQ47" s="158"/>
      <c r="CR47" s="158"/>
      <c r="CS47" s="158"/>
      <c r="CT47" s="157"/>
      <c r="CU47" s="158"/>
      <c r="CV47" s="158"/>
      <c r="CW47" s="158"/>
      <c r="CX47" s="157"/>
      <c r="CY47" s="158"/>
      <c r="CZ47" s="158"/>
      <c r="DA47" s="158"/>
      <c r="DB47" s="157"/>
      <c r="DC47" s="158"/>
      <c r="DD47" s="158"/>
      <c r="DE47" s="158"/>
      <c r="DF47" s="157"/>
      <c r="DG47" s="158"/>
      <c r="DH47" s="158"/>
      <c r="DI47" s="158"/>
      <c r="DJ47" s="157"/>
      <c r="DK47" s="158"/>
      <c r="DL47" s="158"/>
      <c r="DM47" s="158"/>
      <c r="DN47" s="157"/>
      <c r="DO47" s="158"/>
      <c r="DP47" s="158"/>
      <c r="DQ47" s="158"/>
      <c r="DR47" s="157"/>
      <c r="DS47" s="158"/>
      <c r="DT47" s="158"/>
      <c r="DU47" s="158"/>
      <c r="DV47" s="157"/>
      <c r="DW47" s="158"/>
      <c r="DX47" s="158"/>
      <c r="DY47" s="158"/>
      <c r="DZ47" s="157"/>
      <c r="EA47" s="158"/>
      <c r="EB47" s="158"/>
      <c r="EC47" s="158"/>
      <c r="ED47" s="157"/>
      <c r="EE47" s="158"/>
      <c r="EF47" s="158"/>
      <c r="EG47" s="158"/>
      <c r="EH47" s="157"/>
      <c r="EI47" s="158"/>
      <c r="EJ47" s="158"/>
      <c r="EK47" s="158"/>
      <c r="EL47" s="157"/>
      <c r="EM47" s="158"/>
      <c r="EN47" s="158"/>
      <c r="EO47" s="158"/>
      <c r="EP47" s="157"/>
      <c r="EQ47" s="158"/>
      <c r="ER47" s="158"/>
      <c r="ES47" s="158"/>
      <c r="ET47" s="157"/>
      <c r="EU47" s="158"/>
      <c r="EV47" s="158"/>
      <c r="EW47" s="158"/>
      <c r="EX47" s="157"/>
      <c r="EY47" s="158"/>
      <c r="EZ47" s="158"/>
      <c r="FA47" s="158"/>
      <c r="FB47" s="157"/>
      <c r="FC47" s="158"/>
      <c r="FD47" s="158"/>
      <c r="FE47" s="158"/>
      <c r="FF47" s="157"/>
      <c r="FG47" s="158"/>
      <c r="FH47" s="158"/>
      <c r="FI47" s="158"/>
      <c r="FJ47" s="157"/>
      <c r="FK47" s="158"/>
      <c r="FL47" s="158"/>
      <c r="FM47" s="158"/>
      <c r="FN47" s="157"/>
      <c r="FO47" s="158"/>
      <c r="FP47" s="158"/>
      <c r="FQ47" s="158"/>
      <c r="FR47" s="157"/>
      <c r="FS47" s="158"/>
      <c r="FT47" s="158"/>
      <c r="FU47" s="158"/>
      <c r="FV47" s="157"/>
      <c r="FW47" s="158"/>
      <c r="FX47" s="158"/>
      <c r="FY47" s="158"/>
      <c r="FZ47" s="157"/>
      <c r="GA47" s="158"/>
      <c r="GB47" s="158"/>
      <c r="GC47" s="158"/>
      <c r="GD47" s="157"/>
      <c r="GE47" s="158"/>
      <c r="GF47" s="158"/>
      <c r="GG47" s="158"/>
      <c r="GH47" s="157"/>
      <c r="GI47" s="158"/>
      <c r="GJ47" s="158"/>
      <c r="GK47" s="158"/>
      <c r="GL47" s="157"/>
      <c r="GM47" s="158"/>
      <c r="GN47" s="158"/>
      <c r="GO47" s="158"/>
      <c r="GP47" s="157"/>
      <c r="GQ47" s="158"/>
      <c r="GR47" s="158"/>
      <c r="GS47" s="158"/>
      <c r="GT47" s="157"/>
      <c r="GU47" s="158"/>
      <c r="GV47" s="158"/>
      <c r="GW47" s="158"/>
      <c r="GX47" s="157"/>
      <c r="GY47" s="158"/>
      <c r="GZ47" s="158"/>
      <c r="HA47" s="158"/>
      <c r="HB47" s="157"/>
      <c r="HC47" s="158"/>
      <c r="HD47" s="158"/>
      <c r="HE47" s="158"/>
      <c r="HF47" s="157"/>
      <c r="HG47" s="158"/>
      <c r="HH47" s="158"/>
      <c r="HI47" s="158"/>
      <c r="HJ47" s="157"/>
      <c r="HK47" s="158"/>
      <c r="HL47" s="158"/>
      <c r="HM47" s="158"/>
      <c r="HN47" s="157"/>
      <c r="HO47" s="158"/>
      <c r="HP47" s="158"/>
      <c r="HQ47" s="158"/>
      <c r="HR47" s="157"/>
      <c r="HS47" s="158"/>
      <c r="HT47" s="158"/>
      <c r="HU47" s="158"/>
      <c r="HV47" s="157"/>
      <c r="HW47" s="158"/>
      <c r="HX47" s="158"/>
      <c r="HY47" s="158"/>
      <c r="HZ47" s="157"/>
      <c r="IA47" s="158"/>
      <c r="IB47" s="158"/>
      <c r="IC47" s="158"/>
    </row>
    <row r="48" spans="1:239" s="156" customFormat="1" ht="13.5" thickBot="1">
      <c r="A48" s="162" t="s">
        <v>53</v>
      </c>
      <c r="B48" s="32">
        <v>11044.493908135739</v>
      </c>
      <c r="C48" s="32">
        <v>360.92</v>
      </c>
      <c r="D48" s="51">
        <v>1</v>
      </c>
    </row>
    <row r="49" spans="1:239" s="155" customFormat="1" ht="13.5" thickBot="1">
      <c r="A49" s="166"/>
      <c r="B49" s="34"/>
      <c r="C49" s="34"/>
      <c r="D49" s="34"/>
    </row>
    <row r="50" spans="1:239" s="155" customFormat="1" ht="13.5" thickBot="1">
      <c r="A50" s="167" t="s">
        <v>54</v>
      </c>
      <c r="B50" s="37">
        <v>2887.44</v>
      </c>
      <c r="C50" s="37">
        <v>94.35</v>
      </c>
      <c r="D50" s="53">
        <v>1</v>
      </c>
    </row>
    <row r="51" spans="1:239" s="155" customFormat="1">
      <c r="A51" s="168" t="s">
        <v>55</v>
      </c>
      <c r="B51" s="40">
        <v>86.88</v>
      </c>
      <c r="C51" s="40">
        <v>2.84</v>
      </c>
      <c r="D51" s="54">
        <v>3.0088936912974814E-2</v>
      </c>
    </row>
    <row r="52" spans="1:239" s="155" customFormat="1">
      <c r="A52" s="152" t="s">
        <v>56</v>
      </c>
      <c r="B52" s="24">
        <v>275.56</v>
      </c>
      <c r="C52" s="24">
        <v>9.01</v>
      </c>
      <c r="D52" s="49">
        <v>9.5434017676557778E-2</v>
      </c>
      <c r="E52" s="158"/>
      <c r="F52" s="158"/>
      <c r="G52" s="27"/>
      <c r="H52" s="157"/>
      <c r="I52" s="158"/>
      <c r="J52" s="158"/>
      <c r="K52" s="27"/>
      <c r="L52" s="157"/>
      <c r="M52" s="158"/>
      <c r="N52" s="158"/>
      <c r="O52" s="27"/>
      <c r="P52" s="157"/>
      <c r="Q52" s="158"/>
      <c r="R52" s="158"/>
      <c r="S52" s="27"/>
      <c r="T52" s="157"/>
      <c r="U52" s="158"/>
      <c r="V52" s="158"/>
      <c r="W52" s="27"/>
      <c r="X52" s="157"/>
      <c r="Y52" s="158"/>
      <c r="Z52" s="158"/>
      <c r="AA52" s="27"/>
      <c r="AB52" s="157"/>
      <c r="AC52" s="158"/>
      <c r="AD52" s="158"/>
      <c r="AE52" s="27"/>
      <c r="AF52" s="157"/>
      <c r="AG52" s="158"/>
      <c r="AH52" s="158"/>
      <c r="AI52" s="27"/>
      <c r="AJ52" s="157"/>
      <c r="AK52" s="158"/>
      <c r="AL52" s="158"/>
      <c r="AM52" s="27"/>
      <c r="AN52" s="157"/>
      <c r="AO52" s="158"/>
      <c r="AP52" s="158"/>
      <c r="AQ52" s="27"/>
      <c r="AR52" s="157"/>
      <c r="AS52" s="158"/>
      <c r="AT52" s="158"/>
      <c r="AU52" s="27"/>
      <c r="AV52" s="157"/>
      <c r="AW52" s="158"/>
      <c r="AX52" s="158"/>
      <c r="AY52" s="27"/>
      <c r="AZ52" s="157"/>
      <c r="BA52" s="158"/>
      <c r="BB52" s="158"/>
      <c r="BC52" s="27"/>
      <c r="BD52" s="157"/>
      <c r="BE52" s="158"/>
      <c r="BF52" s="158"/>
      <c r="BG52" s="27"/>
      <c r="BH52" s="157"/>
      <c r="BI52" s="158"/>
      <c r="BJ52" s="158"/>
      <c r="BK52" s="27"/>
      <c r="BL52" s="157"/>
      <c r="BM52" s="158"/>
      <c r="BN52" s="158"/>
      <c r="BO52" s="27"/>
      <c r="BP52" s="157"/>
      <c r="BQ52" s="158"/>
      <c r="BR52" s="158"/>
      <c r="BS52" s="27"/>
      <c r="BT52" s="157"/>
      <c r="BU52" s="158"/>
      <c r="BV52" s="158"/>
      <c r="BW52" s="27"/>
      <c r="BX52" s="157"/>
      <c r="BY52" s="158"/>
      <c r="BZ52" s="158"/>
      <c r="CA52" s="27"/>
      <c r="CB52" s="157"/>
      <c r="CC52" s="158"/>
      <c r="CD52" s="158"/>
      <c r="CE52" s="27"/>
      <c r="CF52" s="157"/>
      <c r="CG52" s="158"/>
      <c r="CH52" s="158"/>
      <c r="CI52" s="27"/>
      <c r="CJ52" s="157"/>
      <c r="CK52" s="158"/>
      <c r="CL52" s="158"/>
      <c r="CM52" s="27"/>
      <c r="CN52" s="157"/>
      <c r="CO52" s="158"/>
      <c r="CP52" s="158"/>
      <c r="CQ52" s="27"/>
      <c r="CR52" s="157"/>
      <c r="CS52" s="158"/>
      <c r="CT52" s="158"/>
      <c r="CU52" s="27"/>
      <c r="CV52" s="157"/>
      <c r="CW52" s="158"/>
      <c r="CX52" s="158"/>
      <c r="CY52" s="27"/>
      <c r="CZ52" s="157"/>
      <c r="DA52" s="158"/>
      <c r="DB52" s="158"/>
      <c r="DC52" s="27"/>
      <c r="DD52" s="157"/>
      <c r="DE52" s="158"/>
      <c r="DF52" s="158"/>
      <c r="DG52" s="27"/>
      <c r="DH52" s="157"/>
      <c r="DI52" s="158"/>
      <c r="DJ52" s="158"/>
      <c r="DK52" s="27"/>
      <c r="DL52" s="157"/>
      <c r="DM52" s="158"/>
      <c r="DN52" s="158"/>
      <c r="DO52" s="27"/>
      <c r="DP52" s="157"/>
      <c r="DQ52" s="158"/>
      <c r="DR52" s="158"/>
      <c r="DS52" s="27"/>
      <c r="DT52" s="157"/>
      <c r="DU52" s="158"/>
      <c r="DV52" s="158"/>
      <c r="DW52" s="27"/>
      <c r="DX52" s="157"/>
      <c r="DY52" s="158"/>
      <c r="DZ52" s="158"/>
      <c r="EA52" s="27"/>
      <c r="EB52" s="157"/>
      <c r="EC52" s="158"/>
      <c r="ED52" s="158"/>
      <c r="EE52" s="27"/>
      <c r="EF52" s="157"/>
      <c r="EG52" s="158"/>
      <c r="EH52" s="158"/>
      <c r="EI52" s="27"/>
      <c r="EJ52" s="157"/>
      <c r="EK52" s="158"/>
      <c r="EL52" s="158"/>
      <c r="EM52" s="27"/>
      <c r="EN52" s="157"/>
      <c r="EO52" s="158"/>
      <c r="EP52" s="158"/>
      <c r="EQ52" s="27"/>
      <c r="ER52" s="157"/>
      <c r="ES52" s="158"/>
      <c r="ET52" s="158"/>
      <c r="EU52" s="27"/>
      <c r="EV52" s="157"/>
      <c r="EW52" s="158"/>
      <c r="EX52" s="158"/>
      <c r="EY52" s="27"/>
      <c r="EZ52" s="157"/>
      <c r="FA52" s="158"/>
      <c r="FB52" s="158"/>
      <c r="FC52" s="27"/>
      <c r="FD52" s="157"/>
      <c r="FE52" s="158"/>
      <c r="FF52" s="158"/>
      <c r="FG52" s="27"/>
      <c r="FH52" s="157"/>
      <c r="FI52" s="158"/>
      <c r="FJ52" s="158"/>
      <c r="FK52" s="27"/>
      <c r="FL52" s="157"/>
      <c r="FM52" s="158"/>
      <c r="FN52" s="158"/>
      <c r="FO52" s="27"/>
      <c r="FP52" s="157"/>
      <c r="FQ52" s="158"/>
      <c r="FR52" s="158"/>
      <c r="FS52" s="27"/>
      <c r="FT52" s="157"/>
      <c r="FU52" s="158"/>
      <c r="FV52" s="158"/>
      <c r="FW52" s="27"/>
      <c r="FX52" s="157"/>
      <c r="FY52" s="158"/>
      <c r="FZ52" s="158"/>
      <c r="GA52" s="27"/>
      <c r="GB52" s="157"/>
      <c r="GC52" s="158"/>
      <c r="GD52" s="158"/>
      <c r="GE52" s="27"/>
      <c r="GF52" s="157"/>
      <c r="GG52" s="158"/>
      <c r="GH52" s="158"/>
      <c r="GI52" s="27"/>
      <c r="GJ52" s="157"/>
      <c r="GK52" s="158"/>
      <c r="GL52" s="158"/>
      <c r="GM52" s="27"/>
      <c r="GN52" s="157"/>
      <c r="GO52" s="158"/>
      <c r="GP52" s="158"/>
      <c r="GQ52" s="27"/>
      <c r="GR52" s="157"/>
      <c r="GS52" s="158"/>
      <c r="GT52" s="158"/>
      <c r="GU52" s="27"/>
      <c r="GV52" s="157"/>
      <c r="GW52" s="158"/>
      <c r="GX52" s="158"/>
      <c r="GY52" s="27"/>
      <c r="GZ52" s="157"/>
      <c r="HA52" s="158"/>
      <c r="HB52" s="158"/>
      <c r="HC52" s="27"/>
      <c r="HD52" s="157"/>
      <c r="HE52" s="158"/>
      <c r="HF52" s="158"/>
      <c r="HG52" s="27"/>
      <c r="HH52" s="157"/>
      <c r="HI52" s="158"/>
      <c r="HJ52" s="158"/>
      <c r="HK52" s="27"/>
      <c r="HL52" s="157"/>
      <c r="HM52" s="158"/>
      <c r="HN52" s="158"/>
      <c r="HO52" s="27"/>
      <c r="HP52" s="157"/>
      <c r="HQ52" s="158"/>
      <c r="HR52" s="158"/>
      <c r="HS52" s="27"/>
      <c r="HT52" s="157"/>
      <c r="HU52" s="158"/>
      <c r="HV52" s="158"/>
      <c r="HW52" s="27"/>
      <c r="HX52" s="157"/>
      <c r="HY52" s="158"/>
      <c r="HZ52" s="158"/>
      <c r="IA52" s="27"/>
      <c r="IB52" s="157"/>
      <c r="IC52" s="158"/>
      <c r="ID52" s="158"/>
      <c r="IE52" s="27"/>
    </row>
    <row r="53" spans="1:239" s="26" customFormat="1">
      <c r="A53" s="152" t="s">
        <v>57</v>
      </c>
      <c r="B53" s="24">
        <v>2525</v>
      </c>
      <c r="C53" s="24">
        <v>82.5</v>
      </c>
      <c r="D53" s="49">
        <v>0.87447704541046734</v>
      </c>
    </row>
    <row r="54" spans="1:239" ht="13.5" thickBot="1">
      <c r="A54" s="169" t="s">
        <v>18</v>
      </c>
      <c r="B54" s="43">
        <v>0</v>
      </c>
      <c r="C54" s="43">
        <v>0</v>
      </c>
      <c r="D54" s="43">
        <v>0</v>
      </c>
    </row>
    <row r="55" spans="1:239">
      <c r="A55" s="165" t="s">
        <v>58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L72"/>
  <sheetViews>
    <sheetView zoomScaleNormal="100" workbookViewId="0">
      <selection sqref="A1:D72"/>
    </sheetView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5" width="13.140625" style="2"/>
    <col min="6" max="6" width="13.42578125" style="2" bestFit="1" customWidth="1"/>
    <col min="7" max="256" width="13.140625" style="2"/>
    <col min="257" max="257" width="52.140625" style="2" customWidth="1"/>
    <col min="258" max="259" width="14.42578125" style="2" customWidth="1"/>
    <col min="260" max="260" width="9.85546875" style="2" customWidth="1"/>
    <col min="261" max="261" width="13.140625" style="2"/>
    <col min="262" max="262" width="13.42578125" style="2" bestFit="1" customWidth="1"/>
    <col min="263" max="512" width="13.140625" style="2"/>
    <col min="513" max="513" width="52.140625" style="2" customWidth="1"/>
    <col min="514" max="515" width="14.42578125" style="2" customWidth="1"/>
    <col min="516" max="516" width="9.85546875" style="2" customWidth="1"/>
    <col min="517" max="517" width="13.140625" style="2"/>
    <col min="518" max="518" width="13.42578125" style="2" bestFit="1" customWidth="1"/>
    <col min="519" max="768" width="13.140625" style="2"/>
    <col min="769" max="769" width="52.140625" style="2" customWidth="1"/>
    <col min="770" max="771" width="14.42578125" style="2" customWidth="1"/>
    <col min="772" max="772" width="9.85546875" style="2" customWidth="1"/>
    <col min="773" max="773" width="13.140625" style="2"/>
    <col min="774" max="774" width="13.42578125" style="2" bestFit="1" customWidth="1"/>
    <col min="775" max="1024" width="13.140625" style="2"/>
    <col min="1025" max="1025" width="52.140625" style="2" customWidth="1"/>
    <col min="1026" max="1027" width="14.42578125" style="2" customWidth="1"/>
    <col min="1028" max="1028" width="9.85546875" style="2" customWidth="1"/>
    <col min="1029" max="1029" width="13.140625" style="2"/>
    <col min="1030" max="1030" width="13.42578125" style="2" bestFit="1" customWidth="1"/>
    <col min="1031" max="1280" width="13.140625" style="2"/>
    <col min="1281" max="1281" width="52.140625" style="2" customWidth="1"/>
    <col min="1282" max="1283" width="14.42578125" style="2" customWidth="1"/>
    <col min="1284" max="1284" width="9.85546875" style="2" customWidth="1"/>
    <col min="1285" max="1285" width="13.140625" style="2"/>
    <col min="1286" max="1286" width="13.42578125" style="2" bestFit="1" customWidth="1"/>
    <col min="1287" max="1536" width="13.140625" style="2"/>
    <col min="1537" max="1537" width="52.140625" style="2" customWidth="1"/>
    <col min="1538" max="1539" width="14.42578125" style="2" customWidth="1"/>
    <col min="1540" max="1540" width="9.85546875" style="2" customWidth="1"/>
    <col min="1541" max="1541" width="13.140625" style="2"/>
    <col min="1542" max="1542" width="13.42578125" style="2" bestFit="1" customWidth="1"/>
    <col min="1543" max="1792" width="13.140625" style="2"/>
    <col min="1793" max="1793" width="52.140625" style="2" customWidth="1"/>
    <col min="1794" max="1795" width="14.42578125" style="2" customWidth="1"/>
    <col min="1796" max="1796" width="9.85546875" style="2" customWidth="1"/>
    <col min="1797" max="1797" width="13.140625" style="2"/>
    <col min="1798" max="1798" width="13.42578125" style="2" bestFit="1" customWidth="1"/>
    <col min="1799" max="2048" width="13.140625" style="2"/>
    <col min="2049" max="2049" width="52.140625" style="2" customWidth="1"/>
    <col min="2050" max="2051" width="14.42578125" style="2" customWidth="1"/>
    <col min="2052" max="2052" width="9.85546875" style="2" customWidth="1"/>
    <col min="2053" max="2053" width="13.140625" style="2"/>
    <col min="2054" max="2054" width="13.42578125" style="2" bestFit="1" customWidth="1"/>
    <col min="2055" max="2304" width="13.140625" style="2"/>
    <col min="2305" max="2305" width="52.140625" style="2" customWidth="1"/>
    <col min="2306" max="2307" width="14.42578125" style="2" customWidth="1"/>
    <col min="2308" max="2308" width="9.85546875" style="2" customWidth="1"/>
    <col min="2309" max="2309" width="13.140625" style="2"/>
    <col min="2310" max="2310" width="13.42578125" style="2" bestFit="1" customWidth="1"/>
    <col min="2311" max="2560" width="13.140625" style="2"/>
    <col min="2561" max="2561" width="52.140625" style="2" customWidth="1"/>
    <col min="2562" max="2563" width="14.42578125" style="2" customWidth="1"/>
    <col min="2564" max="2564" width="9.85546875" style="2" customWidth="1"/>
    <col min="2565" max="2565" width="13.140625" style="2"/>
    <col min="2566" max="2566" width="13.42578125" style="2" bestFit="1" customWidth="1"/>
    <col min="2567" max="2816" width="13.140625" style="2"/>
    <col min="2817" max="2817" width="52.140625" style="2" customWidth="1"/>
    <col min="2818" max="2819" width="14.42578125" style="2" customWidth="1"/>
    <col min="2820" max="2820" width="9.85546875" style="2" customWidth="1"/>
    <col min="2821" max="2821" width="13.140625" style="2"/>
    <col min="2822" max="2822" width="13.42578125" style="2" bestFit="1" customWidth="1"/>
    <col min="2823" max="3072" width="13.140625" style="2"/>
    <col min="3073" max="3073" width="52.140625" style="2" customWidth="1"/>
    <col min="3074" max="3075" width="14.42578125" style="2" customWidth="1"/>
    <col min="3076" max="3076" width="9.85546875" style="2" customWidth="1"/>
    <col min="3077" max="3077" width="13.140625" style="2"/>
    <col min="3078" max="3078" width="13.42578125" style="2" bestFit="1" customWidth="1"/>
    <col min="3079" max="3328" width="13.140625" style="2"/>
    <col min="3329" max="3329" width="52.140625" style="2" customWidth="1"/>
    <col min="3330" max="3331" width="14.42578125" style="2" customWidth="1"/>
    <col min="3332" max="3332" width="9.85546875" style="2" customWidth="1"/>
    <col min="3333" max="3333" width="13.140625" style="2"/>
    <col min="3334" max="3334" width="13.42578125" style="2" bestFit="1" customWidth="1"/>
    <col min="3335" max="3584" width="13.140625" style="2"/>
    <col min="3585" max="3585" width="52.140625" style="2" customWidth="1"/>
    <col min="3586" max="3587" width="14.42578125" style="2" customWidth="1"/>
    <col min="3588" max="3588" width="9.85546875" style="2" customWidth="1"/>
    <col min="3589" max="3589" width="13.140625" style="2"/>
    <col min="3590" max="3590" width="13.42578125" style="2" bestFit="1" customWidth="1"/>
    <col min="3591" max="3840" width="13.140625" style="2"/>
    <col min="3841" max="3841" width="52.140625" style="2" customWidth="1"/>
    <col min="3842" max="3843" width="14.42578125" style="2" customWidth="1"/>
    <col min="3844" max="3844" width="9.85546875" style="2" customWidth="1"/>
    <col min="3845" max="3845" width="13.140625" style="2"/>
    <col min="3846" max="3846" width="13.42578125" style="2" bestFit="1" customWidth="1"/>
    <col min="3847" max="4096" width="13.140625" style="2"/>
    <col min="4097" max="4097" width="52.140625" style="2" customWidth="1"/>
    <col min="4098" max="4099" width="14.42578125" style="2" customWidth="1"/>
    <col min="4100" max="4100" width="9.85546875" style="2" customWidth="1"/>
    <col min="4101" max="4101" width="13.140625" style="2"/>
    <col min="4102" max="4102" width="13.42578125" style="2" bestFit="1" customWidth="1"/>
    <col min="4103" max="4352" width="13.140625" style="2"/>
    <col min="4353" max="4353" width="52.140625" style="2" customWidth="1"/>
    <col min="4354" max="4355" width="14.42578125" style="2" customWidth="1"/>
    <col min="4356" max="4356" width="9.85546875" style="2" customWidth="1"/>
    <col min="4357" max="4357" width="13.140625" style="2"/>
    <col min="4358" max="4358" width="13.42578125" style="2" bestFit="1" customWidth="1"/>
    <col min="4359" max="4608" width="13.140625" style="2"/>
    <col min="4609" max="4609" width="52.140625" style="2" customWidth="1"/>
    <col min="4610" max="4611" width="14.42578125" style="2" customWidth="1"/>
    <col min="4612" max="4612" width="9.85546875" style="2" customWidth="1"/>
    <col min="4613" max="4613" width="13.140625" style="2"/>
    <col min="4614" max="4614" width="13.42578125" style="2" bestFit="1" customWidth="1"/>
    <col min="4615" max="4864" width="13.140625" style="2"/>
    <col min="4865" max="4865" width="52.140625" style="2" customWidth="1"/>
    <col min="4866" max="4867" width="14.42578125" style="2" customWidth="1"/>
    <col min="4868" max="4868" width="9.85546875" style="2" customWidth="1"/>
    <col min="4869" max="4869" width="13.140625" style="2"/>
    <col min="4870" max="4870" width="13.42578125" style="2" bestFit="1" customWidth="1"/>
    <col min="4871" max="5120" width="13.140625" style="2"/>
    <col min="5121" max="5121" width="52.140625" style="2" customWidth="1"/>
    <col min="5122" max="5123" width="14.42578125" style="2" customWidth="1"/>
    <col min="5124" max="5124" width="9.85546875" style="2" customWidth="1"/>
    <col min="5125" max="5125" width="13.140625" style="2"/>
    <col min="5126" max="5126" width="13.42578125" style="2" bestFit="1" customWidth="1"/>
    <col min="5127" max="5376" width="13.140625" style="2"/>
    <col min="5377" max="5377" width="52.140625" style="2" customWidth="1"/>
    <col min="5378" max="5379" width="14.42578125" style="2" customWidth="1"/>
    <col min="5380" max="5380" width="9.85546875" style="2" customWidth="1"/>
    <col min="5381" max="5381" width="13.140625" style="2"/>
    <col min="5382" max="5382" width="13.42578125" style="2" bestFit="1" customWidth="1"/>
    <col min="5383" max="5632" width="13.140625" style="2"/>
    <col min="5633" max="5633" width="52.140625" style="2" customWidth="1"/>
    <col min="5634" max="5635" width="14.42578125" style="2" customWidth="1"/>
    <col min="5636" max="5636" width="9.85546875" style="2" customWidth="1"/>
    <col min="5637" max="5637" width="13.140625" style="2"/>
    <col min="5638" max="5638" width="13.42578125" style="2" bestFit="1" customWidth="1"/>
    <col min="5639" max="5888" width="13.140625" style="2"/>
    <col min="5889" max="5889" width="52.140625" style="2" customWidth="1"/>
    <col min="5890" max="5891" width="14.42578125" style="2" customWidth="1"/>
    <col min="5892" max="5892" width="9.85546875" style="2" customWidth="1"/>
    <col min="5893" max="5893" width="13.140625" style="2"/>
    <col min="5894" max="5894" width="13.42578125" style="2" bestFit="1" customWidth="1"/>
    <col min="5895" max="6144" width="13.140625" style="2"/>
    <col min="6145" max="6145" width="52.140625" style="2" customWidth="1"/>
    <col min="6146" max="6147" width="14.42578125" style="2" customWidth="1"/>
    <col min="6148" max="6148" width="9.85546875" style="2" customWidth="1"/>
    <col min="6149" max="6149" width="13.140625" style="2"/>
    <col min="6150" max="6150" width="13.42578125" style="2" bestFit="1" customWidth="1"/>
    <col min="6151" max="6400" width="13.140625" style="2"/>
    <col min="6401" max="6401" width="52.140625" style="2" customWidth="1"/>
    <col min="6402" max="6403" width="14.42578125" style="2" customWidth="1"/>
    <col min="6404" max="6404" width="9.85546875" style="2" customWidth="1"/>
    <col min="6405" max="6405" width="13.140625" style="2"/>
    <col min="6406" max="6406" width="13.42578125" style="2" bestFit="1" customWidth="1"/>
    <col min="6407" max="6656" width="13.140625" style="2"/>
    <col min="6657" max="6657" width="52.140625" style="2" customWidth="1"/>
    <col min="6658" max="6659" width="14.42578125" style="2" customWidth="1"/>
    <col min="6660" max="6660" width="9.85546875" style="2" customWidth="1"/>
    <col min="6661" max="6661" width="13.140625" style="2"/>
    <col min="6662" max="6662" width="13.42578125" style="2" bestFit="1" customWidth="1"/>
    <col min="6663" max="6912" width="13.140625" style="2"/>
    <col min="6913" max="6913" width="52.140625" style="2" customWidth="1"/>
    <col min="6914" max="6915" width="14.42578125" style="2" customWidth="1"/>
    <col min="6916" max="6916" width="9.85546875" style="2" customWidth="1"/>
    <col min="6917" max="6917" width="13.140625" style="2"/>
    <col min="6918" max="6918" width="13.42578125" style="2" bestFit="1" customWidth="1"/>
    <col min="6919" max="7168" width="13.140625" style="2"/>
    <col min="7169" max="7169" width="52.140625" style="2" customWidth="1"/>
    <col min="7170" max="7171" width="14.42578125" style="2" customWidth="1"/>
    <col min="7172" max="7172" width="9.85546875" style="2" customWidth="1"/>
    <col min="7173" max="7173" width="13.140625" style="2"/>
    <col min="7174" max="7174" width="13.42578125" style="2" bestFit="1" customWidth="1"/>
    <col min="7175" max="7424" width="13.140625" style="2"/>
    <col min="7425" max="7425" width="52.140625" style="2" customWidth="1"/>
    <col min="7426" max="7427" width="14.42578125" style="2" customWidth="1"/>
    <col min="7428" max="7428" width="9.85546875" style="2" customWidth="1"/>
    <col min="7429" max="7429" width="13.140625" style="2"/>
    <col min="7430" max="7430" width="13.42578125" style="2" bestFit="1" customWidth="1"/>
    <col min="7431" max="7680" width="13.140625" style="2"/>
    <col min="7681" max="7681" width="52.140625" style="2" customWidth="1"/>
    <col min="7682" max="7683" width="14.42578125" style="2" customWidth="1"/>
    <col min="7684" max="7684" width="9.85546875" style="2" customWidth="1"/>
    <col min="7685" max="7685" width="13.140625" style="2"/>
    <col min="7686" max="7686" width="13.42578125" style="2" bestFit="1" customWidth="1"/>
    <col min="7687" max="7936" width="13.140625" style="2"/>
    <col min="7937" max="7937" width="52.140625" style="2" customWidth="1"/>
    <col min="7938" max="7939" width="14.42578125" style="2" customWidth="1"/>
    <col min="7940" max="7940" width="9.85546875" style="2" customWidth="1"/>
    <col min="7941" max="7941" width="13.140625" style="2"/>
    <col min="7942" max="7942" width="13.42578125" style="2" bestFit="1" customWidth="1"/>
    <col min="7943" max="8192" width="13.140625" style="2"/>
    <col min="8193" max="8193" width="52.140625" style="2" customWidth="1"/>
    <col min="8194" max="8195" width="14.42578125" style="2" customWidth="1"/>
    <col min="8196" max="8196" width="9.85546875" style="2" customWidth="1"/>
    <col min="8197" max="8197" width="13.140625" style="2"/>
    <col min="8198" max="8198" width="13.42578125" style="2" bestFit="1" customWidth="1"/>
    <col min="8199" max="8448" width="13.140625" style="2"/>
    <col min="8449" max="8449" width="52.140625" style="2" customWidth="1"/>
    <col min="8450" max="8451" width="14.42578125" style="2" customWidth="1"/>
    <col min="8452" max="8452" width="9.85546875" style="2" customWidth="1"/>
    <col min="8453" max="8453" width="13.140625" style="2"/>
    <col min="8454" max="8454" width="13.42578125" style="2" bestFit="1" customWidth="1"/>
    <col min="8455" max="8704" width="13.140625" style="2"/>
    <col min="8705" max="8705" width="52.140625" style="2" customWidth="1"/>
    <col min="8706" max="8707" width="14.42578125" style="2" customWidth="1"/>
    <col min="8708" max="8708" width="9.85546875" style="2" customWidth="1"/>
    <col min="8709" max="8709" width="13.140625" style="2"/>
    <col min="8710" max="8710" width="13.42578125" style="2" bestFit="1" customWidth="1"/>
    <col min="8711" max="8960" width="13.140625" style="2"/>
    <col min="8961" max="8961" width="52.140625" style="2" customWidth="1"/>
    <col min="8962" max="8963" width="14.42578125" style="2" customWidth="1"/>
    <col min="8964" max="8964" width="9.85546875" style="2" customWidth="1"/>
    <col min="8965" max="8965" width="13.140625" style="2"/>
    <col min="8966" max="8966" width="13.42578125" style="2" bestFit="1" customWidth="1"/>
    <col min="8967" max="9216" width="13.140625" style="2"/>
    <col min="9217" max="9217" width="52.140625" style="2" customWidth="1"/>
    <col min="9218" max="9219" width="14.42578125" style="2" customWidth="1"/>
    <col min="9220" max="9220" width="9.85546875" style="2" customWidth="1"/>
    <col min="9221" max="9221" width="13.140625" style="2"/>
    <col min="9222" max="9222" width="13.42578125" style="2" bestFit="1" customWidth="1"/>
    <col min="9223" max="9472" width="13.140625" style="2"/>
    <col min="9473" max="9473" width="52.140625" style="2" customWidth="1"/>
    <col min="9474" max="9475" width="14.42578125" style="2" customWidth="1"/>
    <col min="9476" max="9476" width="9.85546875" style="2" customWidth="1"/>
    <col min="9477" max="9477" width="13.140625" style="2"/>
    <col min="9478" max="9478" width="13.42578125" style="2" bestFit="1" customWidth="1"/>
    <col min="9479" max="9728" width="13.140625" style="2"/>
    <col min="9729" max="9729" width="52.140625" style="2" customWidth="1"/>
    <col min="9730" max="9731" width="14.42578125" style="2" customWidth="1"/>
    <col min="9732" max="9732" width="9.85546875" style="2" customWidth="1"/>
    <col min="9733" max="9733" width="13.140625" style="2"/>
    <col min="9734" max="9734" width="13.42578125" style="2" bestFit="1" customWidth="1"/>
    <col min="9735" max="9984" width="13.140625" style="2"/>
    <col min="9985" max="9985" width="52.140625" style="2" customWidth="1"/>
    <col min="9986" max="9987" width="14.42578125" style="2" customWidth="1"/>
    <col min="9988" max="9988" width="9.85546875" style="2" customWidth="1"/>
    <col min="9989" max="9989" width="13.140625" style="2"/>
    <col min="9990" max="9990" width="13.42578125" style="2" bestFit="1" customWidth="1"/>
    <col min="9991" max="10240" width="13.140625" style="2"/>
    <col min="10241" max="10241" width="52.140625" style="2" customWidth="1"/>
    <col min="10242" max="10243" width="14.42578125" style="2" customWidth="1"/>
    <col min="10244" max="10244" width="9.85546875" style="2" customWidth="1"/>
    <col min="10245" max="10245" width="13.140625" style="2"/>
    <col min="10246" max="10246" width="13.42578125" style="2" bestFit="1" customWidth="1"/>
    <col min="10247" max="10496" width="13.140625" style="2"/>
    <col min="10497" max="10497" width="52.140625" style="2" customWidth="1"/>
    <col min="10498" max="10499" width="14.42578125" style="2" customWidth="1"/>
    <col min="10500" max="10500" width="9.85546875" style="2" customWidth="1"/>
    <col min="10501" max="10501" width="13.140625" style="2"/>
    <col min="10502" max="10502" width="13.42578125" style="2" bestFit="1" customWidth="1"/>
    <col min="10503" max="10752" width="13.140625" style="2"/>
    <col min="10753" max="10753" width="52.140625" style="2" customWidth="1"/>
    <col min="10754" max="10755" width="14.42578125" style="2" customWidth="1"/>
    <col min="10756" max="10756" width="9.85546875" style="2" customWidth="1"/>
    <col min="10757" max="10757" width="13.140625" style="2"/>
    <col min="10758" max="10758" width="13.42578125" style="2" bestFit="1" customWidth="1"/>
    <col min="10759" max="11008" width="13.140625" style="2"/>
    <col min="11009" max="11009" width="52.140625" style="2" customWidth="1"/>
    <col min="11010" max="11011" width="14.42578125" style="2" customWidth="1"/>
    <col min="11012" max="11012" width="9.85546875" style="2" customWidth="1"/>
    <col min="11013" max="11013" width="13.140625" style="2"/>
    <col min="11014" max="11014" width="13.42578125" style="2" bestFit="1" customWidth="1"/>
    <col min="11015" max="11264" width="13.140625" style="2"/>
    <col min="11265" max="11265" width="52.140625" style="2" customWidth="1"/>
    <col min="11266" max="11267" width="14.42578125" style="2" customWidth="1"/>
    <col min="11268" max="11268" width="9.85546875" style="2" customWidth="1"/>
    <col min="11269" max="11269" width="13.140625" style="2"/>
    <col min="11270" max="11270" width="13.42578125" style="2" bestFit="1" customWidth="1"/>
    <col min="11271" max="11520" width="13.140625" style="2"/>
    <col min="11521" max="11521" width="52.140625" style="2" customWidth="1"/>
    <col min="11522" max="11523" width="14.42578125" style="2" customWidth="1"/>
    <col min="11524" max="11524" width="9.85546875" style="2" customWidth="1"/>
    <col min="11525" max="11525" width="13.140625" style="2"/>
    <col min="11526" max="11526" width="13.42578125" style="2" bestFit="1" customWidth="1"/>
    <col min="11527" max="11776" width="13.140625" style="2"/>
    <col min="11777" max="11777" width="52.140625" style="2" customWidth="1"/>
    <col min="11778" max="11779" width="14.42578125" style="2" customWidth="1"/>
    <col min="11780" max="11780" width="9.85546875" style="2" customWidth="1"/>
    <col min="11781" max="11781" width="13.140625" style="2"/>
    <col min="11782" max="11782" width="13.42578125" style="2" bestFit="1" customWidth="1"/>
    <col min="11783" max="12032" width="13.140625" style="2"/>
    <col min="12033" max="12033" width="52.140625" style="2" customWidth="1"/>
    <col min="12034" max="12035" width="14.42578125" style="2" customWidth="1"/>
    <col min="12036" max="12036" width="9.85546875" style="2" customWidth="1"/>
    <col min="12037" max="12037" width="13.140625" style="2"/>
    <col min="12038" max="12038" width="13.42578125" style="2" bestFit="1" customWidth="1"/>
    <col min="12039" max="12288" width="13.140625" style="2"/>
    <col min="12289" max="12289" width="52.140625" style="2" customWidth="1"/>
    <col min="12290" max="12291" width="14.42578125" style="2" customWidth="1"/>
    <col min="12292" max="12292" width="9.85546875" style="2" customWidth="1"/>
    <col min="12293" max="12293" width="13.140625" style="2"/>
    <col min="12294" max="12294" width="13.42578125" style="2" bestFit="1" customWidth="1"/>
    <col min="12295" max="12544" width="13.140625" style="2"/>
    <col min="12545" max="12545" width="52.140625" style="2" customWidth="1"/>
    <col min="12546" max="12547" width="14.42578125" style="2" customWidth="1"/>
    <col min="12548" max="12548" width="9.85546875" style="2" customWidth="1"/>
    <col min="12549" max="12549" width="13.140625" style="2"/>
    <col min="12550" max="12550" width="13.42578125" style="2" bestFit="1" customWidth="1"/>
    <col min="12551" max="12800" width="13.140625" style="2"/>
    <col min="12801" max="12801" width="52.140625" style="2" customWidth="1"/>
    <col min="12802" max="12803" width="14.42578125" style="2" customWidth="1"/>
    <col min="12804" max="12804" width="9.85546875" style="2" customWidth="1"/>
    <col min="12805" max="12805" width="13.140625" style="2"/>
    <col min="12806" max="12806" width="13.42578125" style="2" bestFit="1" customWidth="1"/>
    <col min="12807" max="13056" width="13.140625" style="2"/>
    <col min="13057" max="13057" width="52.140625" style="2" customWidth="1"/>
    <col min="13058" max="13059" width="14.42578125" style="2" customWidth="1"/>
    <col min="13060" max="13060" width="9.85546875" style="2" customWidth="1"/>
    <col min="13061" max="13061" width="13.140625" style="2"/>
    <col min="13062" max="13062" width="13.42578125" style="2" bestFit="1" customWidth="1"/>
    <col min="13063" max="13312" width="13.140625" style="2"/>
    <col min="13313" max="13313" width="52.140625" style="2" customWidth="1"/>
    <col min="13314" max="13315" width="14.42578125" style="2" customWidth="1"/>
    <col min="13316" max="13316" width="9.85546875" style="2" customWidth="1"/>
    <col min="13317" max="13317" width="13.140625" style="2"/>
    <col min="13318" max="13318" width="13.42578125" style="2" bestFit="1" customWidth="1"/>
    <col min="13319" max="13568" width="13.140625" style="2"/>
    <col min="13569" max="13569" width="52.140625" style="2" customWidth="1"/>
    <col min="13570" max="13571" width="14.42578125" style="2" customWidth="1"/>
    <col min="13572" max="13572" width="9.85546875" style="2" customWidth="1"/>
    <col min="13573" max="13573" width="13.140625" style="2"/>
    <col min="13574" max="13574" width="13.42578125" style="2" bestFit="1" customWidth="1"/>
    <col min="13575" max="13824" width="13.140625" style="2"/>
    <col min="13825" max="13825" width="52.140625" style="2" customWidth="1"/>
    <col min="13826" max="13827" width="14.42578125" style="2" customWidth="1"/>
    <col min="13828" max="13828" width="9.85546875" style="2" customWidth="1"/>
    <col min="13829" max="13829" width="13.140625" style="2"/>
    <col min="13830" max="13830" width="13.42578125" style="2" bestFit="1" customWidth="1"/>
    <col min="13831" max="14080" width="13.140625" style="2"/>
    <col min="14081" max="14081" width="52.140625" style="2" customWidth="1"/>
    <col min="14082" max="14083" width="14.42578125" style="2" customWidth="1"/>
    <col min="14084" max="14084" width="9.85546875" style="2" customWidth="1"/>
    <col min="14085" max="14085" width="13.140625" style="2"/>
    <col min="14086" max="14086" width="13.42578125" style="2" bestFit="1" customWidth="1"/>
    <col min="14087" max="14336" width="13.140625" style="2"/>
    <col min="14337" max="14337" width="52.140625" style="2" customWidth="1"/>
    <col min="14338" max="14339" width="14.42578125" style="2" customWidth="1"/>
    <col min="14340" max="14340" width="9.85546875" style="2" customWidth="1"/>
    <col min="14341" max="14341" width="13.140625" style="2"/>
    <col min="14342" max="14342" width="13.42578125" style="2" bestFit="1" customWidth="1"/>
    <col min="14343" max="14592" width="13.140625" style="2"/>
    <col min="14593" max="14593" width="52.140625" style="2" customWidth="1"/>
    <col min="14594" max="14595" width="14.42578125" style="2" customWidth="1"/>
    <col min="14596" max="14596" width="9.85546875" style="2" customWidth="1"/>
    <col min="14597" max="14597" width="13.140625" style="2"/>
    <col min="14598" max="14598" width="13.42578125" style="2" bestFit="1" customWidth="1"/>
    <col min="14599" max="14848" width="13.140625" style="2"/>
    <col min="14849" max="14849" width="52.140625" style="2" customWidth="1"/>
    <col min="14850" max="14851" width="14.42578125" style="2" customWidth="1"/>
    <col min="14852" max="14852" width="9.85546875" style="2" customWidth="1"/>
    <col min="14853" max="14853" width="13.140625" style="2"/>
    <col min="14854" max="14854" width="13.42578125" style="2" bestFit="1" customWidth="1"/>
    <col min="14855" max="15104" width="13.140625" style="2"/>
    <col min="15105" max="15105" width="52.140625" style="2" customWidth="1"/>
    <col min="15106" max="15107" width="14.42578125" style="2" customWidth="1"/>
    <col min="15108" max="15108" width="9.85546875" style="2" customWidth="1"/>
    <col min="15109" max="15109" width="13.140625" style="2"/>
    <col min="15110" max="15110" width="13.42578125" style="2" bestFit="1" customWidth="1"/>
    <col min="15111" max="15360" width="13.140625" style="2"/>
    <col min="15361" max="15361" width="52.140625" style="2" customWidth="1"/>
    <col min="15362" max="15363" width="14.42578125" style="2" customWidth="1"/>
    <col min="15364" max="15364" width="9.85546875" style="2" customWidth="1"/>
    <col min="15365" max="15365" width="13.140625" style="2"/>
    <col min="15366" max="15366" width="13.42578125" style="2" bestFit="1" customWidth="1"/>
    <col min="15367" max="15616" width="13.140625" style="2"/>
    <col min="15617" max="15617" width="52.140625" style="2" customWidth="1"/>
    <col min="15618" max="15619" width="14.42578125" style="2" customWidth="1"/>
    <col min="15620" max="15620" width="9.85546875" style="2" customWidth="1"/>
    <col min="15621" max="15621" width="13.140625" style="2"/>
    <col min="15622" max="15622" width="13.42578125" style="2" bestFit="1" customWidth="1"/>
    <col min="15623" max="15872" width="13.140625" style="2"/>
    <col min="15873" max="15873" width="52.140625" style="2" customWidth="1"/>
    <col min="15874" max="15875" width="14.42578125" style="2" customWidth="1"/>
    <col min="15876" max="15876" width="9.85546875" style="2" customWidth="1"/>
    <col min="15877" max="15877" width="13.140625" style="2"/>
    <col min="15878" max="15878" width="13.42578125" style="2" bestFit="1" customWidth="1"/>
    <col min="15879" max="16128" width="13.140625" style="2"/>
    <col min="16129" max="16129" width="52.140625" style="2" customWidth="1"/>
    <col min="16130" max="16131" width="14.42578125" style="2" customWidth="1"/>
    <col min="16132" max="16132" width="9.85546875" style="2" customWidth="1"/>
    <col min="16133" max="16133" width="13.140625" style="2"/>
    <col min="16134" max="16134" width="13.42578125" style="2" bestFit="1" customWidth="1"/>
    <col min="16135" max="16384" width="13.140625" style="2"/>
  </cols>
  <sheetData>
    <row r="1" spans="1:4">
      <c r="A1" s="136" t="str">
        <f>[77]Custeio!A1</f>
        <v>CUSTO DE PRODUÇÃO ESTIMADO - AGRICULTURA FAMILIAR</v>
      </c>
      <c r="B1" s="1"/>
      <c r="C1" s="1"/>
      <c r="D1" s="1"/>
    </row>
    <row r="2" spans="1:4">
      <c r="A2" s="136" t="str">
        <f>[77]Custeio!A2</f>
        <v xml:space="preserve">PRODUTO: ABACAXI (25% Jupi e 75% Cabeção) </v>
      </c>
      <c r="B2" s="1"/>
      <c r="C2" s="1"/>
      <c r="D2" s="1"/>
    </row>
    <row r="3" spans="1:4">
      <c r="A3" s="136" t="str">
        <f>[77]Custeio!A3</f>
        <v>1° Safra - 2023/24</v>
      </c>
      <c r="B3" s="1"/>
      <c r="C3" s="1"/>
      <c r="D3" s="1"/>
    </row>
    <row r="4" spans="1:4">
      <c r="A4" s="136" t="str">
        <f>[77]Custeio!A4</f>
        <v>LOCAL: LIMOEIRO DE ANADIA/AL</v>
      </c>
      <c r="B4" s="1"/>
      <c r="C4" s="1"/>
      <c r="D4" s="1"/>
    </row>
    <row r="5" spans="1:4" ht="13.5" thickBot="1">
      <c r="A5" s="3" t="s">
        <v>4</v>
      </c>
      <c r="B5" s="137">
        <f>Produtividade_Media</f>
        <v>52500</v>
      </c>
      <c r="C5" s="138" t="s">
        <v>5</v>
      </c>
    </row>
    <row r="6" spans="1:4">
      <c r="A6" s="6"/>
      <c r="B6" s="139" t="s">
        <v>6</v>
      </c>
      <c r="C6" s="56">
        <f>[77]Entrada!B14</f>
        <v>44986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tr">
        <f>[77]Entrada!$B$7</f>
        <v>R$/ha</v>
      </c>
      <c r="C8" s="143" t="str">
        <f>[77]Entrada!$B$6</f>
        <v>R$/1 kg</v>
      </c>
      <c r="D8" s="144" t="s">
        <v>13</v>
      </c>
    </row>
    <row r="9" spans="1:4">
      <c r="A9" s="141" t="s">
        <v>336</v>
      </c>
      <c r="B9" s="145"/>
    </row>
    <row r="10" spans="1:4">
      <c r="A10" s="146" t="s">
        <v>138</v>
      </c>
      <c r="B10" s="145">
        <v>0</v>
      </c>
      <c r="C10" s="145">
        <v>0</v>
      </c>
      <c r="D10" s="57">
        <f>B10/$B$71</f>
        <v>0</v>
      </c>
    </row>
    <row r="11" spans="1:4">
      <c r="A11" s="146" t="s">
        <v>137</v>
      </c>
      <c r="B11" s="2">
        <v>0</v>
      </c>
      <c r="C11" s="145">
        <v>0</v>
      </c>
      <c r="D11" s="57">
        <f>B11/$B$71</f>
        <v>0</v>
      </c>
    </row>
    <row r="12" spans="1:4">
      <c r="A12" s="146" t="s">
        <v>136</v>
      </c>
      <c r="B12" s="145"/>
      <c r="C12" s="145"/>
      <c r="D12" s="57"/>
    </row>
    <row r="13" spans="1:4">
      <c r="A13" s="146" t="s">
        <v>135</v>
      </c>
      <c r="B13" s="145">
        <v>0</v>
      </c>
      <c r="C13" s="145">
        <v>0</v>
      </c>
      <c r="D13" s="57">
        <f t="shared" ref="D13:D30" si="0">B13/$B$71</f>
        <v>0</v>
      </c>
    </row>
    <row r="14" spans="1:4">
      <c r="A14" s="146" t="s">
        <v>134</v>
      </c>
      <c r="B14" s="145">
        <v>0</v>
      </c>
      <c r="C14" s="145">
        <v>0</v>
      </c>
      <c r="D14" s="57">
        <f t="shared" si="0"/>
        <v>0</v>
      </c>
    </row>
    <row r="15" spans="1:4">
      <c r="A15" s="146" t="s">
        <v>133</v>
      </c>
      <c r="B15" s="145">
        <f>[77]Custeio!H23+[77]Custeio!H24+[77]Custeio!H35</f>
        <v>2310</v>
      </c>
      <c r="C15" s="145">
        <f>[77]Custeio!I23+[77]Custeio!I24+[77]Custeio!I35</f>
        <v>0.05</v>
      </c>
      <c r="D15" s="57">
        <f t="shared" si="0"/>
        <v>5.0937645325914868E-2</v>
      </c>
    </row>
    <row r="16" spans="1:4">
      <c r="A16" s="146" t="s">
        <v>132</v>
      </c>
      <c r="B16" s="145">
        <v>0</v>
      </c>
      <c r="C16" s="145">
        <v>0</v>
      </c>
      <c r="D16" s="57">
        <f t="shared" si="0"/>
        <v>0</v>
      </c>
    </row>
    <row r="17" spans="1:4">
      <c r="A17" s="138" t="s">
        <v>131</v>
      </c>
      <c r="B17" s="145">
        <f>[77]Custeio!H37+[77]Custeio!H39+[77]Custeio!H52+[77]Custeio!H54+[77]Custeio!H55+[77]Custeio!H56+[77]Custeio!H59+[77]Custeio!H64+[77]Custeio!H65</f>
        <v>5319.6</v>
      </c>
      <c r="C17" s="145">
        <f>[77]Custeio!I37+[77]Custeio!I39+[77]Custeio!I52+[77]Custeio!I54+[77]Custeio!I55+[77]Custeio!I56+[77]Custeio!I59+[77]Custeio!I64+[77]Custeio!I65</f>
        <v>0.11</v>
      </c>
      <c r="D17" s="57">
        <f t="shared" si="0"/>
        <v>0.11730212037910683</v>
      </c>
    </row>
    <row r="18" spans="1:4">
      <c r="A18" s="138" t="s">
        <v>69</v>
      </c>
      <c r="B18" s="145">
        <f>SUM([77]Custeio!H33,[77]Custeio!H48,[77]Custeio!H120,[77]Custeio!H128)</f>
        <v>130.19999999999999</v>
      </c>
      <c r="C18" s="145">
        <f>SUM([77]Custeio!I33,[77]Custeio!I48,[77]Custeio!I120,[77]Custeio!I128)</f>
        <v>0</v>
      </c>
      <c r="D18" s="57">
        <f t="shared" si="0"/>
        <v>2.8710309183697471E-3</v>
      </c>
    </row>
    <row r="19" spans="1:4">
      <c r="A19" s="138" t="s">
        <v>22</v>
      </c>
      <c r="B19" s="145">
        <v>0</v>
      </c>
      <c r="C19" s="145">
        <v>0</v>
      </c>
      <c r="D19" s="57">
        <f t="shared" si="0"/>
        <v>0</v>
      </c>
    </row>
    <row r="20" spans="1:4">
      <c r="A20" s="138" t="s">
        <v>23</v>
      </c>
      <c r="B20" s="145">
        <f>[77]Custeio!H53+[77]Custeio!H58+[77]Custeio!H60</f>
        <v>7611.12</v>
      </c>
      <c r="C20" s="145">
        <f>[77]Custeio!I53+[77]Custeio!I58+[77]Custeio!I60</f>
        <v>0.15</v>
      </c>
      <c r="D20" s="57">
        <f t="shared" si="0"/>
        <v>0.16783226454241437</v>
      </c>
    </row>
    <row r="21" spans="1:4">
      <c r="A21" s="138" t="s">
        <v>24</v>
      </c>
      <c r="B21" s="145">
        <f>[77]Custeio!H50+[77]Custeio!H51+[77]Custeio!H57+[77]Custeio!H61+[77]Custeio!H62+[77]Custeio!H63</f>
        <v>2224.1999999999998</v>
      </c>
      <c r="C21" s="145">
        <f>[77]Custeio!I50+[77]Custeio!I51+[77]Custeio!I57+[77]Custeio!I61+[77]Custeio!I62+[77]Custeio!I63</f>
        <v>0.04</v>
      </c>
      <c r="D21" s="57">
        <f t="shared" si="0"/>
        <v>4.9045675642380888E-2</v>
      </c>
    </row>
    <row r="22" spans="1:4">
      <c r="A22" s="138" t="s">
        <v>130</v>
      </c>
      <c r="B22" s="145">
        <v>0</v>
      </c>
      <c r="C22" s="145">
        <v>0</v>
      </c>
      <c r="D22" s="57">
        <f t="shared" si="0"/>
        <v>0</v>
      </c>
    </row>
    <row r="23" spans="1:4">
      <c r="A23" s="138" t="s">
        <v>129</v>
      </c>
      <c r="B23" s="145">
        <v>0</v>
      </c>
      <c r="C23" s="145">
        <v>0</v>
      </c>
      <c r="D23" s="57">
        <f t="shared" si="0"/>
        <v>0</v>
      </c>
    </row>
    <row r="24" spans="1:4">
      <c r="A24" s="138" t="s">
        <v>128</v>
      </c>
      <c r="B24" s="145"/>
      <c r="C24" s="145"/>
      <c r="D24" s="57"/>
    </row>
    <row r="25" spans="1:4">
      <c r="A25" s="138" t="s">
        <v>127</v>
      </c>
      <c r="B25" s="145">
        <v>0</v>
      </c>
      <c r="C25" s="145">
        <v>0</v>
      </c>
      <c r="D25" s="57">
        <f>B25/$B$71</f>
        <v>0</v>
      </c>
    </row>
    <row r="26" spans="1:4">
      <c r="A26" s="138" t="s">
        <v>126</v>
      </c>
      <c r="B26" s="145">
        <v>0</v>
      </c>
      <c r="C26" s="145">
        <v>0</v>
      </c>
      <c r="D26" s="57">
        <f t="shared" si="0"/>
        <v>0</v>
      </c>
    </row>
    <row r="27" spans="1:4">
      <c r="A27" s="138" t="s">
        <v>125</v>
      </c>
      <c r="B27" s="145">
        <v>0</v>
      </c>
      <c r="C27" s="145">
        <v>0</v>
      </c>
      <c r="D27" s="57">
        <f t="shared" si="0"/>
        <v>0</v>
      </c>
    </row>
    <row r="28" spans="1:4">
      <c r="A28" s="138" t="s">
        <v>124</v>
      </c>
      <c r="B28" s="145">
        <v>0</v>
      </c>
      <c r="C28" s="145">
        <v>0</v>
      </c>
      <c r="D28" s="57">
        <f t="shared" si="0"/>
        <v>0</v>
      </c>
    </row>
    <row r="29" spans="1:4">
      <c r="A29" s="138" t="s">
        <v>123</v>
      </c>
      <c r="B29" s="145">
        <f>[77]Custeio!H36</f>
        <v>5148</v>
      </c>
      <c r="C29" s="145">
        <f>[77]Custeio!I36</f>
        <v>0.1</v>
      </c>
      <c r="D29" s="57">
        <f t="shared" si="0"/>
        <v>0.11351818101203885</v>
      </c>
    </row>
    <row r="30" spans="1:4">
      <c r="A30" s="138" t="s">
        <v>122</v>
      </c>
      <c r="B30" s="145">
        <v>0</v>
      </c>
      <c r="C30" s="145">
        <v>0</v>
      </c>
      <c r="D30" s="57">
        <f t="shared" si="0"/>
        <v>0</v>
      </c>
    </row>
    <row r="31" spans="1:4">
      <c r="A31" s="138" t="s">
        <v>121</v>
      </c>
      <c r="B31" s="145">
        <f>[77]Custeio!H66</f>
        <v>1320</v>
      </c>
      <c r="C31" s="145">
        <f>[77]Custeio!I66</f>
        <v>0.03</v>
      </c>
      <c r="D31" s="57">
        <f>B31/$B$71</f>
        <v>2.9107225900522782E-2</v>
      </c>
    </row>
    <row r="32" spans="1:4">
      <c r="A32" s="138" t="s">
        <v>120</v>
      </c>
      <c r="B32" s="145">
        <v>0</v>
      </c>
      <c r="C32" s="145">
        <v>0</v>
      </c>
      <c r="D32" s="57">
        <f>B32/$B$71</f>
        <v>0</v>
      </c>
    </row>
    <row r="33" spans="1:6">
      <c r="A33" s="138" t="s">
        <v>119</v>
      </c>
      <c r="B33" s="145">
        <f>[77]Custeio!H38+[77]Custeio!H40+[77]Custeio!H41+[77]Custeio!H67+[77]Custeio!H122</f>
        <v>12342.5</v>
      </c>
      <c r="C33" s="145">
        <f>[77]Custeio!I38+[77]Custeio!I40+[77]Custeio!I41+[77]Custeio!I67+[77]Custeio!I122</f>
        <v>0.25</v>
      </c>
      <c r="D33" s="57">
        <f>B33/$B$71</f>
        <v>0.27216358763424425</v>
      </c>
    </row>
    <row r="34" spans="1:6">
      <c r="A34" s="313" t="s">
        <v>233</v>
      </c>
      <c r="B34" s="314">
        <f>SUM(B10:B33)</f>
        <v>36405.619999999995</v>
      </c>
      <c r="C34" s="314">
        <f>SUM(C10:C33)</f>
        <v>0.73</v>
      </c>
      <c r="D34" s="315">
        <f>SUM(D10:D33)</f>
        <v>0.80277773135499264</v>
      </c>
      <c r="E34" s="2">
        <f>[77]Custeio!H129-'Limoeiro de Anadia-TO-2023'!B34</f>
        <v>0</v>
      </c>
      <c r="F34" s="2">
        <f>[77]Custeio!I129-'Limoeiro de Anadia-TO-2023'!C34</f>
        <v>0</v>
      </c>
    </row>
    <row r="35" spans="1:6">
      <c r="A35" s="151" t="s">
        <v>118</v>
      </c>
    </row>
    <row r="36" spans="1:6">
      <c r="A36" s="146" t="s">
        <v>117</v>
      </c>
      <c r="B36" s="145">
        <v>0</v>
      </c>
      <c r="C36" s="145">
        <v>0</v>
      </c>
      <c r="D36" s="57">
        <f>B36/$B$71</f>
        <v>0</v>
      </c>
    </row>
    <row r="37" spans="1:6">
      <c r="A37" s="146" t="s">
        <v>116</v>
      </c>
      <c r="B37" s="145"/>
      <c r="C37" s="145"/>
      <c r="D37" s="57"/>
    </row>
    <row r="38" spans="1:6">
      <c r="A38" s="146" t="s">
        <v>115</v>
      </c>
      <c r="B38" s="145">
        <f>SUM([77]Custeio!H131)</f>
        <v>1092.17</v>
      </c>
      <c r="C38" s="145">
        <f>SUM([77]Custeio!I131)</f>
        <v>0.02</v>
      </c>
      <c r="D38" s="57">
        <f>B38/$B$71</f>
        <v>2.4083362811949977E-2</v>
      </c>
    </row>
    <row r="39" spans="1:6">
      <c r="A39" s="146" t="s">
        <v>114</v>
      </c>
      <c r="B39" s="145">
        <f>[77]Custeio!H136</f>
        <v>0</v>
      </c>
      <c r="C39" s="145">
        <f>[77]Custeio!I136</f>
        <v>0</v>
      </c>
      <c r="D39" s="57">
        <f t="shared" ref="D39:D46" si="1">B39/$B$71</f>
        <v>0</v>
      </c>
    </row>
    <row r="40" spans="1:6">
      <c r="A40" s="146" t="s">
        <v>113</v>
      </c>
      <c r="B40" s="145">
        <f>[77]Custeio!H132</f>
        <v>0</v>
      </c>
      <c r="C40" s="145">
        <f>[77]Custeio!I132</f>
        <v>0</v>
      </c>
      <c r="D40" s="57">
        <f t="shared" si="1"/>
        <v>0</v>
      </c>
    </row>
    <row r="41" spans="1:6">
      <c r="A41" s="146" t="s">
        <v>112</v>
      </c>
      <c r="B41" s="145">
        <f>SUM([77]Custeio!H133)</f>
        <v>0</v>
      </c>
      <c r="C41" s="145">
        <f>SUM([77]Custeio!I133)</f>
        <v>0</v>
      </c>
      <c r="D41" s="57">
        <f>B41/$B$71</f>
        <v>0</v>
      </c>
    </row>
    <row r="42" spans="1:6">
      <c r="A42" s="138" t="s">
        <v>111</v>
      </c>
      <c r="B42" s="145">
        <v>0</v>
      </c>
      <c r="C42" s="145">
        <v>0</v>
      </c>
      <c r="D42" s="57">
        <f t="shared" si="1"/>
        <v>0</v>
      </c>
    </row>
    <row r="43" spans="1:6">
      <c r="A43" s="146" t="s">
        <v>110</v>
      </c>
      <c r="B43" s="145">
        <f>[77]Custeio!H134</f>
        <v>0</v>
      </c>
      <c r="C43" s="145">
        <f>[77]Custeio!I134</f>
        <v>0</v>
      </c>
      <c r="D43" s="57">
        <f t="shared" si="1"/>
        <v>0</v>
      </c>
    </row>
    <row r="44" spans="1:6">
      <c r="A44" s="146" t="s">
        <v>109</v>
      </c>
      <c r="B44" s="145">
        <v>0</v>
      </c>
      <c r="C44" s="145">
        <v>0</v>
      </c>
      <c r="D44" s="57">
        <f t="shared" si="1"/>
        <v>0</v>
      </c>
    </row>
    <row r="45" spans="1:6">
      <c r="A45" s="146" t="s">
        <v>108</v>
      </c>
      <c r="B45" s="145">
        <f>[77]Custeio!H138</f>
        <v>0</v>
      </c>
      <c r="C45" s="145">
        <f>[77]Custeio!I138</f>
        <v>0</v>
      </c>
      <c r="D45" s="57">
        <f t="shared" si="1"/>
        <v>0</v>
      </c>
    </row>
    <row r="46" spans="1:6">
      <c r="A46" s="146" t="s">
        <v>107</v>
      </c>
      <c r="B46" s="145">
        <v>0</v>
      </c>
      <c r="C46" s="145">
        <v>0</v>
      </c>
      <c r="D46" s="57">
        <f t="shared" si="1"/>
        <v>0</v>
      </c>
    </row>
    <row r="47" spans="1:6">
      <c r="A47" s="146" t="s">
        <v>106</v>
      </c>
      <c r="B47" s="145">
        <f>[77]Custeio!H137</f>
        <v>1575</v>
      </c>
      <c r="C47" s="145">
        <f>[77]Custeio!I137</f>
        <v>0.03</v>
      </c>
      <c r="D47" s="57">
        <f>B47/$B$71</f>
        <v>3.4730212722214687E-2</v>
      </c>
    </row>
    <row r="48" spans="1:6">
      <c r="A48" s="146" t="s">
        <v>105</v>
      </c>
      <c r="B48" s="158">
        <v>0</v>
      </c>
      <c r="C48" s="158">
        <v>0</v>
      </c>
      <c r="D48" s="27">
        <f>SUM(D39:D47)</f>
        <v>3.4730212722214687E-2</v>
      </c>
    </row>
    <row r="49" spans="1:246">
      <c r="A49" s="313" t="s">
        <v>104</v>
      </c>
      <c r="B49" s="314">
        <f>SUM(B36:B48)</f>
        <v>2667.17</v>
      </c>
      <c r="C49" s="314">
        <f>SUM(C36:C48)</f>
        <v>0.05</v>
      </c>
      <c r="D49" s="315">
        <f>SUM(D36:D48)</f>
        <v>9.3543788256379351E-2</v>
      </c>
    </row>
    <row r="50" spans="1:246" s="155" customFormat="1">
      <c r="A50" s="141" t="s">
        <v>38</v>
      </c>
      <c r="B50" s="2"/>
      <c r="C50" s="2"/>
      <c r="D50" s="2"/>
    </row>
    <row r="51" spans="1:246" s="155" customFormat="1">
      <c r="A51" s="146" t="s">
        <v>103</v>
      </c>
      <c r="B51" s="145">
        <f>[77]Custeio!H141</f>
        <v>2477.7138681353099</v>
      </c>
      <c r="C51" s="145">
        <f>[77]Custeio!I141</f>
        <v>0.05</v>
      </c>
      <c r="D51" s="57">
        <f>B51/$B$71</f>
        <v>5.4635891876267106E-2</v>
      </c>
    </row>
    <row r="52" spans="1:246" s="155" customFormat="1">
      <c r="A52" s="313" t="s">
        <v>102</v>
      </c>
      <c r="B52" s="314">
        <f>SUM(B51:B51)</f>
        <v>2477.7138681353099</v>
      </c>
      <c r="C52" s="314">
        <f>SUM(C51:C51)</f>
        <v>0.05</v>
      </c>
      <c r="D52" s="315">
        <f>B52/$B$71</f>
        <v>5.4635891876267106E-2</v>
      </c>
    </row>
    <row r="53" spans="1:246" s="156" customFormat="1">
      <c r="A53" s="313" t="s">
        <v>41</v>
      </c>
      <c r="B53" s="314">
        <f>SUM(B34,B49,B52)</f>
        <v>41550.503868135303</v>
      </c>
      <c r="C53" s="314">
        <f>SUM(C34,C49,C52)</f>
        <v>0.83000000000000007</v>
      </c>
      <c r="D53" s="315">
        <f>SUM(D34,D48,D52)</f>
        <v>0.89214383595347435</v>
      </c>
      <c r="E53" s="2">
        <f>[77]Custeio!H144-'Limoeiro de Anadia-TO-2023'!B53</f>
        <v>0</v>
      </c>
      <c r="F53" s="2">
        <f>[77]Custeio!I144-'Limoeiro de Anadia-TO-2023'!C53</f>
        <v>0</v>
      </c>
    </row>
    <row r="54" spans="1:246" s="155" customFormat="1">
      <c r="A54" s="141" t="s">
        <v>42</v>
      </c>
      <c r="B54" s="2"/>
      <c r="C54" s="2"/>
      <c r="D54" s="2"/>
    </row>
    <row r="55" spans="1:246" s="155" customFormat="1">
      <c r="A55" s="138" t="s">
        <v>101</v>
      </c>
      <c r="B55" s="145">
        <f>SUM([77]Deprec_Seguro_Juro!J19,[77]Custeio!H15)</f>
        <v>0</v>
      </c>
      <c r="C55" s="145">
        <f>ROUND((B55/Produtividade_Media*Saca),2)</f>
        <v>0</v>
      </c>
      <c r="D55" s="57">
        <f>B55/$B$71</f>
        <v>0</v>
      </c>
    </row>
    <row r="56" spans="1:246" s="155" customFormat="1">
      <c r="A56" s="138" t="s">
        <v>100</v>
      </c>
      <c r="B56" s="145">
        <f>SUM([77]Deprec_Seguro_Juro!J65,[77]Deprec_Seguro_Juro!J109)</f>
        <v>0</v>
      </c>
      <c r="C56" s="145">
        <f>ROUND((B56/Produtividade_Media*Saca),2)</f>
        <v>0</v>
      </c>
      <c r="D56" s="57">
        <f>B56/$B$71</f>
        <v>0</v>
      </c>
    </row>
    <row r="57" spans="1:246" s="155" customFormat="1">
      <c r="A57" s="146" t="s">
        <v>99</v>
      </c>
      <c r="B57" s="145">
        <f>SUM([77]Deprec_Seguro_Juro!J35)</f>
        <v>0</v>
      </c>
      <c r="C57" s="145">
        <f>ROUND((B57/Produtividade_Media*Saca),2)</f>
        <v>0</v>
      </c>
      <c r="D57" s="57">
        <f>B57/$B$71</f>
        <v>0</v>
      </c>
    </row>
    <row r="58" spans="1:246" s="155" customFormat="1">
      <c r="A58" s="313" t="s">
        <v>98</v>
      </c>
      <c r="B58" s="314">
        <f>SUM(B55:B57)</f>
        <v>0</v>
      </c>
      <c r="C58" s="314">
        <f>SUM(C55:C57)</f>
        <v>0</v>
      </c>
      <c r="D58" s="315">
        <f>SUM(D55:D57)</f>
        <v>0</v>
      </c>
      <c r="E58" s="158"/>
      <c r="F58" s="27"/>
      <c r="G58" s="157"/>
      <c r="H58" s="158"/>
      <c r="I58" s="158"/>
      <c r="J58" s="27"/>
      <c r="K58" s="157"/>
      <c r="L58" s="158"/>
      <c r="M58" s="158"/>
      <c r="N58" s="27"/>
      <c r="O58" s="157"/>
      <c r="P58" s="158"/>
      <c r="Q58" s="158"/>
      <c r="R58" s="27"/>
      <c r="S58" s="157"/>
      <c r="T58" s="158"/>
      <c r="U58" s="158"/>
      <c r="V58" s="27"/>
      <c r="W58" s="157"/>
      <c r="X58" s="158"/>
      <c r="Y58" s="158"/>
      <c r="Z58" s="27"/>
      <c r="AA58" s="157"/>
      <c r="AB58" s="158"/>
      <c r="AC58" s="158"/>
      <c r="AD58" s="27"/>
      <c r="AE58" s="157"/>
      <c r="AF58" s="158"/>
      <c r="AG58" s="158"/>
      <c r="AH58" s="27"/>
      <c r="AI58" s="157"/>
      <c r="AJ58" s="158"/>
      <c r="AK58" s="158"/>
      <c r="AL58" s="27"/>
      <c r="AM58" s="157"/>
      <c r="AN58" s="158"/>
      <c r="AO58" s="158"/>
      <c r="AP58" s="27"/>
      <c r="AQ58" s="157"/>
      <c r="AR58" s="158"/>
      <c r="AS58" s="158"/>
      <c r="AT58" s="27"/>
      <c r="AU58" s="157"/>
      <c r="AV58" s="158"/>
      <c r="AW58" s="158"/>
      <c r="AX58" s="27"/>
      <c r="AY58" s="157"/>
      <c r="AZ58" s="158"/>
      <c r="BA58" s="158"/>
      <c r="BB58" s="27"/>
      <c r="BC58" s="157"/>
      <c r="BD58" s="158"/>
      <c r="BE58" s="158"/>
      <c r="BF58" s="27"/>
      <c r="BG58" s="157"/>
      <c r="BH58" s="158"/>
      <c r="BI58" s="158"/>
      <c r="BJ58" s="27"/>
      <c r="BK58" s="157"/>
      <c r="BL58" s="158"/>
      <c r="BM58" s="158"/>
      <c r="BN58" s="27"/>
      <c r="BO58" s="157"/>
      <c r="BP58" s="158"/>
      <c r="BQ58" s="158"/>
      <c r="BR58" s="27"/>
      <c r="BS58" s="157"/>
      <c r="BT58" s="158"/>
      <c r="BU58" s="158"/>
      <c r="BV58" s="27"/>
      <c r="BW58" s="157"/>
      <c r="BX58" s="158"/>
      <c r="BY58" s="158"/>
      <c r="BZ58" s="27"/>
      <c r="CA58" s="157"/>
      <c r="CB58" s="158"/>
      <c r="CC58" s="158"/>
      <c r="CD58" s="27"/>
      <c r="CE58" s="157"/>
      <c r="CF58" s="158"/>
      <c r="CG58" s="158"/>
      <c r="CH58" s="27"/>
      <c r="CI58" s="157"/>
      <c r="CJ58" s="158"/>
      <c r="CK58" s="158"/>
      <c r="CL58" s="27"/>
      <c r="CM58" s="157"/>
      <c r="CN58" s="158"/>
      <c r="CO58" s="158"/>
      <c r="CP58" s="27"/>
      <c r="CQ58" s="157"/>
      <c r="CR58" s="158"/>
      <c r="CS58" s="158"/>
      <c r="CT58" s="27"/>
      <c r="CU58" s="157"/>
      <c r="CV58" s="158"/>
      <c r="CW58" s="158"/>
      <c r="CX58" s="27"/>
      <c r="CY58" s="157"/>
      <c r="CZ58" s="158"/>
      <c r="DA58" s="158"/>
      <c r="DB58" s="27"/>
      <c r="DC58" s="157"/>
      <c r="DD58" s="158"/>
      <c r="DE58" s="158"/>
      <c r="DF58" s="27"/>
      <c r="DG58" s="157"/>
      <c r="DH58" s="158"/>
      <c r="DI58" s="158"/>
      <c r="DJ58" s="27"/>
      <c r="DK58" s="157"/>
      <c r="DL58" s="158"/>
      <c r="DM58" s="158"/>
      <c r="DN58" s="27"/>
      <c r="DO58" s="157"/>
      <c r="DP58" s="158"/>
      <c r="DQ58" s="158"/>
      <c r="DR58" s="27"/>
      <c r="DS58" s="157"/>
      <c r="DT58" s="158"/>
      <c r="DU58" s="158"/>
      <c r="DV58" s="27"/>
      <c r="DW58" s="157"/>
      <c r="DX58" s="158"/>
      <c r="DY58" s="158"/>
      <c r="DZ58" s="27"/>
      <c r="EA58" s="157"/>
      <c r="EB58" s="158"/>
      <c r="EC58" s="158"/>
      <c r="ED58" s="27"/>
      <c r="EE58" s="157"/>
      <c r="EF58" s="158"/>
      <c r="EG58" s="158"/>
      <c r="EH58" s="27"/>
      <c r="EI58" s="157"/>
      <c r="EJ58" s="158"/>
      <c r="EK58" s="158"/>
      <c r="EL58" s="27"/>
      <c r="EM58" s="157"/>
      <c r="EN58" s="158"/>
      <c r="EO58" s="158"/>
      <c r="EP58" s="27"/>
      <c r="EQ58" s="157"/>
      <c r="ER58" s="158"/>
      <c r="ES58" s="158"/>
      <c r="ET58" s="27"/>
      <c r="EU58" s="157"/>
      <c r="EV58" s="158"/>
      <c r="EW58" s="158"/>
      <c r="EX58" s="27"/>
      <c r="EY58" s="157"/>
      <c r="EZ58" s="158"/>
      <c r="FA58" s="158"/>
      <c r="FB58" s="27"/>
      <c r="FC58" s="157"/>
      <c r="FD58" s="158"/>
      <c r="FE58" s="158"/>
      <c r="FF58" s="27"/>
      <c r="FG58" s="157"/>
      <c r="FH58" s="158"/>
      <c r="FI58" s="158"/>
      <c r="FJ58" s="27"/>
      <c r="FK58" s="157"/>
      <c r="FL58" s="158"/>
      <c r="FM58" s="158"/>
      <c r="FN58" s="27"/>
      <c r="FO58" s="157"/>
      <c r="FP58" s="158"/>
      <c r="FQ58" s="158"/>
      <c r="FR58" s="27"/>
      <c r="FS58" s="157"/>
      <c r="FT58" s="158"/>
      <c r="FU58" s="158"/>
      <c r="FV58" s="27"/>
      <c r="FW58" s="157"/>
      <c r="FX58" s="158"/>
      <c r="FY58" s="158"/>
      <c r="FZ58" s="27"/>
      <c r="GA58" s="157"/>
      <c r="GB58" s="158"/>
      <c r="GC58" s="158"/>
      <c r="GD58" s="27"/>
      <c r="GE58" s="157"/>
      <c r="GF58" s="158"/>
      <c r="GG58" s="158"/>
      <c r="GH58" s="27"/>
      <c r="GI58" s="157"/>
      <c r="GJ58" s="158"/>
      <c r="GK58" s="158"/>
      <c r="GL58" s="27"/>
      <c r="GM58" s="157"/>
      <c r="GN58" s="158"/>
      <c r="GO58" s="158"/>
      <c r="GP58" s="27"/>
      <c r="GQ58" s="157"/>
      <c r="GR58" s="158"/>
      <c r="GS58" s="158"/>
      <c r="GT58" s="27"/>
      <c r="GU58" s="157"/>
      <c r="GV58" s="158"/>
      <c r="GW58" s="158"/>
      <c r="GX58" s="27"/>
      <c r="GY58" s="157"/>
      <c r="GZ58" s="158"/>
      <c r="HA58" s="158"/>
      <c r="HB58" s="27"/>
      <c r="HC58" s="157"/>
      <c r="HD58" s="158"/>
      <c r="HE58" s="158"/>
      <c r="HF58" s="27"/>
      <c r="HG58" s="157"/>
      <c r="HH58" s="158"/>
      <c r="HI58" s="158"/>
      <c r="HJ58" s="27"/>
      <c r="HK58" s="157"/>
      <c r="HL58" s="158"/>
      <c r="HM58" s="158"/>
      <c r="HN58" s="27"/>
      <c r="HO58" s="157"/>
      <c r="HP58" s="158"/>
      <c r="HQ58" s="158"/>
      <c r="HR58" s="27"/>
      <c r="HS58" s="157"/>
      <c r="HT58" s="158"/>
      <c r="HU58" s="158"/>
      <c r="HV58" s="27"/>
      <c r="HW58" s="157"/>
      <c r="HX58" s="158"/>
      <c r="HY58" s="158"/>
      <c r="HZ58" s="27"/>
      <c r="IA58" s="157"/>
      <c r="IB58" s="158"/>
      <c r="IC58" s="158"/>
      <c r="ID58" s="27"/>
      <c r="IE58" s="157"/>
      <c r="IF58" s="158"/>
      <c r="IG58" s="158"/>
      <c r="IH58" s="27"/>
      <c r="II58" s="157"/>
      <c r="IJ58" s="158"/>
      <c r="IK58" s="158"/>
      <c r="IL58" s="27"/>
    </row>
    <row r="59" spans="1:246" s="155" customFormat="1">
      <c r="A59" s="141" t="s">
        <v>47</v>
      </c>
      <c r="B59" s="2"/>
      <c r="C59" s="2"/>
      <c r="D59" s="2"/>
    </row>
    <row r="60" spans="1:246" s="155" customFormat="1">
      <c r="A60" s="146" t="s">
        <v>97</v>
      </c>
      <c r="B60" s="145">
        <f>SUM([77]Deprec_Seguro_Juro!M19,[77]Deprec_Seguro_Juro!M65,[77]Deprec_Seguro_Juro!M109)</f>
        <v>531.20000000000005</v>
      </c>
      <c r="C60" s="145">
        <f>ROUND((B60/Produtividade_Media*Saca),2)</f>
        <v>0.01</v>
      </c>
      <c r="D60" s="57">
        <f>B60/$B$71</f>
        <v>1.1713453332089169E-2</v>
      </c>
    </row>
    <row r="61" spans="1:246" s="155" customFormat="1">
      <c r="A61" s="146" t="s">
        <v>96</v>
      </c>
      <c r="B61" s="145">
        <f>ROUND((B18*[77]Entrada!$B$29),2)</f>
        <v>59.36</v>
      </c>
      <c r="C61" s="145">
        <f>ROUND((B61/Produtividade_Media*Saca),2)</f>
        <v>0</v>
      </c>
      <c r="D61" s="57">
        <f>B61/$B$71</f>
        <v>1.3089431283750245E-3</v>
      </c>
    </row>
    <row r="62" spans="1:246" s="155" customFormat="1">
      <c r="A62" s="146" t="s">
        <v>95</v>
      </c>
      <c r="B62" s="145">
        <f>SUM([77]Deprec_Seguro_Juro!K19,[77]Deprec_Seguro_Juro!K66,[77]Deprec_Seguro_Juro!K110)</f>
        <v>0</v>
      </c>
      <c r="C62" s="145">
        <f>ROUND((B62/Produtividade_Media*Saca),2)</f>
        <v>0</v>
      </c>
      <c r="D62" s="57">
        <f>B62/$B$71</f>
        <v>0</v>
      </c>
    </row>
    <row r="63" spans="1:246" s="155" customFormat="1">
      <c r="A63" s="146" t="s">
        <v>337</v>
      </c>
      <c r="B63" s="145">
        <f>ROUND(IF([77]Custeio!$D$5="",(IF([77]Custeio!$D$6="",(([77]Custeio!$D$7*[77]Preços!$C$126/[77]Custeio!$J$4)*[77]Custeio!$E$2),(([77]Custeio!$D$6/[77]Custeio!$J$4)*[77]Custeio!$E$2))),((([77]Custeio!#REF!*(Produtividade_Media/Saca)*[77]Preços!C119)/[77]Custeio!#REF!)*[77]Custeio!$E$2)),2)</f>
        <v>1980</v>
      </c>
      <c r="C63" s="145">
        <f>ROUND((B63/Produtividade_Media*Saca),2)</f>
        <v>0.04</v>
      </c>
      <c r="D63" s="57">
        <f>B63/$B$71</f>
        <v>4.3660838850784173E-2</v>
      </c>
      <c r="E63" s="158"/>
      <c r="F63" s="27"/>
      <c r="G63" s="157"/>
      <c r="H63" s="158"/>
      <c r="I63" s="158"/>
      <c r="J63" s="27"/>
      <c r="K63" s="157"/>
      <c r="L63" s="158"/>
      <c r="M63" s="158"/>
      <c r="N63" s="27"/>
      <c r="O63" s="157"/>
      <c r="P63" s="158"/>
      <c r="Q63" s="158"/>
      <c r="R63" s="27"/>
      <c r="S63" s="157"/>
      <c r="T63" s="158"/>
      <c r="U63" s="158"/>
      <c r="V63" s="27"/>
      <c r="W63" s="157"/>
      <c r="X63" s="158"/>
      <c r="Y63" s="158"/>
      <c r="Z63" s="27"/>
      <c r="AA63" s="157"/>
      <c r="AB63" s="158"/>
      <c r="AC63" s="158"/>
      <c r="AD63" s="27"/>
      <c r="AE63" s="157"/>
      <c r="AF63" s="158"/>
      <c r="AG63" s="158"/>
      <c r="AH63" s="27"/>
      <c r="AI63" s="157"/>
      <c r="AJ63" s="158"/>
      <c r="AK63" s="158"/>
      <c r="AL63" s="27"/>
      <c r="AM63" s="157"/>
      <c r="AN63" s="158"/>
      <c r="AO63" s="158"/>
      <c r="AP63" s="27"/>
      <c r="AQ63" s="157"/>
      <c r="AR63" s="158"/>
      <c r="AS63" s="158"/>
      <c r="AT63" s="27"/>
      <c r="AU63" s="157"/>
      <c r="AV63" s="158"/>
      <c r="AW63" s="158"/>
      <c r="AX63" s="27"/>
      <c r="AY63" s="157"/>
      <c r="AZ63" s="158"/>
      <c r="BA63" s="158"/>
      <c r="BB63" s="27"/>
      <c r="BC63" s="157"/>
      <c r="BD63" s="158"/>
      <c r="BE63" s="158"/>
      <c r="BF63" s="27"/>
      <c r="BG63" s="157"/>
      <c r="BH63" s="158"/>
      <c r="BI63" s="158"/>
      <c r="BJ63" s="27"/>
      <c r="BK63" s="157"/>
      <c r="BL63" s="158"/>
      <c r="BM63" s="158"/>
      <c r="BN63" s="27"/>
      <c r="BO63" s="157"/>
      <c r="BP63" s="158"/>
      <c r="BQ63" s="158"/>
      <c r="BR63" s="27"/>
      <c r="BS63" s="157"/>
      <c r="BT63" s="158"/>
      <c r="BU63" s="158"/>
      <c r="BV63" s="27"/>
      <c r="BW63" s="157"/>
      <c r="BX63" s="158"/>
      <c r="BY63" s="158"/>
      <c r="BZ63" s="27"/>
      <c r="CA63" s="157"/>
      <c r="CB63" s="158"/>
      <c r="CC63" s="158"/>
      <c r="CD63" s="27"/>
      <c r="CE63" s="157"/>
      <c r="CF63" s="158"/>
      <c r="CG63" s="158"/>
      <c r="CH63" s="27"/>
      <c r="CI63" s="157"/>
      <c r="CJ63" s="158"/>
      <c r="CK63" s="158"/>
      <c r="CL63" s="27"/>
      <c r="CM63" s="157"/>
      <c r="CN63" s="158"/>
      <c r="CO63" s="158"/>
      <c r="CP63" s="27"/>
      <c r="CQ63" s="157"/>
      <c r="CR63" s="158"/>
      <c r="CS63" s="158"/>
      <c r="CT63" s="27"/>
      <c r="CU63" s="157"/>
      <c r="CV63" s="158"/>
      <c r="CW63" s="158"/>
      <c r="CX63" s="27"/>
      <c r="CY63" s="157"/>
      <c r="CZ63" s="158"/>
      <c r="DA63" s="158"/>
      <c r="DB63" s="27"/>
      <c r="DC63" s="157"/>
      <c r="DD63" s="158"/>
      <c r="DE63" s="158"/>
      <c r="DF63" s="27"/>
      <c r="DG63" s="157"/>
      <c r="DH63" s="158"/>
      <c r="DI63" s="158"/>
      <c r="DJ63" s="27"/>
      <c r="DK63" s="157"/>
      <c r="DL63" s="158"/>
      <c r="DM63" s="158"/>
      <c r="DN63" s="27"/>
      <c r="DO63" s="157"/>
      <c r="DP63" s="158"/>
      <c r="DQ63" s="158"/>
      <c r="DR63" s="27"/>
      <c r="DS63" s="157"/>
      <c r="DT63" s="158"/>
      <c r="DU63" s="158"/>
      <c r="DV63" s="27"/>
      <c r="DW63" s="157"/>
      <c r="DX63" s="158"/>
      <c r="DY63" s="158"/>
      <c r="DZ63" s="27"/>
      <c r="EA63" s="157"/>
      <c r="EB63" s="158"/>
      <c r="EC63" s="158"/>
      <c r="ED63" s="27"/>
      <c r="EE63" s="157"/>
      <c r="EF63" s="158"/>
      <c r="EG63" s="158"/>
      <c r="EH63" s="27"/>
      <c r="EI63" s="157"/>
      <c r="EJ63" s="158"/>
      <c r="EK63" s="158"/>
      <c r="EL63" s="27"/>
      <c r="EM63" s="157"/>
      <c r="EN63" s="158"/>
      <c r="EO63" s="158"/>
      <c r="EP63" s="27"/>
      <c r="EQ63" s="157"/>
      <c r="ER63" s="158"/>
      <c r="ES63" s="158"/>
      <c r="ET63" s="27"/>
      <c r="EU63" s="157"/>
      <c r="EV63" s="158"/>
      <c r="EW63" s="158"/>
      <c r="EX63" s="27"/>
      <c r="EY63" s="157"/>
      <c r="EZ63" s="158"/>
      <c r="FA63" s="158"/>
      <c r="FB63" s="27"/>
      <c r="FC63" s="157"/>
      <c r="FD63" s="158"/>
      <c r="FE63" s="158"/>
      <c r="FF63" s="27"/>
      <c r="FG63" s="157"/>
      <c r="FH63" s="158"/>
      <c r="FI63" s="158"/>
      <c r="FJ63" s="27"/>
      <c r="FK63" s="157"/>
      <c r="FL63" s="158"/>
      <c r="FM63" s="158"/>
      <c r="FN63" s="27"/>
      <c r="FO63" s="157"/>
      <c r="FP63" s="158"/>
      <c r="FQ63" s="158"/>
      <c r="FR63" s="27"/>
      <c r="FS63" s="157"/>
      <c r="FT63" s="158"/>
      <c r="FU63" s="158"/>
      <c r="FV63" s="27"/>
      <c r="FW63" s="157"/>
      <c r="FX63" s="158"/>
      <c r="FY63" s="158"/>
      <c r="FZ63" s="27"/>
      <c r="GA63" s="157"/>
      <c r="GB63" s="158"/>
      <c r="GC63" s="158"/>
      <c r="GD63" s="27"/>
      <c r="GE63" s="157"/>
      <c r="GF63" s="158"/>
      <c r="GG63" s="158"/>
      <c r="GH63" s="27"/>
      <c r="GI63" s="157"/>
      <c r="GJ63" s="158"/>
      <c r="GK63" s="158"/>
      <c r="GL63" s="27"/>
      <c r="GM63" s="157"/>
      <c r="GN63" s="158"/>
      <c r="GO63" s="158"/>
      <c r="GP63" s="27"/>
      <c r="GQ63" s="157"/>
      <c r="GR63" s="158"/>
      <c r="GS63" s="158"/>
      <c r="GT63" s="27"/>
      <c r="GU63" s="157"/>
      <c r="GV63" s="158"/>
      <c r="GW63" s="158"/>
      <c r="GX63" s="27"/>
      <c r="GY63" s="157"/>
      <c r="GZ63" s="158"/>
      <c r="HA63" s="158"/>
      <c r="HB63" s="27"/>
      <c r="HC63" s="157"/>
      <c r="HD63" s="158"/>
      <c r="HE63" s="158"/>
      <c r="HF63" s="27"/>
      <c r="HG63" s="157"/>
      <c r="HH63" s="158"/>
      <c r="HI63" s="158"/>
      <c r="HJ63" s="27"/>
      <c r="HK63" s="157"/>
      <c r="HL63" s="158"/>
      <c r="HM63" s="158"/>
      <c r="HN63" s="27"/>
      <c r="HO63" s="157"/>
      <c r="HP63" s="158"/>
      <c r="HQ63" s="158"/>
      <c r="HR63" s="27"/>
      <c r="HS63" s="157"/>
      <c r="HT63" s="158"/>
      <c r="HU63" s="158"/>
      <c r="HV63" s="27"/>
      <c r="HW63" s="157"/>
      <c r="HX63" s="158"/>
      <c r="HY63" s="158"/>
      <c r="HZ63" s="27"/>
      <c r="IA63" s="157"/>
      <c r="IB63" s="158"/>
      <c r="IC63" s="158"/>
      <c r="ID63" s="27"/>
      <c r="IE63" s="157"/>
      <c r="IF63" s="158"/>
      <c r="IG63" s="158"/>
      <c r="IH63" s="27"/>
      <c r="II63" s="157"/>
      <c r="IJ63" s="158"/>
      <c r="IK63" s="158"/>
      <c r="IL63" s="27"/>
    </row>
    <row r="64" spans="1:246" s="155" customFormat="1">
      <c r="A64" s="313" t="s">
        <v>94</v>
      </c>
      <c r="B64" s="316">
        <f>SUM(B60:B63)</f>
        <v>2570.56</v>
      </c>
      <c r="C64" s="316">
        <f>SUM(C60:C63)</f>
        <v>0.05</v>
      </c>
      <c r="D64" s="75">
        <f>SUM(D60:D63)</f>
        <v>5.6683235311248366E-2</v>
      </c>
      <c r="E64" s="158"/>
      <c r="F64" s="27"/>
      <c r="G64" s="157"/>
      <c r="H64" s="158"/>
      <c r="I64" s="158"/>
      <c r="J64" s="27"/>
      <c r="K64" s="157"/>
      <c r="L64" s="158"/>
      <c r="M64" s="158"/>
      <c r="N64" s="27"/>
      <c r="O64" s="157"/>
      <c r="P64" s="158"/>
      <c r="Q64" s="158"/>
      <c r="R64" s="27"/>
      <c r="S64" s="157"/>
      <c r="T64" s="158"/>
      <c r="U64" s="158"/>
      <c r="V64" s="27"/>
      <c r="W64" s="157"/>
      <c r="X64" s="158"/>
      <c r="Y64" s="158"/>
      <c r="Z64" s="27"/>
      <c r="AA64" s="157"/>
      <c r="AB64" s="158"/>
      <c r="AC64" s="158"/>
      <c r="AD64" s="27"/>
      <c r="AE64" s="157"/>
      <c r="AF64" s="158"/>
      <c r="AG64" s="158"/>
      <c r="AH64" s="27"/>
      <c r="AI64" s="157"/>
      <c r="AJ64" s="158"/>
      <c r="AK64" s="158"/>
      <c r="AL64" s="27"/>
      <c r="AM64" s="157"/>
      <c r="AN64" s="158"/>
      <c r="AO64" s="158"/>
      <c r="AP64" s="27"/>
      <c r="AQ64" s="157"/>
      <c r="AR64" s="158"/>
      <c r="AS64" s="158"/>
      <c r="AT64" s="27"/>
      <c r="AU64" s="157"/>
      <c r="AV64" s="158"/>
      <c r="AW64" s="158"/>
      <c r="AX64" s="27"/>
      <c r="AY64" s="157"/>
      <c r="AZ64" s="158"/>
      <c r="BA64" s="158"/>
      <c r="BB64" s="27"/>
      <c r="BC64" s="157"/>
      <c r="BD64" s="158"/>
      <c r="BE64" s="158"/>
      <c r="BF64" s="27"/>
      <c r="BG64" s="157"/>
      <c r="BH64" s="158"/>
      <c r="BI64" s="158"/>
      <c r="BJ64" s="27"/>
      <c r="BK64" s="157"/>
      <c r="BL64" s="158"/>
      <c r="BM64" s="158"/>
      <c r="BN64" s="27"/>
      <c r="BO64" s="157"/>
      <c r="BP64" s="158"/>
      <c r="BQ64" s="158"/>
      <c r="BR64" s="27"/>
      <c r="BS64" s="157"/>
      <c r="BT64" s="158"/>
      <c r="BU64" s="158"/>
      <c r="BV64" s="27"/>
      <c r="BW64" s="157"/>
      <c r="BX64" s="158"/>
      <c r="BY64" s="158"/>
      <c r="BZ64" s="27"/>
      <c r="CA64" s="157"/>
      <c r="CB64" s="158"/>
      <c r="CC64" s="158"/>
      <c r="CD64" s="27"/>
      <c r="CE64" s="157"/>
      <c r="CF64" s="158"/>
      <c r="CG64" s="158"/>
      <c r="CH64" s="27"/>
      <c r="CI64" s="157"/>
      <c r="CJ64" s="158"/>
      <c r="CK64" s="158"/>
      <c r="CL64" s="27"/>
      <c r="CM64" s="157"/>
      <c r="CN64" s="158"/>
      <c r="CO64" s="158"/>
      <c r="CP64" s="27"/>
      <c r="CQ64" s="157"/>
      <c r="CR64" s="158"/>
      <c r="CS64" s="158"/>
      <c r="CT64" s="27"/>
      <c r="CU64" s="157"/>
      <c r="CV64" s="158"/>
      <c r="CW64" s="158"/>
      <c r="CX64" s="27"/>
      <c r="CY64" s="157"/>
      <c r="CZ64" s="158"/>
      <c r="DA64" s="158"/>
      <c r="DB64" s="27"/>
      <c r="DC64" s="157"/>
      <c r="DD64" s="158"/>
      <c r="DE64" s="158"/>
      <c r="DF64" s="27"/>
      <c r="DG64" s="157"/>
      <c r="DH64" s="158"/>
      <c r="DI64" s="158"/>
      <c r="DJ64" s="27"/>
      <c r="DK64" s="157"/>
      <c r="DL64" s="158"/>
      <c r="DM64" s="158"/>
      <c r="DN64" s="27"/>
      <c r="DO64" s="157"/>
      <c r="DP64" s="158"/>
      <c r="DQ64" s="158"/>
      <c r="DR64" s="27"/>
      <c r="DS64" s="157"/>
      <c r="DT64" s="158"/>
      <c r="DU64" s="158"/>
      <c r="DV64" s="27"/>
      <c r="DW64" s="157"/>
      <c r="DX64" s="158"/>
      <c r="DY64" s="158"/>
      <c r="DZ64" s="27"/>
      <c r="EA64" s="157"/>
      <c r="EB64" s="158"/>
      <c r="EC64" s="158"/>
      <c r="ED64" s="27"/>
      <c r="EE64" s="157"/>
      <c r="EF64" s="158"/>
      <c r="EG64" s="158"/>
      <c r="EH64" s="27"/>
      <c r="EI64" s="157"/>
      <c r="EJ64" s="158"/>
      <c r="EK64" s="158"/>
      <c r="EL64" s="27"/>
      <c r="EM64" s="157"/>
      <c r="EN64" s="158"/>
      <c r="EO64" s="158"/>
      <c r="EP64" s="27"/>
      <c r="EQ64" s="157"/>
      <c r="ER64" s="158"/>
      <c r="ES64" s="158"/>
      <c r="ET64" s="27"/>
      <c r="EU64" s="157"/>
      <c r="EV64" s="158"/>
      <c r="EW64" s="158"/>
      <c r="EX64" s="27"/>
      <c r="EY64" s="157"/>
      <c r="EZ64" s="158"/>
      <c r="FA64" s="158"/>
      <c r="FB64" s="27"/>
      <c r="FC64" s="157"/>
      <c r="FD64" s="158"/>
      <c r="FE64" s="158"/>
      <c r="FF64" s="27"/>
      <c r="FG64" s="157"/>
      <c r="FH64" s="158"/>
      <c r="FI64" s="158"/>
      <c r="FJ64" s="27"/>
      <c r="FK64" s="157"/>
      <c r="FL64" s="158"/>
      <c r="FM64" s="158"/>
      <c r="FN64" s="27"/>
      <c r="FO64" s="157"/>
      <c r="FP64" s="158"/>
      <c r="FQ64" s="158"/>
      <c r="FR64" s="27"/>
      <c r="FS64" s="157"/>
      <c r="FT64" s="158"/>
      <c r="FU64" s="158"/>
      <c r="FV64" s="27"/>
      <c r="FW64" s="157"/>
      <c r="FX64" s="158"/>
      <c r="FY64" s="158"/>
      <c r="FZ64" s="27"/>
      <c r="GA64" s="157"/>
      <c r="GB64" s="158"/>
      <c r="GC64" s="158"/>
      <c r="GD64" s="27"/>
      <c r="GE64" s="157"/>
      <c r="GF64" s="158"/>
      <c r="GG64" s="158"/>
      <c r="GH64" s="27"/>
      <c r="GI64" s="157"/>
      <c r="GJ64" s="158"/>
      <c r="GK64" s="158"/>
      <c r="GL64" s="27"/>
      <c r="GM64" s="157"/>
      <c r="GN64" s="158"/>
      <c r="GO64" s="158"/>
      <c r="GP64" s="27"/>
      <c r="GQ64" s="157"/>
      <c r="GR64" s="158"/>
      <c r="GS64" s="158"/>
      <c r="GT64" s="27"/>
      <c r="GU64" s="157"/>
      <c r="GV64" s="158"/>
      <c r="GW64" s="158"/>
      <c r="GX64" s="27"/>
      <c r="GY64" s="157"/>
      <c r="GZ64" s="158"/>
      <c r="HA64" s="158"/>
      <c r="HB64" s="27"/>
      <c r="HC64" s="157"/>
      <c r="HD64" s="158"/>
      <c r="HE64" s="158"/>
      <c r="HF64" s="27"/>
      <c r="HG64" s="157"/>
      <c r="HH64" s="158"/>
      <c r="HI64" s="158"/>
      <c r="HJ64" s="27"/>
      <c r="HK64" s="157"/>
      <c r="HL64" s="158"/>
      <c r="HM64" s="158"/>
      <c r="HN64" s="27"/>
      <c r="HO64" s="157"/>
      <c r="HP64" s="158"/>
      <c r="HQ64" s="158"/>
      <c r="HR64" s="27"/>
      <c r="HS64" s="157"/>
      <c r="HT64" s="158"/>
      <c r="HU64" s="158"/>
      <c r="HV64" s="27"/>
      <c r="HW64" s="157"/>
      <c r="HX64" s="158"/>
      <c r="HY64" s="158"/>
      <c r="HZ64" s="27"/>
      <c r="IA64" s="157"/>
      <c r="IB64" s="158"/>
      <c r="IC64" s="158"/>
      <c r="ID64" s="27"/>
      <c r="IE64" s="157"/>
      <c r="IF64" s="158"/>
      <c r="IG64" s="158"/>
      <c r="IH64" s="27"/>
      <c r="II64" s="157"/>
      <c r="IJ64" s="158"/>
      <c r="IK64" s="158"/>
      <c r="IL64" s="27"/>
    </row>
    <row r="65" spans="1:246" s="155" customFormat="1">
      <c r="A65" s="313" t="s">
        <v>93</v>
      </c>
      <c r="B65" s="314">
        <f>SUM(B58,B64)</f>
        <v>2570.56</v>
      </c>
      <c r="C65" s="314">
        <f>SUM(C58,C64)</f>
        <v>0.05</v>
      </c>
      <c r="D65" s="315">
        <f>SUM(D58,D64)</f>
        <v>5.6683235311248366E-2</v>
      </c>
      <c r="E65" s="157"/>
      <c r="F65" s="158"/>
      <c r="G65" s="158"/>
      <c r="H65" s="158"/>
      <c r="I65" s="157"/>
      <c r="J65" s="158"/>
      <c r="K65" s="158"/>
      <c r="L65" s="158"/>
      <c r="M65" s="157"/>
      <c r="N65" s="158"/>
      <c r="O65" s="158"/>
      <c r="P65" s="158"/>
      <c r="Q65" s="157"/>
      <c r="R65" s="158"/>
      <c r="S65" s="158"/>
      <c r="T65" s="158"/>
      <c r="U65" s="157"/>
      <c r="V65" s="158"/>
      <c r="W65" s="158"/>
      <c r="X65" s="158"/>
      <c r="Y65" s="157"/>
      <c r="Z65" s="158"/>
      <c r="AA65" s="158"/>
      <c r="AB65" s="158"/>
      <c r="AC65" s="157"/>
      <c r="AD65" s="158"/>
      <c r="AE65" s="158"/>
      <c r="AF65" s="158"/>
      <c r="AG65" s="157"/>
      <c r="AH65" s="158"/>
      <c r="AI65" s="158"/>
      <c r="AJ65" s="158"/>
      <c r="AK65" s="157"/>
      <c r="AL65" s="158"/>
      <c r="AM65" s="158"/>
      <c r="AN65" s="158"/>
      <c r="AO65" s="157"/>
      <c r="AP65" s="158"/>
      <c r="AQ65" s="158"/>
      <c r="AR65" s="158"/>
      <c r="AS65" s="157"/>
      <c r="AT65" s="158"/>
      <c r="AU65" s="158"/>
      <c r="AV65" s="158"/>
      <c r="AW65" s="157"/>
      <c r="AX65" s="158"/>
      <c r="AY65" s="158"/>
      <c r="AZ65" s="158"/>
      <c r="BA65" s="157"/>
      <c r="BB65" s="158"/>
      <c r="BC65" s="158"/>
      <c r="BD65" s="158"/>
      <c r="BE65" s="157"/>
      <c r="BF65" s="158"/>
      <c r="BG65" s="158"/>
      <c r="BH65" s="158"/>
      <c r="BI65" s="157"/>
      <c r="BJ65" s="158"/>
      <c r="BK65" s="158"/>
      <c r="BL65" s="158"/>
      <c r="BM65" s="157"/>
      <c r="BN65" s="158"/>
      <c r="BO65" s="158"/>
      <c r="BP65" s="158"/>
      <c r="BQ65" s="157"/>
      <c r="BR65" s="158"/>
      <c r="BS65" s="158"/>
      <c r="BT65" s="158"/>
      <c r="BU65" s="157"/>
      <c r="BV65" s="158"/>
      <c r="BW65" s="158"/>
      <c r="BX65" s="158"/>
      <c r="BY65" s="157"/>
      <c r="BZ65" s="158"/>
      <c r="CA65" s="158"/>
      <c r="CB65" s="158"/>
      <c r="CC65" s="157"/>
      <c r="CD65" s="158"/>
      <c r="CE65" s="158"/>
      <c r="CF65" s="158"/>
      <c r="CG65" s="157"/>
      <c r="CH65" s="158"/>
      <c r="CI65" s="158"/>
      <c r="CJ65" s="158"/>
      <c r="CK65" s="157"/>
      <c r="CL65" s="158"/>
      <c r="CM65" s="158"/>
      <c r="CN65" s="158"/>
      <c r="CO65" s="157"/>
      <c r="CP65" s="158"/>
      <c r="CQ65" s="158"/>
      <c r="CR65" s="158"/>
      <c r="CS65" s="157"/>
      <c r="CT65" s="158"/>
      <c r="CU65" s="158"/>
      <c r="CV65" s="158"/>
      <c r="CW65" s="157"/>
      <c r="CX65" s="158"/>
      <c r="CY65" s="158"/>
      <c r="CZ65" s="158"/>
      <c r="DA65" s="157"/>
      <c r="DB65" s="158"/>
      <c r="DC65" s="158"/>
      <c r="DD65" s="158"/>
      <c r="DE65" s="157"/>
      <c r="DF65" s="158"/>
      <c r="DG65" s="158"/>
      <c r="DH65" s="158"/>
      <c r="DI65" s="157"/>
      <c r="DJ65" s="158"/>
      <c r="DK65" s="158"/>
      <c r="DL65" s="158"/>
      <c r="DM65" s="157"/>
      <c r="DN65" s="158"/>
      <c r="DO65" s="158"/>
      <c r="DP65" s="158"/>
      <c r="DQ65" s="157"/>
      <c r="DR65" s="158"/>
      <c r="DS65" s="158"/>
      <c r="DT65" s="158"/>
      <c r="DU65" s="157"/>
      <c r="DV65" s="158"/>
      <c r="DW65" s="158"/>
      <c r="DX65" s="158"/>
      <c r="DY65" s="157"/>
      <c r="DZ65" s="158"/>
      <c r="EA65" s="158"/>
      <c r="EB65" s="158"/>
      <c r="EC65" s="157"/>
      <c r="ED65" s="158"/>
      <c r="EE65" s="158"/>
      <c r="EF65" s="158"/>
      <c r="EG65" s="157"/>
      <c r="EH65" s="158"/>
      <c r="EI65" s="158"/>
      <c r="EJ65" s="158"/>
      <c r="EK65" s="157"/>
      <c r="EL65" s="158"/>
      <c r="EM65" s="158"/>
      <c r="EN65" s="158"/>
      <c r="EO65" s="157"/>
      <c r="EP65" s="158"/>
      <c r="EQ65" s="158"/>
      <c r="ER65" s="158"/>
      <c r="ES65" s="157"/>
      <c r="ET65" s="158"/>
      <c r="EU65" s="158"/>
      <c r="EV65" s="158"/>
      <c r="EW65" s="157"/>
      <c r="EX65" s="158"/>
      <c r="EY65" s="158"/>
      <c r="EZ65" s="158"/>
      <c r="FA65" s="157"/>
      <c r="FB65" s="158"/>
      <c r="FC65" s="158"/>
      <c r="FD65" s="158"/>
      <c r="FE65" s="157"/>
      <c r="FF65" s="158"/>
      <c r="FG65" s="158"/>
      <c r="FH65" s="158"/>
      <c r="FI65" s="157"/>
      <c r="FJ65" s="158"/>
      <c r="FK65" s="158"/>
      <c r="FL65" s="158"/>
      <c r="FM65" s="157"/>
      <c r="FN65" s="158"/>
      <c r="FO65" s="158"/>
      <c r="FP65" s="158"/>
      <c r="FQ65" s="157"/>
      <c r="FR65" s="158"/>
      <c r="FS65" s="158"/>
      <c r="FT65" s="158"/>
      <c r="FU65" s="157"/>
      <c r="FV65" s="158"/>
      <c r="FW65" s="158"/>
      <c r="FX65" s="158"/>
      <c r="FY65" s="157"/>
      <c r="FZ65" s="158"/>
      <c r="GA65" s="158"/>
      <c r="GB65" s="158"/>
      <c r="GC65" s="157"/>
      <c r="GD65" s="158"/>
      <c r="GE65" s="158"/>
      <c r="GF65" s="158"/>
      <c r="GG65" s="157"/>
      <c r="GH65" s="158"/>
      <c r="GI65" s="158"/>
      <c r="GJ65" s="158"/>
      <c r="GK65" s="157"/>
      <c r="GL65" s="158"/>
      <c r="GM65" s="158"/>
      <c r="GN65" s="158"/>
      <c r="GO65" s="157"/>
      <c r="GP65" s="158"/>
      <c r="GQ65" s="158"/>
      <c r="GR65" s="158"/>
      <c r="GS65" s="157"/>
      <c r="GT65" s="158"/>
      <c r="GU65" s="158"/>
      <c r="GV65" s="158"/>
      <c r="GW65" s="157"/>
      <c r="GX65" s="158"/>
      <c r="GY65" s="158"/>
      <c r="GZ65" s="158"/>
      <c r="HA65" s="157"/>
      <c r="HB65" s="158"/>
      <c r="HC65" s="158"/>
      <c r="HD65" s="158"/>
      <c r="HE65" s="157"/>
      <c r="HF65" s="158"/>
      <c r="HG65" s="158"/>
      <c r="HH65" s="158"/>
      <c r="HI65" s="157"/>
      <c r="HJ65" s="158"/>
      <c r="HK65" s="158"/>
      <c r="HL65" s="158"/>
      <c r="HM65" s="157"/>
      <c r="HN65" s="158"/>
      <c r="HO65" s="158"/>
      <c r="HP65" s="158"/>
      <c r="HQ65" s="157"/>
      <c r="HR65" s="158"/>
      <c r="HS65" s="158"/>
      <c r="HT65" s="158"/>
      <c r="HU65" s="157"/>
      <c r="HV65" s="158"/>
      <c r="HW65" s="158"/>
      <c r="HX65" s="158"/>
      <c r="HY65" s="157"/>
      <c r="HZ65" s="158"/>
      <c r="IA65" s="158"/>
      <c r="IB65" s="158"/>
      <c r="IC65" s="157"/>
      <c r="ID65" s="158"/>
      <c r="IE65" s="158"/>
      <c r="IF65" s="158"/>
      <c r="IG65" s="157"/>
      <c r="IH65" s="158"/>
      <c r="II65" s="158"/>
      <c r="IJ65" s="158"/>
    </row>
    <row r="66" spans="1:246" s="156" customFormat="1">
      <c r="A66" s="313" t="s">
        <v>53</v>
      </c>
      <c r="B66" s="314">
        <f>SUM(B53,B65)</f>
        <v>44121.063868135301</v>
      </c>
      <c r="C66" s="314">
        <f>SUM(C53,C65)</f>
        <v>0.88000000000000012</v>
      </c>
      <c r="D66" s="315">
        <f>SUM(D53,D65)</f>
        <v>0.94882707126472277</v>
      </c>
    </row>
    <row r="67" spans="1:246" s="155" customFormat="1">
      <c r="A67" s="141" t="s">
        <v>85</v>
      </c>
      <c r="B67" s="2"/>
      <c r="C67" s="2"/>
      <c r="D67" s="2"/>
    </row>
    <row r="68" spans="1:246" s="155" customFormat="1">
      <c r="A68" s="138" t="s">
        <v>338</v>
      </c>
      <c r="B68" s="145">
        <f>SUM([77]Deprec_Seguro_Juro!L19,[77]Deprec_Seguro_Juro!L66,[77]Deprec_Seguro_Juro!L110)</f>
        <v>0</v>
      </c>
      <c r="C68" s="145">
        <f>ROUND((B68/Produtividade_Media*Saca),2)</f>
        <v>0</v>
      </c>
      <c r="D68" s="57">
        <f>B68/$B$71</f>
        <v>0</v>
      </c>
    </row>
    <row r="69" spans="1:246" s="155" customFormat="1">
      <c r="A69" s="138" t="s">
        <v>339</v>
      </c>
      <c r="B69" s="145">
        <f>ROUND(IF(Preço_da_terra="",([77]Preços!G89*50%*([77]Custeio!$D$4*[77]Preços!C126)/[77]Custeio!$J$4*[77]Custeio!E1),([77]Preços!G89*50%*Preço_da_terra/[77]Custeio!$J$4*[77]Custeio!E1)),2)</f>
        <v>1228.5</v>
      </c>
      <c r="C69" s="145">
        <f>ROUND((B69/Produtividade_Media*Saca),2)</f>
        <v>0.02</v>
      </c>
      <c r="D69" s="57">
        <f>B69/$B$71</f>
        <v>2.7089565923327452E-2</v>
      </c>
    </row>
    <row r="70" spans="1:246" s="155" customFormat="1">
      <c r="A70" s="313" t="s">
        <v>89</v>
      </c>
      <c r="B70" s="314">
        <f>SUM(B68:B69)</f>
        <v>1228.5</v>
      </c>
      <c r="C70" s="314">
        <f>SUM(C68:C69)</f>
        <v>0.02</v>
      </c>
      <c r="D70" s="315">
        <f>SUM(D68:D69)</f>
        <v>2.7089565923327452E-2</v>
      </c>
      <c r="E70" s="158"/>
      <c r="F70" s="27"/>
      <c r="G70" s="157"/>
      <c r="H70" s="158"/>
      <c r="I70" s="158"/>
      <c r="J70" s="27"/>
      <c r="K70" s="157"/>
      <c r="L70" s="158"/>
      <c r="M70" s="158"/>
      <c r="N70" s="27"/>
      <c r="O70" s="157"/>
      <c r="P70" s="158"/>
      <c r="Q70" s="158"/>
      <c r="R70" s="27"/>
      <c r="S70" s="157"/>
      <c r="T70" s="158"/>
      <c r="U70" s="158"/>
      <c r="V70" s="27"/>
      <c r="W70" s="157"/>
      <c r="X70" s="158"/>
      <c r="Y70" s="158"/>
      <c r="Z70" s="27"/>
      <c r="AA70" s="157"/>
      <c r="AB70" s="158"/>
      <c r="AC70" s="158"/>
      <c r="AD70" s="27"/>
      <c r="AE70" s="157"/>
      <c r="AF70" s="158"/>
      <c r="AG70" s="158"/>
      <c r="AH70" s="27"/>
      <c r="AI70" s="157"/>
      <c r="AJ70" s="158"/>
      <c r="AK70" s="158"/>
      <c r="AL70" s="27"/>
      <c r="AM70" s="157"/>
      <c r="AN70" s="158"/>
      <c r="AO70" s="158"/>
      <c r="AP70" s="27"/>
      <c r="AQ70" s="157"/>
      <c r="AR70" s="158"/>
      <c r="AS70" s="158"/>
      <c r="AT70" s="27"/>
      <c r="AU70" s="157"/>
      <c r="AV70" s="158"/>
      <c r="AW70" s="158"/>
      <c r="AX70" s="27"/>
      <c r="AY70" s="157"/>
      <c r="AZ70" s="158"/>
      <c r="BA70" s="158"/>
      <c r="BB70" s="27"/>
      <c r="BC70" s="157"/>
      <c r="BD70" s="158"/>
      <c r="BE70" s="158"/>
      <c r="BF70" s="27"/>
      <c r="BG70" s="157"/>
      <c r="BH70" s="158"/>
      <c r="BI70" s="158"/>
      <c r="BJ70" s="27"/>
      <c r="BK70" s="157"/>
      <c r="BL70" s="158"/>
      <c r="BM70" s="158"/>
      <c r="BN70" s="27"/>
      <c r="BO70" s="157"/>
      <c r="BP70" s="158"/>
      <c r="BQ70" s="158"/>
      <c r="BR70" s="27"/>
      <c r="BS70" s="157"/>
      <c r="BT70" s="158"/>
      <c r="BU70" s="158"/>
      <c r="BV70" s="27"/>
      <c r="BW70" s="157"/>
      <c r="BX70" s="158"/>
      <c r="BY70" s="158"/>
      <c r="BZ70" s="27"/>
      <c r="CA70" s="157"/>
      <c r="CB70" s="158"/>
      <c r="CC70" s="158"/>
      <c r="CD70" s="27"/>
      <c r="CE70" s="157"/>
      <c r="CF70" s="158"/>
      <c r="CG70" s="158"/>
      <c r="CH70" s="27"/>
      <c r="CI70" s="157"/>
      <c r="CJ70" s="158"/>
      <c r="CK70" s="158"/>
      <c r="CL70" s="27"/>
      <c r="CM70" s="157"/>
      <c r="CN70" s="158"/>
      <c r="CO70" s="158"/>
      <c r="CP70" s="27"/>
      <c r="CQ70" s="157"/>
      <c r="CR70" s="158"/>
      <c r="CS70" s="158"/>
      <c r="CT70" s="27"/>
      <c r="CU70" s="157"/>
      <c r="CV70" s="158"/>
      <c r="CW70" s="158"/>
      <c r="CX70" s="27"/>
      <c r="CY70" s="157"/>
      <c r="CZ70" s="158"/>
      <c r="DA70" s="158"/>
      <c r="DB70" s="27"/>
      <c r="DC70" s="157"/>
      <c r="DD70" s="158"/>
      <c r="DE70" s="158"/>
      <c r="DF70" s="27"/>
      <c r="DG70" s="157"/>
      <c r="DH70" s="158"/>
      <c r="DI70" s="158"/>
      <c r="DJ70" s="27"/>
      <c r="DK70" s="157"/>
      <c r="DL70" s="158"/>
      <c r="DM70" s="158"/>
      <c r="DN70" s="27"/>
      <c r="DO70" s="157"/>
      <c r="DP70" s="158"/>
      <c r="DQ70" s="158"/>
      <c r="DR70" s="27"/>
      <c r="DS70" s="157"/>
      <c r="DT70" s="158"/>
      <c r="DU70" s="158"/>
      <c r="DV70" s="27"/>
      <c r="DW70" s="157"/>
      <c r="DX70" s="158"/>
      <c r="DY70" s="158"/>
      <c r="DZ70" s="27"/>
      <c r="EA70" s="157"/>
      <c r="EB70" s="158"/>
      <c r="EC70" s="158"/>
      <c r="ED70" s="27"/>
      <c r="EE70" s="157"/>
      <c r="EF70" s="158"/>
      <c r="EG70" s="158"/>
      <c r="EH70" s="27"/>
      <c r="EI70" s="157"/>
      <c r="EJ70" s="158"/>
      <c r="EK70" s="158"/>
      <c r="EL70" s="27"/>
      <c r="EM70" s="157"/>
      <c r="EN70" s="158"/>
      <c r="EO70" s="158"/>
      <c r="EP70" s="27"/>
      <c r="EQ70" s="157"/>
      <c r="ER70" s="158"/>
      <c r="ES70" s="158"/>
      <c r="ET70" s="27"/>
      <c r="EU70" s="157"/>
      <c r="EV70" s="158"/>
      <c r="EW70" s="158"/>
      <c r="EX70" s="27"/>
      <c r="EY70" s="157"/>
      <c r="EZ70" s="158"/>
      <c r="FA70" s="158"/>
      <c r="FB70" s="27"/>
      <c r="FC70" s="157"/>
      <c r="FD70" s="158"/>
      <c r="FE70" s="158"/>
      <c r="FF70" s="27"/>
      <c r="FG70" s="157"/>
      <c r="FH70" s="158"/>
      <c r="FI70" s="158"/>
      <c r="FJ70" s="27"/>
      <c r="FK70" s="157"/>
      <c r="FL70" s="158"/>
      <c r="FM70" s="158"/>
      <c r="FN70" s="27"/>
      <c r="FO70" s="157"/>
      <c r="FP70" s="158"/>
      <c r="FQ70" s="158"/>
      <c r="FR70" s="27"/>
      <c r="FS70" s="157"/>
      <c r="FT70" s="158"/>
      <c r="FU70" s="158"/>
      <c r="FV70" s="27"/>
      <c r="FW70" s="157"/>
      <c r="FX70" s="158"/>
      <c r="FY70" s="158"/>
      <c r="FZ70" s="27"/>
      <c r="GA70" s="157"/>
      <c r="GB70" s="158"/>
      <c r="GC70" s="158"/>
      <c r="GD70" s="27"/>
      <c r="GE70" s="157"/>
      <c r="GF70" s="158"/>
      <c r="GG70" s="158"/>
      <c r="GH70" s="27"/>
      <c r="GI70" s="157"/>
      <c r="GJ70" s="158"/>
      <c r="GK70" s="158"/>
      <c r="GL70" s="27"/>
      <c r="GM70" s="157"/>
      <c r="GN70" s="158"/>
      <c r="GO70" s="158"/>
      <c r="GP70" s="27"/>
      <c r="GQ70" s="157"/>
      <c r="GR70" s="158"/>
      <c r="GS70" s="158"/>
      <c r="GT70" s="27"/>
      <c r="GU70" s="157"/>
      <c r="GV70" s="158"/>
      <c r="GW70" s="158"/>
      <c r="GX70" s="27"/>
      <c r="GY70" s="157"/>
      <c r="GZ70" s="158"/>
      <c r="HA70" s="158"/>
      <c r="HB70" s="27"/>
      <c r="HC70" s="157"/>
      <c r="HD70" s="158"/>
      <c r="HE70" s="158"/>
      <c r="HF70" s="27"/>
      <c r="HG70" s="157"/>
      <c r="HH70" s="158"/>
      <c r="HI70" s="158"/>
      <c r="HJ70" s="27"/>
      <c r="HK70" s="157"/>
      <c r="HL70" s="158"/>
      <c r="HM70" s="158"/>
      <c r="HN70" s="27"/>
      <c r="HO70" s="157"/>
      <c r="HP70" s="158"/>
      <c r="HQ70" s="158"/>
      <c r="HR70" s="27"/>
      <c r="HS70" s="157"/>
      <c r="HT70" s="158"/>
      <c r="HU70" s="158"/>
      <c r="HV70" s="27"/>
      <c r="HW70" s="157"/>
      <c r="HX70" s="158"/>
      <c r="HY70" s="158"/>
      <c r="HZ70" s="27"/>
      <c r="IA70" s="157"/>
      <c r="IB70" s="158"/>
      <c r="IC70" s="158"/>
      <c r="ID70" s="27"/>
      <c r="IE70" s="157"/>
      <c r="IF70" s="158"/>
      <c r="IG70" s="158"/>
      <c r="IH70" s="27"/>
      <c r="II70" s="157"/>
      <c r="IJ70" s="158"/>
      <c r="IK70" s="158"/>
      <c r="IL70" s="27"/>
    </row>
    <row r="71" spans="1:246" s="26" customFormat="1" ht="13.5" thickBot="1">
      <c r="A71" s="162" t="s">
        <v>81</v>
      </c>
      <c r="B71" s="163">
        <f>SUM(B66,B70)</f>
        <v>45349.563868135301</v>
      </c>
      <c r="C71" s="163">
        <f>SUM(C66,C70)</f>
        <v>0.90000000000000013</v>
      </c>
      <c r="D71" s="73">
        <f>SUM(D66,D70)</f>
        <v>0.97591663718805022</v>
      </c>
    </row>
    <row r="72" spans="1:246">
      <c r="A72" s="165" t="str">
        <f>[77]Custeio!A145</f>
        <v>Elaboração: CONAB/DIPAI/SUINF/GESIP</v>
      </c>
      <c r="D72" s="71"/>
    </row>
  </sheetData>
  <conditionalFormatting sqref="E34:F34 E53:F53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4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6" width="13.140625" style="2"/>
    <col min="257" max="257" width="52.140625" style="2" customWidth="1"/>
    <col min="258" max="259" width="14.42578125" style="2" customWidth="1"/>
    <col min="260" max="260" width="9.85546875" style="2" customWidth="1"/>
    <col min="261" max="512" width="13.140625" style="2"/>
    <col min="513" max="513" width="52.140625" style="2" customWidth="1"/>
    <col min="514" max="515" width="14.42578125" style="2" customWidth="1"/>
    <col min="516" max="516" width="9.85546875" style="2" customWidth="1"/>
    <col min="517" max="768" width="13.140625" style="2"/>
    <col min="769" max="769" width="52.140625" style="2" customWidth="1"/>
    <col min="770" max="771" width="14.42578125" style="2" customWidth="1"/>
    <col min="772" max="772" width="9.85546875" style="2" customWidth="1"/>
    <col min="773" max="1024" width="13.140625" style="2"/>
    <col min="1025" max="1025" width="52.140625" style="2" customWidth="1"/>
    <col min="1026" max="1027" width="14.42578125" style="2" customWidth="1"/>
    <col min="1028" max="1028" width="9.85546875" style="2" customWidth="1"/>
    <col min="1029" max="1280" width="13.140625" style="2"/>
    <col min="1281" max="1281" width="52.140625" style="2" customWidth="1"/>
    <col min="1282" max="1283" width="14.42578125" style="2" customWidth="1"/>
    <col min="1284" max="1284" width="9.85546875" style="2" customWidth="1"/>
    <col min="1285" max="1536" width="13.140625" style="2"/>
    <col min="1537" max="1537" width="52.140625" style="2" customWidth="1"/>
    <col min="1538" max="1539" width="14.42578125" style="2" customWidth="1"/>
    <col min="1540" max="1540" width="9.85546875" style="2" customWidth="1"/>
    <col min="1541" max="1792" width="13.140625" style="2"/>
    <col min="1793" max="1793" width="52.140625" style="2" customWidth="1"/>
    <col min="1794" max="1795" width="14.42578125" style="2" customWidth="1"/>
    <col min="1796" max="1796" width="9.85546875" style="2" customWidth="1"/>
    <col min="1797" max="2048" width="13.140625" style="2"/>
    <col min="2049" max="2049" width="52.140625" style="2" customWidth="1"/>
    <col min="2050" max="2051" width="14.42578125" style="2" customWidth="1"/>
    <col min="2052" max="2052" width="9.85546875" style="2" customWidth="1"/>
    <col min="2053" max="2304" width="13.140625" style="2"/>
    <col min="2305" max="2305" width="52.140625" style="2" customWidth="1"/>
    <col min="2306" max="2307" width="14.42578125" style="2" customWidth="1"/>
    <col min="2308" max="2308" width="9.85546875" style="2" customWidth="1"/>
    <col min="2309" max="2560" width="13.140625" style="2"/>
    <col min="2561" max="2561" width="52.140625" style="2" customWidth="1"/>
    <col min="2562" max="2563" width="14.42578125" style="2" customWidth="1"/>
    <col min="2564" max="2564" width="9.85546875" style="2" customWidth="1"/>
    <col min="2565" max="2816" width="13.140625" style="2"/>
    <col min="2817" max="2817" width="52.140625" style="2" customWidth="1"/>
    <col min="2818" max="2819" width="14.42578125" style="2" customWidth="1"/>
    <col min="2820" max="2820" width="9.85546875" style="2" customWidth="1"/>
    <col min="2821" max="3072" width="13.140625" style="2"/>
    <col min="3073" max="3073" width="52.140625" style="2" customWidth="1"/>
    <col min="3074" max="3075" width="14.42578125" style="2" customWidth="1"/>
    <col min="3076" max="3076" width="9.85546875" style="2" customWidth="1"/>
    <col min="3077" max="3328" width="13.140625" style="2"/>
    <col min="3329" max="3329" width="52.140625" style="2" customWidth="1"/>
    <col min="3330" max="3331" width="14.42578125" style="2" customWidth="1"/>
    <col min="3332" max="3332" width="9.85546875" style="2" customWidth="1"/>
    <col min="3333" max="3584" width="13.140625" style="2"/>
    <col min="3585" max="3585" width="52.140625" style="2" customWidth="1"/>
    <col min="3586" max="3587" width="14.42578125" style="2" customWidth="1"/>
    <col min="3588" max="3588" width="9.85546875" style="2" customWidth="1"/>
    <col min="3589" max="3840" width="13.140625" style="2"/>
    <col min="3841" max="3841" width="52.140625" style="2" customWidth="1"/>
    <col min="3842" max="3843" width="14.42578125" style="2" customWidth="1"/>
    <col min="3844" max="3844" width="9.85546875" style="2" customWidth="1"/>
    <col min="3845" max="4096" width="13.140625" style="2"/>
    <col min="4097" max="4097" width="52.140625" style="2" customWidth="1"/>
    <col min="4098" max="4099" width="14.42578125" style="2" customWidth="1"/>
    <col min="4100" max="4100" width="9.85546875" style="2" customWidth="1"/>
    <col min="4101" max="4352" width="13.140625" style="2"/>
    <col min="4353" max="4353" width="52.140625" style="2" customWidth="1"/>
    <col min="4354" max="4355" width="14.42578125" style="2" customWidth="1"/>
    <col min="4356" max="4356" width="9.85546875" style="2" customWidth="1"/>
    <col min="4357" max="4608" width="13.140625" style="2"/>
    <col min="4609" max="4609" width="52.140625" style="2" customWidth="1"/>
    <col min="4610" max="4611" width="14.42578125" style="2" customWidth="1"/>
    <col min="4612" max="4612" width="9.85546875" style="2" customWidth="1"/>
    <col min="4613" max="4864" width="13.140625" style="2"/>
    <col min="4865" max="4865" width="52.140625" style="2" customWidth="1"/>
    <col min="4866" max="4867" width="14.42578125" style="2" customWidth="1"/>
    <col min="4868" max="4868" width="9.85546875" style="2" customWidth="1"/>
    <col min="4869" max="5120" width="13.140625" style="2"/>
    <col min="5121" max="5121" width="52.140625" style="2" customWidth="1"/>
    <col min="5122" max="5123" width="14.42578125" style="2" customWidth="1"/>
    <col min="5124" max="5124" width="9.85546875" style="2" customWidth="1"/>
    <col min="5125" max="5376" width="13.140625" style="2"/>
    <col min="5377" max="5377" width="52.140625" style="2" customWidth="1"/>
    <col min="5378" max="5379" width="14.42578125" style="2" customWidth="1"/>
    <col min="5380" max="5380" width="9.85546875" style="2" customWidth="1"/>
    <col min="5381" max="5632" width="13.140625" style="2"/>
    <col min="5633" max="5633" width="52.140625" style="2" customWidth="1"/>
    <col min="5634" max="5635" width="14.42578125" style="2" customWidth="1"/>
    <col min="5636" max="5636" width="9.85546875" style="2" customWidth="1"/>
    <col min="5637" max="5888" width="13.140625" style="2"/>
    <col min="5889" max="5889" width="52.140625" style="2" customWidth="1"/>
    <col min="5890" max="5891" width="14.42578125" style="2" customWidth="1"/>
    <col min="5892" max="5892" width="9.85546875" style="2" customWidth="1"/>
    <col min="5893" max="6144" width="13.140625" style="2"/>
    <col min="6145" max="6145" width="52.140625" style="2" customWidth="1"/>
    <col min="6146" max="6147" width="14.42578125" style="2" customWidth="1"/>
    <col min="6148" max="6148" width="9.85546875" style="2" customWidth="1"/>
    <col min="6149" max="6400" width="13.140625" style="2"/>
    <col min="6401" max="6401" width="52.140625" style="2" customWidth="1"/>
    <col min="6402" max="6403" width="14.42578125" style="2" customWidth="1"/>
    <col min="6404" max="6404" width="9.85546875" style="2" customWidth="1"/>
    <col min="6405" max="6656" width="13.140625" style="2"/>
    <col min="6657" max="6657" width="52.140625" style="2" customWidth="1"/>
    <col min="6658" max="6659" width="14.42578125" style="2" customWidth="1"/>
    <col min="6660" max="6660" width="9.85546875" style="2" customWidth="1"/>
    <col min="6661" max="6912" width="13.140625" style="2"/>
    <col min="6913" max="6913" width="52.140625" style="2" customWidth="1"/>
    <col min="6914" max="6915" width="14.42578125" style="2" customWidth="1"/>
    <col min="6916" max="6916" width="9.85546875" style="2" customWidth="1"/>
    <col min="6917" max="7168" width="13.140625" style="2"/>
    <col min="7169" max="7169" width="52.140625" style="2" customWidth="1"/>
    <col min="7170" max="7171" width="14.42578125" style="2" customWidth="1"/>
    <col min="7172" max="7172" width="9.85546875" style="2" customWidth="1"/>
    <col min="7173" max="7424" width="13.140625" style="2"/>
    <col min="7425" max="7425" width="52.140625" style="2" customWidth="1"/>
    <col min="7426" max="7427" width="14.42578125" style="2" customWidth="1"/>
    <col min="7428" max="7428" width="9.85546875" style="2" customWidth="1"/>
    <col min="7429" max="7680" width="13.140625" style="2"/>
    <col min="7681" max="7681" width="52.140625" style="2" customWidth="1"/>
    <col min="7682" max="7683" width="14.42578125" style="2" customWidth="1"/>
    <col min="7684" max="7684" width="9.85546875" style="2" customWidth="1"/>
    <col min="7685" max="7936" width="13.140625" style="2"/>
    <col min="7937" max="7937" width="52.140625" style="2" customWidth="1"/>
    <col min="7938" max="7939" width="14.42578125" style="2" customWidth="1"/>
    <col min="7940" max="7940" width="9.85546875" style="2" customWidth="1"/>
    <col min="7941" max="8192" width="13.140625" style="2"/>
    <col min="8193" max="8193" width="52.140625" style="2" customWidth="1"/>
    <col min="8194" max="8195" width="14.42578125" style="2" customWidth="1"/>
    <col min="8196" max="8196" width="9.85546875" style="2" customWidth="1"/>
    <col min="8197" max="8448" width="13.140625" style="2"/>
    <col min="8449" max="8449" width="52.140625" style="2" customWidth="1"/>
    <col min="8450" max="8451" width="14.42578125" style="2" customWidth="1"/>
    <col min="8452" max="8452" width="9.85546875" style="2" customWidth="1"/>
    <col min="8453" max="8704" width="13.140625" style="2"/>
    <col min="8705" max="8705" width="52.140625" style="2" customWidth="1"/>
    <col min="8706" max="8707" width="14.42578125" style="2" customWidth="1"/>
    <col min="8708" max="8708" width="9.85546875" style="2" customWidth="1"/>
    <col min="8709" max="8960" width="13.140625" style="2"/>
    <col min="8961" max="8961" width="52.140625" style="2" customWidth="1"/>
    <col min="8962" max="8963" width="14.42578125" style="2" customWidth="1"/>
    <col min="8964" max="8964" width="9.85546875" style="2" customWidth="1"/>
    <col min="8965" max="9216" width="13.140625" style="2"/>
    <col min="9217" max="9217" width="52.140625" style="2" customWidth="1"/>
    <col min="9218" max="9219" width="14.42578125" style="2" customWidth="1"/>
    <col min="9220" max="9220" width="9.85546875" style="2" customWidth="1"/>
    <col min="9221" max="9472" width="13.140625" style="2"/>
    <col min="9473" max="9473" width="52.140625" style="2" customWidth="1"/>
    <col min="9474" max="9475" width="14.42578125" style="2" customWidth="1"/>
    <col min="9476" max="9476" width="9.85546875" style="2" customWidth="1"/>
    <col min="9477" max="9728" width="13.140625" style="2"/>
    <col min="9729" max="9729" width="52.140625" style="2" customWidth="1"/>
    <col min="9730" max="9731" width="14.42578125" style="2" customWidth="1"/>
    <col min="9732" max="9732" width="9.85546875" style="2" customWidth="1"/>
    <col min="9733" max="9984" width="13.140625" style="2"/>
    <col min="9985" max="9985" width="52.140625" style="2" customWidth="1"/>
    <col min="9986" max="9987" width="14.42578125" style="2" customWidth="1"/>
    <col min="9988" max="9988" width="9.85546875" style="2" customWidth="1"/>
    <col min="9989" max="10240" width="13.140625" style="2"/>
    <col min="10241" max="10241" width="52.140625" style="2" customWidth="1"/>
    <col min="10242" max="10243" width="14.42578125" style="2" customWidth="1"/>
    <col min="10244" max="10244" width="9.85546875" style="2" customWidth="1"/>
    <col min="10245" max="10496" width="13.140625" style="2"/>
    <col min="10497" max="10497" width="52.140625" style="2" customWidth="1"/>
    <col min="10498" max="10499" width="14.42578125" style="2" customWidth="1"/>
    <col min="10500" max="10500" width="9.85546875" style="2" customWidth="1"/>
    <col min="10501" max="10752" width="13.140625" style="2"/>
    <col min="10753" max="10753" width="52.140625" style="2" customWidth="1"/>
    <col min="10754" max="10755" width="14.42578125" style="2" customWidth="1"/>
    <col min="10756" max="10756" width="9.85546875" style="2" customWidth="1"/>
    <col min="10757" max="11008" width="13.140625" style="2"/>
    <col min="11009" max="11009" width="52.140625" style="2" customWidth="1"/>
    <col min="11010" max="11011" width="14.42578125" style="2" customWidth="1"/>
    <col min="11012" max="11012" width="9.85546875" style="2" customWidth="1"/>
    <col min="11013" max="11264" width="13.140625" style="2"/>
    <col min="11265" max="11265" width="52.140625" style="2" customWidth="1"/>
    <col min="11266" max="11267" width="14.42578125" style="2" customWidth="1"/>
    <col min="11268" max="11268" width="9.85546875" style="2" customWidth="1"/>
    <col min="11269" max="11520" width="13.140625" style="2"/>
    <col min="11521" max="11521" width="52.140625" style="2" customWidth="1"/>
    <col min="11522" max="11523" width="14.42578125" style="2" customWidth="1"/>
    <col min="11524" max="11524" width="9.85546875" style="2" customWidth="1"/>
    <col min="11525" max="11776" width="13.140625" style="2"/>
    <col min="11777" max="11777" width="52.140625" style="2" customWidth="1"/>
    <col min="11778" max="11779" width="14.42578125" style="2" customWidth="1"/>
    <col min="11780" max="11780" width="9.85546875" style="2" customWidth="1"/>
    <col min="11781" max="12032" width="13.140625" style="2"/>
    <col min="12033" max="12033" width="52.140625" style="2" customWidth="1"/>
    <col min="12034" max="12035" width="14.42578125" style="2" customWidth="1"/>
    <col min="12036" max="12036" width="9.85546875" style="2" customWidth="1"/>
    <col min="12037" max="12288" width="13.140625" style="2"/>
    <col min="12289" max="12289" width="52.140625" style="2" customWidth="1"/>
    <col min="12290" max="12291" width="14.42578125" style="2" customWidth="1"/>
    <col min="12292" max="12292" width="9.85546875" style="2" customWidth="1"/>
    <col min="12293" max="12544" width="13.140625" style="2"/>
    <col min="12545" max="12545" width="52.140625" style="2" customWidth="1"/>
    <col min="12546" max="12547" width="14.42578125" style="2" customWidth="1"/>
    <col min="12548" max="12548" width="9.85546875" style="2" customWidth="1"/>
    <col min="12549" max="12800" width="13.140625" style="2"/>
    <col min="12801" max="12801" width="52.140625" style="2" customWidth="1"/>
    <col min="12802" max="12803" width="14.42578125" style="2" customWidth="1"/>
    <col min="12804" max="12804" width="9.85546875" style="2" customWidth="1"/>
    <col min="12805" max="13056" width="13.140625" style="2"/>
    <col min="13057" max="13057" width="52.140625" style="2" customWidth="1"/>
    <col min="13058" max="13059" width="14.42578125" style="2" customWidth="1"/>
    <col min="13060" max="13060" width="9.85546875" style="2" customWidth="1"/>
    <col min="13061" max="13312" width="13.140625" style="2"/>
    <col min="13313" max="13313" width="52.140625" style="2" customWidth="1"/>
    <col min="13314" max="13315" width="14.42578125" style="2" customWidth="1"/>
    <col min="13316" max="13316" width="9.85546875" style="2" customWidth="1"/>
    <col min="13317" max="13568" width="13.140625" style="2"/>
    <col min="13569" max="13569" width="52.140625" style="2" customWidth="1"/>
    <col min="13570" max="13571" width="14.42578125" style="2" customWidth="1"/>
    <col min="13572" max="13572" width="9.85546875" style="2" customWidth="1"/>
    <col min="13573" max="13824" width="13.140625" style="2"/>
    <col min="13825" max="13825" width="52.140625" style="2" customWidth="1"/>
    <col min="13826" max="13827" width="14.42578125" style="2" customWidth="1"/>
    <col min="13828" max="13828" width="9.85546875" style="2" customWidth="1"/>
    <col min="13829" max="14080" width="13.140625" style="2"/>
    <col min="14081" max="14081" width="52.140625" style="2" customWidth="1"/>
    <col min="14082" max="14083" width="14.42578125" style="2" customWidth="1"/>
    <col min="14084" max="14084" width="9.85546875" style="2" customWidth="1"/>
    <col min="14085" max="14336" width="13.140625" style="2"/>
    <col min="14337" max="14337" width="52.140625" style="2" customWidth="1"/>
    <col min="14338" max="14339" width="14.42578125" style="2" customWidth="1"/>
    <col min="14340" max="14340" width="9.85546875" style="2" customWidth="1"/>
    <col min="14341" max="14592" width="13.140625" style="2"/>
    <col min="14593" max="14593" width="52.140625" style="2" customWidth="1"/>
    <col min="14594" max="14595" width="14.42578125" style="2" customWidth="1"/>
    <col min="14596" max="14596" width="9.85546875" style="2" customWidth="1"/>
    <col min="14597" max="14848" width="13.140625" style="2"/>
    <col min="14849" max="14849" width="52.140625" style="2" customWidth="1"/>
    <col min="14850" max="14851" width="14.42578125" style="2" customWidth="1"/>
    <col min="14852" max="14852" width="9.85546875" style="2" customWidth="1"/>
    <col min="14853" max="15104" width="13.140625" style="2"/>
    <col min="15105" max="15105" width="52.140625" style="2" customWidth="1"/>
    <col min="15106" max="15107" width="14.42578125" style="2" customWidth="1"/>
    <col min="15108" max="15108" width="9.85546875" style="2" customWidth="1"/>
    <col min="15109" max="15360" width="13.140625" style="2"/>
    <col min="15361" max="15361" width="52.140625" style="2" customWidth="1"/>
    <col min="15362" max="15363" width="14.42578125" style="2" customWidth="1"/>
    <col min="15364" max="15364" width="9.85546875" style="2" customWidth="1"/>
    <col min="15365" max="15616" width="13.140625" style="2"/>
    <col min="15617" max="15617" width="52.140625" style="2" customWidth="1"/>
    <col min="15618" max="15619" width="14.42578125" style="2" customWidth="1"/>
    <col min="15620" max="15620" width="9.85546875" style="2" customWidth="1"/>
    <col min="15621" max="15872" width="13.140625" style="2"/>
    <col min="15873" max="15873" width="52.140625" style="2" customWidth="1"/>
    <col min="15874" max="15875" width="14.42578125" style="2" customWidth="1"/>
    <col min="15876" max="15876" width="9.85546875" style="2" customWidth="1"/>
    <col min="15877" max="16128" width="13.140625" style="2"/>
    <col min="16129" max="16129" width="52.140625" style="2" customWidth="1"/>
    <col min="16130" max="16131" width="14.42578125" style="2" customWidth="1"/>
    <col min="16132" max="16132" width="9.85546875" style="2" customWidth="1"/>
    <col min="16133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1</v>
      </c>
      <c r="B2" s="1"/>
      <c r="C2" s="1"/>
      <c r="D2" s="1"/>
    </row>
    <row r="3" spans="1:4">
      <c r="A3" s="136" t="s">
        <v>281</v>
      </c>
      <c r="B3" s="1"/>
      <c r="C3" s="1"/>
      <c r="D3" s="1"/>
    </row>
    <row r="4" spans="1:4">
      <c r="A4" s="136" t="s">
        <v>282</v>
      </c>
      <c r="B4" s="1"/>
      <c r="C4" s="1"/>
      <c r="D4" s="1"/>
    </row>
    <row r="5" spans="1:4" ht="13.5" thickBot="1">
      <c r="A5" s="3" t="s">
        <v>4</v>
      </c>
      <c r="B5" s="137">
        <v>30000</v>
      </c>
      <c r="C5" s="138" t="s">
        <v>5</v>
      </c>
    </row>
    <row r="6" spans="1:4">
      <c r="A6" s="6"/>
      <c r="B6" s="139" t="s">
        <v>6</v>
      </c>
      <c r="C6" s="56">
        <v>40087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11</v>
      </c>
      <c r="D8" s="144" t="s">
        <v>13</v>
      </c>
    </row>
    <row r="9" spans="1:4">
      <c r="A9" s="141" t="s">
        <v>14</v>
      </c>
      <c r="B9" s="145"/>
    </row>
    <row r="10" spans="1:4">
      <c r="A10" s="146" t="s">
        <v>15</v>
      </c>
      <c r="B10" s="145">
        <v>0</v>
      </c>
      <c r="C10" s="145">
        <v>0</v>
      </c>
      <c r="D10" s="147">
        <v>0</v>
      </c>
    </row>
    <row r="11" spans="1:4">
      <c r="A11" s="146" t="s">
        <v>16</v>
      </c>
      <c r="B11" s="2">
        <v>0</v>
      </c>
      <c r="C11" s="2">
        <v>0</v>
      </c>
      <c r="D11" s="147">
        <v>0</v>
      </c>
    </row>
    <row r="12" spans="1:4">
      <c r="A12" s="146" t="s">
        <v>17</v>
      </c>
      <c r="B12" s="145">
        <v>3375</v>
      </c>
      <c r="C12" s="145">
        <v>112.49</v>
      </c>
      <c r="D12" s="147">
        <v>0.31050748406542378</v>
      </c>
    </row>
    <row r="13" spans="1:4">
      <c r="A13" s="146" t="s">
        <v>18</v>
      </c>
      <c r="B13" s="145">
        <v>0</v>
      </c>
      <c r="C13" s="145">
        <v>0</v>
      </c>
      <c r="D13" s="147">
        <v>0</v>
      </c>
    </row>
    <row r="14" spans="1:4">
      <c r="A14" s="146" t="s">
        <v>19</v>
      </c>
      <c r="B14" s="145">
        <v>0</v>
      </c>
      <c r="C14" s="145">
        <v>0</v>
      </c>
      <c r="D14" s="147">
        <v>0</v>
      </c>
    </row>
    <row r="15" spans="1:4">
      <c r="A15" s="138" t="s">
        <v>20</v>
      </c>
      <c r="B15" s="145">
        <v>2610</v>
      </c>
      <c r="C15" s="145">
        <v>87</v>
      </c>
      <c r="D15" s="147">
        <v>0.24012578767726106</v>
      </c>
    </row>
    <row r="16" spans="1:4">
      <c r="A16" s="138" t="s">
        <v>21</v>
      </c>
      <c r="B16" s="145">
        <v>55.23</v>
      </c>
      <c r="C16" s="145">
        <v>1.83</v>
      </c>
      <c r="D16" s="147">
        <v>5.0812824725728466E-3</v>
      </c>
    </row>
    <row r="17" spans="1:4">
      <c r="A17" s="138" t="s">
        <v>22</v>
      </c>
      <c r="B17" s="145">
        <v>0</v>
      </c>
      <c r="C17" s="145">
        <v>0</v>
      </c>
      <c r="D17" s="147">
        <v>0</v>
      </c>
    </row>
    <row r="18" spans="1:4">
      <c r="A18" s="138" t="s">
        <v>23</v>
      </c>
      <c r="B18" s="145">
        <v>2158.4</v>
      </c>
      <c r="C18" s="145">
        <v>71.959999999999994</v>
      </c>
      <c r="D18" s="147">
        <v>0.19857758625386981</v>
      </c>
    </row>
    <row r="19" spans="1:4">
      <c r="A19" s="138" t="s">
        <v>24</v>
      </c>
      <c r="B19" s="145">
        <v>1126.5999999999999</v>
      </c>
      <c r="C19" s="145">
        <v>37.549999999999997</v>
      </c>
      <c r="D19" s="147">
        <v>0.10364969823647598</v>
      </c>
    </row>
    <row r="20" spans="1:4">
      <c r="A20" s="138" t="s">
        <v>25</v>
      </c>
      <c r="B20" s="145">
        <v>471.26</v>
      </c>
      <c r="C20" s="145">
        <v>15.71</v>
      </c>
      <c r="D20" s="147">
        <v>4.3356965019458259E-2</v>
      </c>
    </row>
    <row r="21" spans="1:4">
      <c r="A21" s="138" t="s">
        <v>26</v>
      </c>
      <c r="B21" s="145">
        <v>100</v>
      </c>
      <c r="C21" s="145">
        <v>3.33</v>
      </c>
      <c r="D21" s="147">
        <v>9.2002217500866314E-3</v>
      </c>
    </row>
    <row r="22" spans="1:4">
      <c r="A22" s="148" t="s">
        <v>27</v>
      </c>
      <c r="B22" s="149">
        <v>9896.49</v>
      </c>
      <c r="C22" s="149">
        <v>329.87</v>
      </c>
      <c r="D22" s="150">
        <v>0.91049902547514838</v>
      </c>
    </row>
    <row r="23" spans="1:4">
      <c r="A23" s="151" t="s">
        <v>28</v>
      </c>
    </row>
    <row r="24" spans="1:4">
      <c r="A24" s="146" t="s">
        <v>29</v>
      </c>
      <c r="B24" s="145">
        <v>0</v>
      </c>
      <c r="C24" s="145">
        <v>0</v>
      </c>
      <c r="D24" s="147">
        <v>0</v>
      </c>
    </row>
    <row r="25" spans="1:4">
      <c r="A25" s="146" t="s">
        <v>30</v>
      </c>
      <c r="B25" s="145">
        <v>49.48</v>
      </c>
      <c r="C25" s="145">
        <v>1.65</v>
      </c>
      <c r="D25" s="147">
        <v>4.5522697219428643E-3</v>
      </c>
    </row>
    <row r="26" spans="1:4">
      <c r="A26" s="146" t="s">
        <v>31</v>
      </c>
      <c r="B26" s="145">
        <v>0</v>
      </c>
      <c r="C26" s="145">
        <v>0</v>
      </c>
      <c r="D26" s="147">
        <v>0</v>
      </c>
    </row>
    <row r="27" spans="1:4">
      <c r="A27" s="146" t="s">
        <v>32</v>
      </c>
      <c r="B27" s="145">
        <v>0</v>
      </c>
      <c r="C27" s="145">
        <v>0</v>
      </c>
      <c r="D27" s="147">
        <v>0</v>
      </c>
    </row>
    <row r="28" spans="1:4">
      <c r="A28" s="146" t="s">
        <v>33</v>
      </c>
      <c r="B28" s="145">
        <v>0.3</v>
      </c>
      <c r="C28" s="145">
        <v>0.01</v>
      </c>
      <c r="D28" s="147">
        <v>2.7600665250259892E-5</v>
      </c>
    </row>
    <row r="29" spans="1:4">
      <c r="A29" s="146" t="s">
        <v>34</v>
      </c>
      <c r="B29" s="145">
        <v>0</v>
      </c>
      <c r="C29" s="145">
        <v>0</v>
      </c>
      <c r="D29" s="147">
        <v>0</v>
      </c>
    </row>
    <row r="30" spans="1:4">
      <c r="A30" s="146" t="s">
        <v>35</v>
      </c>
      <c r="B30" s="145">
        <v>0</v>
      </c>
      <c r="C30" s="145">
        <v>0</v>
      </c>
      <c r="D30" s="147">
        <v>0</v>
      </c>
    </row>
    <row r="31" spans="1:4">
      <c r="A31" s="146" t="s">
        <v>36</v>
      </c>
      <c r="B31" s="145">
        <v>0</v>
      </c>
      <c r="C31" s="145">
        <v>0</v>
      </c>
      <c r="D31" s="147">
        <v>0</v>
      </c>
    </row>
    <row r="32" spans="1:4">
      <c r="A32" s="152" t="s">
        <v>37</v>
      </c>
      <c r="B32" s="153">
        <v>49.78</v>
      </c>
      <c r="C32" s="153">
        <v>1.66</v>
      </c>
      <c r="D32" s="154">
        <v>4.5798703871931246E-3</v>
      </c>
    </row>
    <row r="33" spans="1:244" s="155" customFormat="1">
      <c r="A33" s="141" t="s">
        <v>38</v>
      </c>
      <c r="B33" s="2"/>
      <c r="C33" s="2"/>
      <c r="D33" s="2"/>
    </row>
    <row r="34" spans="1:244" s="155" customFormat="1">
      <c r="A34" s="146" t="s">
        <v>39</v>
      </c>
      <c r="B34" s="145">
        <v>501.47321563769202</v>
      </c>
      <c r="C34" s="145">
        <v>16.72</v>
      </c>
      <c r="D34" s="147">
        <v>4.6136647855957773E-2</v>
      </c>
    </row>
    <row r="35" spans="1:244" s="155" customFormat="1">
      <c r="A35" s="138" t="s">
        <v>40</v>
      </c>
      <c r="B35" s="145">
        <v>501.47321563769202</v>
      </c>
      <c r="C35" s="145">
        <v>16.72</v>
      </c>
      <c r="D35" s="147">
        <v>4.6136647855957773E-2</v>
      </c>
    </row>
    <row r="36" spans="1:244" s="156" customFormat="1">
      <c r="A36" s="148" t="s">
        <v>41</v>
      </c>
      <c r="B36" s="149">
        <v>10447.743215637693</v>
      </c>
      <c r="C36" s="149">
        <v>348.25</v>
      </c>
      <c r="D36" s="150">
        <v>0.9612155437182992</v>
      </c>
    </row>
    <row r="37" spans="1:244" s="155" customFormat="1">
      <c r="A37" s="141" t="s">
        <v>42</v>
      </c>
      <c r="B37" s="2"/>
      <c r="C37" s="2"/>
      <c r="D37" s="2"/>
    </row>
    <row r="38" spans="1:244" s="155" customFormat="1">
      <c r="A38" s="138" t="s">
        <v>43</v>
      </c>
      <c r="B38" s="145">
        <v>171.36</v>
      </c>
      <c r="C38" s="145">
        <v>5.71</v>
      </c>
      <c r="D38" s="147">
        <v>1.5765499990948451E-2</v>
      </c>
    </row>
    <row r="39" spans="1:244" s="155" customFormat="1">
      <c r="A39" s="138" t="s">
        <v>44</v>
      </c>
      <c r="B39" s="145">
        <v>0.99</v>
      </c>
      <c r="C39" s="145">
        <v>0.03</v>
      </c>
      <c r="D39" s="147">
        <v>9.108219532585764E-5</v>
      </c>
    </row>
    <row r="40" spans="1:244" s="155" customFormat="1">
      <c r="A40" s="146" t="s">
        <v>45</v>
      </c>
      <c r="B40" s="145">
        <v>0</v>
      </c>
      <c r="C40" s="145">
        <v>0</v>
      </c>
      <c r="D40" s="147">
        <v>0</v>
      </c>
    </row>
    <row r="41" spans="1:244" s="155" customFormat="1">
      <c r="A41" s="152" t="s">
        <v>46</v>
      </c>
      <c r="B41" s="153">
        <v>172.35</v>
      </c>
      <c r="C41" s="153">
        <v>5.74</v>
      </c>
      <c r="D41" s="154">
        <v>1.5856582186274309E-2</v>
      </c>
      <c r="E41" s="157"/>
      <c r="F41" s="158"/>
      <c r="G41" s="158"/>
      <c r="H41" s="107"/>
      <c r="I41" s="157"/>
      <c r="J41" s="158"/>
      <c r="K41" s="158"/>
      <c r="L41" s="107"/>
      <c r="M41" s="157"/>
      <c r="N41" s="158"/>
      <c r="O41" s="158"/>
      <c r="P41" s="107"/>
      <c r="Q41" s="157"/>
      <c r="R41" s="158"/>
      <c r="S41" s="158"/>
      <c r="T41" s="107"/>
      <c r="U41" s="157"/>
      <c r="V41" s="158"/>
      <c r="W41" s="158"/>
      <c r="X41" s="107"/>
      <c r="Y41" s="157"/>
      <c r="Z41" s="158"/>
      <c r="AA41" s="158"/>
      <c r="AB41" s="107"/>
      <c r="AC41" s="157"/>
      <c r="AD41" s="158"/>
      <c r="AE41" s="158"/>
      <c r="AF41" s="107"/>
      <c r="AG41" s="157"/>
      <c r="AH41" s="158"/>
      <c r="AI41" s="158"/>
      <c r="AJ41" s="107"/>
      <c r="AK41" s="157"/>
      <c r="AL41" s="158"/>
      <c r="AM41" s="158"/>
      <c r="AN41" s="107"/>
      <c r="AO41" s="157"/>
      <c r="AP41" s="158"/>
      <c r="AQ41" s="158"/>
      <c r="AR41" s="107"/>
      <c r="AS41" s="157"/>
      <c r="AT41" s="158"/>
      <c r="AU41" s="158"/>
      <c r="AV41" s="107"/>
      <c r="AW41" s="157"/>
      <c r="AX41" s="158"/>
      <c r="AY41" s="158"/>
      <c r="AZ41" s="107"/>
      <c r="BA41" s="157"/>
      <c r="BB41" s="158"/>
      <c r="BC41" s="158"/>
      <c r="BD41" s="107"/>
      <c r="BE41" s="157"/>
      <c r="BF41" s="158"/>
      <c r="BG41" s="158"/>
      <c r="BH41" s="107"/>
      <c r="BI41" s="157"/>
      <c r="BJ41" s="158"/>
      <c r="BK41" s="158"/>
      <c r="BL41" s="107"/>
      <c r="BM41" s="157"/>
      <c r="BN41" s="158"/>
      <c r="BO41" s="158"/>
      <c r="BP41" s="107"/>
      <c r="BQ41" s="157"/>
      <c r="BR41" s="158"/>
      <c r="BS41" s="158"/>
      <c r="BT41" s="107"/>
      <c r="BU41" s="157"/>
      <c r="BV41" s="158"/>
      <c r="BW41" s="158"/>
      <c r="BX41" s="107"/>
      <c r="BY41" s="157"/>
      <c r="BZ41" s="158"/>
      <c r="CA41" s="158"/>
      <c r="CB41" s="107"/>
      <c r="CC41" s="157"/>
      <c r="CD41" s="158"/>
      <c r="CE41" s="158"/>
      <c r="CF41" s="107"/>
      <c r="CG41" s="157"/>
      <c r="CH41" s="158"/>
      <c r="CI41" s="158"/>
      <c r="CJ41" s="107"/>
      <c r="CK41" s="157"/>
      <c r="CL41" s="158"/>
      <c r="CM41" s="158"/>
      <c r="CN41" s="107"/>
      <c r="CO41" s="157"/>
      <c r="CP41" s="158"/>
      <c r="CQ41" s="158"/>
      <c r="CR41" s="107"/>
      <c r="CS41" s="157"/>
      <c r="CT41" s="158"/>
      <c r="CU41" s="158"/>
      <c r="CV41" s="107"/>
      <c r="CW41" s="157"/>
      <c r="CX41" s="158"/>
      <c r="CY41" s="158"/>
      <c r="CZ41" s="107"/>
      <c r="DA41" s="157"/>
      <c r="DB41" s="158"/>
      <c r="DC41" s="158"/>
      <c r="DD41" s="107"/>
      <c r="DE41" s="157"/>
      <c r="DF41" s="158"/>
      <c r="DG41" s="158"/>
      <c r="DH41" s="107"/>
      <c r="DI41" s="157"/>
      <c r="DJ41" s="158"/>
      <c r="DK41" s="158"/>
      <c r="DL41" s="107"/>
      <c r="DM41" s="157"/>
      <c r="DN41" s="158"/>
      <c r="DO41" s="158"/>
      <c r="DP41" s="107"/>
      <c r="DQ41" s="157"/>
      <c r="DR41" s="158"/>
      <c r="DS41" s="158"/>
      <c r="DT41" s="107"/>
      <c r="DU41" s="157"/>
      <c r="DV41" s="158"/>
      <c r="DW41" s="158"/>
      <c r="DX41" s="107"/>
      <c r="DY41" s="157"/>
      <c r="DZ41" s="158"/>
      <c r="EA41" s="158"/>
      <c r="EB41" s="107"/>
      <c r="EC41" s="157"/>
      <c r="ED41" s="158"/>
      <c r="EE41" s="158"/>
      <c r="EF41" s="107"/>
      <c r="EG41" s="157"/>
      <c r="EH41" s="158"/>
      <c r="EI41" s="158"/>
      <c r="EJ41" s="107"/>
      <c r="EK41" s="157"/>
      <c r="EL41" s="158"/>
      <c r="EM41" s="158"/>
      <c r="EN41" s="107"/>
      <c r="EO41" s="157"/>
      <c r="EP41" s="158"/>
      <c r="EQ41" s="158"/>
      <c r="ER41" s="107"/>
      <c r="ES41" s="157"/>
      <c r="ET41" s="158"/>
      <c r="EU41" s="158"/>
      <c r="EV41" s="107"/>
      <c r="EW41" s="157"/>
      <c r="EX41" s="158"/>
      <c r="EY41" s="158"/>
      <c r="EZ41" s="107"/>
      <c r="FA41" s="157"/>
      <c r="FB41" s="158"/>
      <c r="FC41" s="158"/>
      <c r="FD41" s="107"/>
      <c r="FE41" s="157"/>
      <c r="FF41" s="158"/>
      <c r="FG41" s="158"/>
      <c r="FH41" s="107"/>
      <c r="FI41" s="157"/>
      <c r="FJ41" s="158"/>
      <c r="FK41" s="158"/>
      <c r="FL41" s="107"/>
      <c r="FM41" s="157"/>
      <c r="FN41" s="158"/>
      <c r="FO41" s="158"/>
      <c r="FP41" s="107"/>
      <c r="FQ41" s="157"/>
      <c r="FR41" s="158"/>
      <c r="FS41" s="158"/>
      <c r="FT41" s="107"/>
      <c r="FU41" s="157"/>
      <c r="FV41" s="158"/>
      <c r="FW41" s="158"/>
      <c r="FX41" s="107"/>
      <c r="FY41" s="157"/>
      <c r="FZ41" s="158"/>
      <c r="GA41" s="158"/>
      <c r="GB41" s="107"/>
      <c r="GC41" s="157"/>
      <c r="GD41" s="158"/>
      <c r="GE41" s="158"/>
      <c r="GF41" s="107"/>
      <c r="GG41" s="157"/>
      <c r="GH41" s="158"/>
      <c r="GI41" s="158"/>
      <c r="GJ41" s="107"/>
      <c r="GK41" s="157"/>
      <c r="GL41" s="158"/>
      <c r="GM41" s="158"/>
      <c r="GN41" s="107"/>
      <c r="GO41" s="157"/>
      <c r="GP41" s="158"/>
      <c r="GQ41" s="158"/>
      <c r="GR41" s="107"/>
      <c r="GS41" s="157"/>
      <c r="GT41" s="158"/>
      <c r="GU41" s="158"/>
      <c r="GV41" s="107"/>
      <c r="GW41" s="157"/>
      <c r="GX41" s="158"/>
      <c r="GY41" s="158"/>
      <c r="GZ41" s="107"/>
      <c r="HA41" s="157"/>
      <c r="HB41" s="158"/>
      <c r="HC41" s="158"/>
      <c r="HD41" s="107"/>
      <c r="HE41" s="157"/>
      <c r="HF41" s="158"/>
      <c r="HG41" s="158"/>
      <c r="HH41" s="107"/>
      <c r="HI41" s="157"/>
      <c r="HJ41" s="158"/>
      <c r="HK41" s="158"/>
      <c r="HL41" s="107"/>
      <c r="HM41" s="157"/>
      <c r="HN41" s="158"/>
      <c r="HO41" s="158"/>
      <c r="HP41" s="107"/>
      <c r="HQ41" s="157"/>
      <c r="HR41" s="158"/>
      <c r="HS41" s="158"/>
      <c r="HT41" s="107"/>
      <c r="HU41" s="157"/>
      <c r="HV41" s="158"/>
      <c r="HW41" s="158"/>
      <c r="HX41" s="107"/>
      <c r="HY41" s="157"/>
      <c r="HZ41" s="158"/>
      <c r="IA41" s="158"/>
      <c r="IB41" s="107"/>
      <c r="IC41" s="157"/>
      <c r="ID41" s="158"/>
      <c r="IE41" s="158"/>
      <c r="IF41" s="107"/>
      <c r="IG41" s="157"/>
      <c r="IH41" s="158"/>
      <c r="II41" s="158"/>
      <c r="IJ41" s="107"/>
    </row>
    <row r="42" spans="1:244" s="155" customFormat="1">
      <c r="A42" s="141" t="s">
        <v>47</v>
      </c>
      <c r="B42" s="2"/>
      <c r="C42" s="2"/>
      <c r="D42" s="2"/>
    </row>
    <row r="43" spans="1:244" s="155" customFormat="1">
      <c r="A43" s="146" t="s">
        <v>48</v>
      </c>
      <c r="B43" s="145">
        <v>0.60001599999999988</v>
      </c>
      <c r="C43" s="145">
        <v>0.02</v>
      </c>
      <c r="D43" s="147">
        <v>5.5202802535999791E-5</v>
      </c>
    </row>
    <row r="44" spans="1:244" s="155" customFormat="1">
      <c r="A44" s="146" t="s">
        <v>49</v>
      </c>
      <c r="B44" s="145">
        <v>0</v>
      </c>
      <c r="C44" s="145">
        <v>0</v>
      </c>
      <c r="D44" s="147">
        <v>0</v>
      </c>
    </row>
    <row r="45" spans="1:244" s="155" customFormat="1">
      <c r="A45" s="146" t="s">
        <v>50</v>
      </c>
      <c r="B45" s="145">
        <v>0.96</v>
      </c>
      <c r="C45" s="145">
        <v>0.03</v>
      </c>
      <c r="D45" s="147">
        <v>8.8322128800831653E-5</v>
      </c>
    </row>
    <row r="46" spans="1:244" s="155" customFormat="1">
      <c r="A46" s="152" t="s">
        <v>51</v>
      </c>
      <c r="B46" s="153">
        <v>1.5600159999999998</v>
      </c>
      <c r="C46" s="153">
        <v>0.05</v>
      </c>
      <c r="D46" s="154">
        <v>1.4352493133683146E-4</v>
      </c>
      <c r="E46" s="157"/>
      <c r="F46" s="158"/>
      <c r="G46" s="158"/>
      <c r="H46" s="107"/>
      <c r="I46" s="157"/>
      <c r="J46" s="158"/>
      <c r="K46" s="158"/>
      <c r="L46" s="107"/>
      <c r="M46" s="157"/>
      <c r="N46" s="158"/>
      <c r="O46" s="158"/>
      <c r="P46" s="107"/>
      <c r="Q46" s="157"/>
      <c r="R46" s="158"/>
      <c r="S46" s="158"/>
      <c r="T46" s="107"/>
      <c r="U46" s="157"/>
      <c r="V46" s="158"/>
      <c r="W46" s="158"/>
      <c r="X46" s="107"/>
      <c r="Y46" s="157"/>
      <c r="Z46" s="158"/>
      <c r="AA46" s="158"/>
      <c r="AB46" s="107"/>
      <c r="AC46" s="157"/>
      <c r="AD46" s="158"/>
      <c r="AE46" s="158"/>
      <c r="AF46" s="107"/>
      <c r="AG46" s="157"/>
      <c r="AH46" s="158"/>
      <c r="AI46" s="158"/>
      <c r="AJ46" s="107"/>
      <c r="AK46" s="157"/>
      <c r="AL46" s="158"/>
      <c r="AM46" s="158"/>
      <c r="AN46" s="107"/>
      <c r="AO46" s="157"/>
      <c r="AP46" s="158"/>
      <c r="AQ46" s="158"/>
      <c r="AR46" s="107"/>
      <c r="AS46" s="157"/>
      <c r="AT46" s="158"/>
      <c r="AU46" s="158"/>
      <c r="AV46" s="107"/>
      <c r="AW46" s="157"/>
      <c r="AX46" s="158"/>
      <c r="AY46" s="158"/>
      <c r="AZ46" s="107"/>
      <c r="BA46" s="157"/>
      <c r="BB46" s="158"/>
      <c r="BC46" s="158"/>
      <c r="BD46" s="107"/>
      <c r="BE46" s="157"/>
      <c r="BF46" s="158"/>
      <c r="BG46" s="158"/>
      <c r="BH46" s="107"/>
      <c r="BI46" s="157"/>
      <c r="BJ46" s="158"/>
      <c r="BK46" s="158"/>
      <c r="BL46" s="107"/>
      <c r="BM46" s="157"/>
      <c r="BN46" s="158"/>
      <c r="BO46" s="158"/>
      <c r="BP46" s="107"/>
      <c r="BQ46" s="157"/>
      <c r="BR46" s="158"/>
      <c r="BS46" s="158"/>
      <c r="BT46" s="107"/>
      <c r="BU46" s="157"/>
      <c r="BV46" s="158"/>
      <c r="BW46" s="158"/>
      <c r="BX46" s="107"/>
      <c r="BY46" s="157"/>
      <c r="BZ46" s="158"/>
      <c r="CA46" s="158"/>
      <c r="CB46" s="107"/>
      <c r="CC46" s="157"/>
      <c r="CD46" s="158"/>
      <c r="CE46" s="158"/>
      <c r="CF46" s="107"/>
      <c r="CG46" s="157"/>
      <c r="CH46" s="158"/>
      <c r="CI46" s="158"/>
      <c r="CJ46" s="107"/>
      <c r="CK46" s="157"/>
      <c r="CL46" s="158"/>
      <c r="CM46" s="158"/>
      <c r="CN46" s="107"/>
      <c r="CO46" s="157"/>
      <c r="CP46" s="158"/>
      <c r="CQ46" s="158"/>
      <c r="CR46" s="107"/>
      <c r="CS46" s="157"/>
      <c r="CT46" s="158"/>
      <c r="CU46" s="158"/>
      <c r="CV46" s="107"/>
      <c r="CW46" s="157"/>
      <c r="CX46" s="158"/>
      <c r="CY46" s="158"/>
      <c r="CZ46" s="107"/>
      <c r="DA46" s="157"/>
      <c r="DB46" s="158"/>
      <c r="DC46" s="158"/>
      <c r="DD46" s="107"/>
      <c r="DE46" s="157"/>
      <c r="DF46" s="158"/>
      <c r="DG46" s="158"/>
      <c r="DH46" s="107"/>
      <c r="DI46" s="157"/>
      <c r="DJ46" s="158"/>
      <c r="DK46" s="158"/>
      <c r="DL46" s="107"/>
      <c r="DM46" s="157"/>
      <c r="DN46" s="158"/>
      <c r="DO46" s="158"/>
      <c r="DP46" s="107"/>
      <c r="DQ46" s="157"/>
      <c r="DR46" s="158"/>
      <c r="DS46" s="158"/>
      <c r="DT46" s="107"/>
      <c r="DU46" s="157"/>
      <c r="DV46" s="158"/>
      <c r="DW46" s="158"/>
      <c r="DX46" s="107"/>
      <c r="DY46" s="157"/>
      <c r="DZ46" s="158"/>
      <c r="EA46" s="158"/>
      <c r="EB46" s="107"/>
      <c r="EC46" s="157"/>
      <c r="ED46" s="158"/>
      <c r="EE46" s="158"/>
      <c r="EF46" s="107"/>
      <c r="EG46" s="157"/>
      <c r="EH46" s="158"/>
      <c r="EI46" s="158"/>
      <c r="EJ46" s="107"/>
      <c r="EK46" s="157"/>
      <c r="EL46" s="158"/>
      <c r="EM46" s="158"/>
      <c r="EN46" s="107"/>
      <c r="EO46" s="157"/>
      <c r="EP46" s="158"/>
      <c r="EQ46" s="158"/>
      <c r="ER46" s="107"/>
      <c r="ES46" s="157"/>
      <c r="ET46" s="158"/>
      <c r="EU46" s="158"/>
      <c r="EV46" s="107"/>
      <c r="EW46" s="157"/>
      <c r="EX46" s="158"/>
      <c r="EY46" s="158"/>
      <c r="EZ46" s="107"/>
      <c r="FA46" s="157"/>
      <c r="FB46" s="158"/>
      <c r="FC46" s="158"/>
      <c r="FD46" s="107"/>
      <c r="FE46" s="157"/>
      <c r="FF46" s="158"/>
      <c r="FG46" s="158"/>
      <c r="FH46" s="107"/>
      <c r="FI46" s="157"/>
      <c r="FJ46" s="158"/>
      <c r="FK46" s="158"/>
      <c r="FL46" s="107"/>
      <c r="FM46" s="157"/>
      <c r="FN46" s="158"/>
      <c r="FO46" s="158"/>
      <c r="FP46" s="107"/>
      <c r="FQ46" s="157"/>
      <c r="FR46" s="158"/>
      <c r="FS46" s="158"/>
      <c r="FT46" s="107"/>
      <c r="FU46" s="157"/>
      <c r="FV46" s="158"/>
      <c r="FW46" s="158"/>
      <c r="FX46" s="107"/>
      <c r="FY46" s="157"/>
      <c r="FZ46" s="158"/>
      <c r="GA46" s="158"/>
      <c r="GB46" s="107"/>
      <c r="GC46" s="157"/>
      <c r="GD46" s="158"/>
      <c r="GE46" s="158"/>
      <c r="GF46" s="107"/>
      <c r="GG46" s="157"/>
      <c r="GH46" s="158"/>
      <c r="GI46" s="158"/>
      <c r="GJ46" s="107"/>
      <c r="GK46" s="157"/>
      <c r="GL46" s="158"/>
      <c r="GM46" s="158"/>
      <c r="GN46" s="107"/>
      <c r="GO46" s="157"/>
      <c r="GP46" s="158"/>
      <c r="GQ46" s="158"/>
      <c r="GR46" s="107"/>
      <c r="GS46" s="157"/>
      <c r="GT46" s="158"/>
      <c r="GU46" s="158"/>
      <c r="GV46" s="107"/>
      <c r="GW46" s="157"/>
      <c r="GX46" s="158"/>
      <c r="GY46" s="158"/>
      <c r="GZ46" s="107"/>
      <c r="HA46" s="157"/>
      <c r="HB46" s="158"/>
      <c r="HC46" s="158"/>
      <c r="HD46" s="107"/>
      <c r="HE46" s="157"/>
      <c r="HF46" s="158"/>
      <c r="HG46" s="158"/>
      <c r="HH46" s="107"/>
      <c r="HI46" s="157"/>
      <c r="HJ46" s="158"/>
      <c r="HK46" s="158"/>
      <c r="HL46" s="107"/>
      <c r="HM46" s="157"/>
      <c r="HN46" s="158"/>
      <c r="HO46" s="158"/>
      <c r="HP46" s="107"/>
      <c r="HQ46" s="157"/>
      <c r="HR46" s="158"/>
      <c r="HS46" s="158"/>
      <c r="HT46" s="107"/>
      <c r="HU46" s="157"/>
      <c r="HV46" s="158"/>
      <c r="HW46" s="158"/>
      <c r="HX46" s="107"/>
      <c r="HY46" s="157"/>
      <c r="HZ46" s="158"/>
      <c r="IA46" s="158"/>
      <c r="IB46" s="107"/>
      <c r="IC46" s="157"/>
      <c r="ID46" s="158"/>
      <c r="IE46" s="158"/>
      <c r="IF46" s="107"/>
      <c r="IG46" s="157"/>
      <c r="IH46" s="158"/>
      <c r="II46" s="158"/>
      <c r="IJ46" s="107"/>
    </row>
    <row r="47" spans="1:244" s="155" customFormat="1">
      <c r="A47" s="159" t="s">
        <v>52</v>
      </c>
      <c r="B47" s="160">
        <v>173.91001599999998</v>
      </c>
      <c r="C47" s="160">
        <v>5.79</v>
      </c>
      <c r="D47" s="161">
        <v>1.6000107117611143E-2</v>
      </c>
      <c r="E47" s="158"/>
      <c r="F47" s="158"/>
      <c r="G47" s="157"/>
      <c r="H47" s="158"/>
      <c r="I47" s="158"/>
      <c r="J47" s="158"/>
      <c r="K47" s="157"/>
      <c r="L47" s="158"/>
      <c r="M47" s="158"/>
      <c r="N47" s="158"/>
      <c r="O47" s="157"/>
      <c r="P47" s="158"/>
      <c r="Q47" s="158"/>
      <c r="R47" s="158"/>
      <c r="S47" s="157"/>
      <c r="T47" s="158"/>
      <c r="U47" s="158"/>
      <c r="V47" s="158"/>
      <c r="W47" s="157"/>
      <c r="X47" s="158"/>
      <c r="Y47" s="158"/>
      <c r="Z47" s="158"/>
      <c r="AA47" s="157"/>
      <c r="AB47" s="158"/>
      <c r="AC47" s="158"/>
      <c r="AD47" s="158"/>
      <c r="AE47" s="157"/>
      <c r="AF47" s="158"/>
      <c r="AG47" s="158"/>
      <c r="AH47" s="158"/>
      <c r="AI47" s="157"/>
      <c r="AJ47" s="158"/>
      <c r="AK47" s="158"/>
      <c r="AL47" s="158"/>
      <c r="AM47" s="157"/>
      <c r="AN47" s="158"/>
      <c r="AO47" s="158"/>
      <c r="AP47" s="158"/>
      <c r="AQ47" s="157"/>
      <c r="AR47" s="158"/>
      <c r="AS47" s="158"/>
      <c r="AT47" s="158"/>
      <c r="AU47" s="157"/>
      <c r="AV47" s="158"/>
      <c r="AW47" s="158"/>
      <c r="AX47" s="158"/>
      <c r="AY47" s="157"/>
      <c r="AZ47" s="158"/>
      <c r="BA47" s="158"/>
      <c r="BB47" s="158"/>
      <c r="BC47" s="157"/>
      <c r="BD47" s="158"/>
      <c r="BE47" s="158"/>
      <c r="BF47" s="158"/>
      <c r="BG47" s="157"/>
      <c r="BH47" s="158"/>
      <c r="BI47" s="158"/>
      <c r="BJ47" s="158"/>
      <c r="BK47" s="157"/>
      <c r="BL47" s="158"/>
      <c r="BM47" s="158"/>
      <c r="BN47" s="158"/>
      <c r="BO47" s="157"/>
      <c r="BP47" s="158"/>
      <c r="BQ47" s="158"/>
      <c r="BR47" s="158"/>
      <c r="BS47" s="157"/>
      <c r="BT47" s="158"/>
      <c r="BU47" s="158"/>
      <c r="BV47" s="158"/>
      <c r="BW47" s="157"/>
      <c r="BX47" s="158"/>
      <c r="BY47" s="158"/>
      <c r="BZ47" s="158"/>
      <c r="CA47" s="157"/>
      <c r="CB47" s="158"/>
      <c r="CC47" s="158"/>
      <c r="CD47" s="158"/>
      <c r="CE47" s="157"/>
      <c r="CF47" s="158"/>
      <c r="CG47" s="158"/>
      <c r="CH47" s="158"/>
      <c r="CI47" s="157"/>
      <c r="CJ47" s="158"/>
      <c r="CK47" s="158"/>
      <c r="CL47" s="158"/>
      <c r="CM47" s="157"/>
      <c r="CN47" s="158"/>
      <c r="CO47" s="158"/>
      <c r="CP47" s="158"/>
      <c r="CQ47" s="157"/>
      <c r="CR47" s="158"/>
      <c r="CS47" s="158"/>
      <c r="CT47" s="158"/>
      <c r="CU47" s="157"/>
      <c r="CV47" s="158"/>
      <c r="CW47" s="158"/>
      <c r="CX47" s="158"/>
      <c r="CY47" s="157"/>
      <c r="CZ47" s="158"/>
      <c r="DA47" s="158"/>
      <c r="DB47" s="158"/>
      <c r="DC47" s="157"/>
      <c r="DD47" s="158"/>
      <c r="DE47" s="158"/>
      <c r="DF47" s="158"/>
      <c r="DG47" s="157"/>
      <c r="DH47" s="158"/>
      <c r="DI47" s="158"/>
      <c r="DJ47" s="158"/>
      <c r="DK47" s="157"/>
      <c r="DL47" s="158"/>
      <c r="DM47" s="158"/>
      <c r="DN47" s="158"/>
      <c r="DO47" s="157"/>
      <c r="DP47" s="158"/>
      <c r="DQ47" s="158"/>
      <c r="DR47" s="158"/>
      <c r="DS47" s="157"/>
      <c r="DT47" s="158"/>
      <c r="DU47" s="158"/>
      <c r="DV47" s="158"/>
      <c r="DW47" s="157"/>
      <c r="DX47" s="158"/>
      <c r="DY47" s="158"/>
      <c r="DZ47" s="158"/>
      <c r="EA47" s="157"/>
      <c r="EB47" s="158"/>
      <c r="EC47" s="158"/>
      <c r="ED47" s="158"/>
      <c r="EE47" s="157"/>
      <c r="EF47" s="158"/>
      <c r="EG47" s="158"/>
      <c r="EH47" s="158"/>
      <c r="EI47" s="157"/>
      <c r="EJ47" s="158"/>
      <c r="EK47" s="158"/>
      <c r="EL47" s="158"/>
      <c r="EM47" s="157"/>
      <c r="EN47" s="158"/>
      <c r="EO47" s="158"/>
      <c r="EP47" s="158"/>
      <c r="EQ47" s="157"/>
      <c r="ER47" s="158"/>
      <c r="ES47" s="158"/>
      <c r="ET47" s="158"/>
      <c r="EU47" s="157"/>
      <c r="EV47" s="158"/>
      <c r="EW47" s="158"/>
      <c r="EX47" s="158"/>
      <c r="EY47" s="157"/>
      <c r="EZ47" s="158"/>
      <c r="FA47" s="158"/>
      <c r="FB47" s="158"/>
      <c r="FC47" s="157"/>
      <c r="FD47" s="158"/>
      <c r="FE47" s="158"/>
      <c r="FF47" s="158"/>
      <c r="FG47" s="157"/>
      <c r="FH47" s="158"/>
      <c r="FI47" s="158"/>
      <c r="FJ47" s="158"/>
      <c r="FK47" s="157"/>
      <c r="FL47" s="158"/>
      <c r="FM47" s="158"/>
      <c r="FN47" s="158"/>
      <c r="FO47" s="157"/>
      <c r="FP47" s="158"/>
      <c r="FQ47" s="158"/>
      <c r="FR47" s="158"/>
      <c r="FS47" s="157"/>
      <c r="FT47" s="158"/>
      <c r="FU47" s="158"/>
      <c r="FV47" s="158"/>
      <c r="FW47" s="157"/>
      <c r="FX47" s="158"/>
      <c r="FY47" s="158"/>
      <c r="FZ47" s="158"/>
      <c r="GA47" s="157"/>
      <c r="GB47" s="158"/>
      <c r="GC47" s="158"/>
      <c r="GD47" s="158"/>
      <c r="GE47" s="157"/>
      <c r="GF47" s="158"/>
      <c r="GG47" s="158"/>
      <c r="GH47" s="158"/>
      <c r="GI47" s="157"/>
      <c r="GJ47" s="158"/>
      <c r="GK47" s="158"/>
      <c r="GL47" s="158"/>
      <c r="GM47" s="157"/>
      <c r="GN47" s="158"/>
      <c r="GO47" s="158"/>
      <c r="GP47" s="158"/>
      <c r="GQ47" s="157"/>
      <c r="GR47" s="158"/>
      <c r="GS47" s="158"/>
      <c r="GT47" s="158"/>
      <c r="GU47" s="157"/>
      <c r="GV47" s="158"/>
      <c r="GW47" s="158"/>
      <c r="GX47" s="158"/>
      <c r="GY47" s="157"/>
      <c r="GZ47" s="158"/>
      <c r="HA47" s="158"/>
      <c r="HB47" s="158"/>
      <c r="HC47" s="157"/>
      <c r="HD47" s="158"/>
      <c r="HE47" s="158"/>
      <c r="HF47" s="158"/>
      <c r="HG47" s="157"/>
      <c r="HH47" s="158"/>
      <c r="HI47" s="158"/>
      <c r="HJ47" s="158"/>
      <c r="HK47" s="157"/>
      <c r="HL47" s="158"/>
      <c r="HM47" s="158"/>
      <c r="HN47" s="158"/>
      <c r="HO47" s="157"/>
      <c r="HP47" s="158"/>
      <c r="HQ47" s="158"/>
      <c r="HR47" s="158"/>
      <c r="HS47" s="157"/>
      <c r="HT47" s="158"/>
      <c r="HU47" s="158"/>
      <c r="HV47" s="158"/>
      <c r="HW47" s="157"/>
      <c r="HX47" s="158"/>
      <c r="HY47" s="158"/>
      <c r="HZ47" s="158"/>
      <c r="IA47" s="157"/>
      <c r="IB47" s="158"/>
      <c r="IC47" s="158"/>
      <c r="ID47" s="158"/>
      <c r="IE47" s="157"/>
      <c r="IF47" s="158"/>
      <c r="IG47" s="158"/>
      <c r="IH47" s="158"/>
    </row>
    <row r="48" spans="1:244" s="156" customFormat="1">
      <c r="A48" s="148" t="s">
        <v>53</v>
      </c>
      <c r="B48" s="149">
        <v>10621.653231637692</v>
      </c>
      <c r="C48" s="149">
        <v>354.04</v>
      </c>
      <c r="D48" s="150">
        <v>0.97721565083591033</v>
      </c>
    </row>
    <row r="49" spans="1:244" s="155" customFormat="1">
      <c r="A49" s="141" t="s">
        <v>85</v>
      </c>
      <c r="B49" s="2"/>
      <c r="C49" s="2"/>
      <c r="D49" s="2"/>
    </row>
    <row r="50" spans="1:244" s="155" customFormat="1">
      <c r="A50" s="138" t="s">
        <v>84</v>
      </c>
      <c r="B50" s="145">
        <v>7.65</v>
      </c>
      <c r="C50" s="145">
        <v>0.26</v>
      </c>
      <c r="D50" s="147">
        <v>7.038169638816273E-4</v>
      </c>
    </row>
    <row r="51" spans="1:244" s="155" customFormat="1">
      <c r="A51" s="138" t="s">
        <v>83</v>
      </c>
      <c r="B51" s="145">
        <v>240</v>
      </c>
      <c r="C51" s="145">
        <v>8</v>
      </c>
      <c r="D51" s="147">
        <v>2.2080532200207913E-2</v>
      </c>
    </row>
    <row r="52" spans="1:244" s="155" customFormat="1">
      <c r="A52" s="152" t="s">
        <v>82</v>
      </c>
      <c r="B52" s="153">
        <v>247.65</v>
      </c>
      <c r="C52" s="153">
        <v>8.26</v>
      </c>
      <c r="D52" s="154">
        <v>2.2784349164089539E-2</v>
      </c>
      <c r="E52" s="157"/>
      <c r="F52" s="158"/>
      <c r="G52" s="158"/>
      <c r="H52" s="107"/>
      <c r="I52" s="157"/>
      <c r="J52" s="158"/>
      <c r="K52" s="158"/>
      <c r="L52" s="107"/>
      <c r="M52" s="157"/>
      <c r="N52" s="158"/>
      <c r="O52" s="158"/>
      <c r="P52" s="107"/>
      <c r="Q52" s="157"/>
      <c r="R52" s="158"/>
      <c r="S52" s="158"/>
      <c r="T52" s="107"/>
      <c r="U52" s="157"/>
      <c r="V52" s="158"/>
      <c r="W52" s="158"/>
      <c r="X52" s="107"/>
      <c r="Y52" s="157"/>
      <c r="Z52" s="158"/>
      <c r="AA52" s="158"/>
      <c r="AB52" s="107"/>
      <c r="AC52" s="157"/>
      <c r="AD52" s="158"/>
      <c r="AE52" s="158"/>
      <c r="AF52" s="107"/>
      <c r="AG52" s="157"/>
      <c r="AH52" s="158"/>
      <c r="AI52" s="158"/>
      <c r="AJ52" s="107"/>
      <c r="AK52" s="157"/>
      <c r="AL52" s="158"/>
      <c r="AM52" s="158"/>
      <c r="AN52" s="107"/>
      <c r="AO52" s="157"/>
      <c r="AP52" s="158"/>
      <c r="AQ52" s="158"/>
      <c r="AR52" s="107"/>
      <c r="AS52" s="157"/>
      <c r="AT52" s="158"/>
      <c r="AU52" s="158"/>
      <c r="AV52" s="107"/>
      <c r="AW52" s="157"/>
      <c r="AX52" s="158"/>
      <c r="AY52" s="158"/>
      <c r="AZ52" s="107"/>
      <c r="BA52" s="157"/>
      <c r="BB52" s="158"/>
      <c r="BC52" s="158"/>
      <c r="BD52" s="107"/>
      <c r="BE52" s="157"/>
      <c r="BF52" s="158"/>
      <c r="BG52" s="158"/>
      <c r="BH52" s="107"/>
      <c r="BI52" s="157"/>
      <c r="BJ52" s="158"/>
      <c r="BK52" s="158"/>
      <c r="BL52" s="107"/>
      <c r="BM52" s="157"/>
      <c r="BN52" s="158"/>
      <c r="BO52" s="158"/>
      <c r="BP52" s="107"/>
      <c r="BQ52" s="157"/>
      <c r="BR52" s="158"/>
      <c r="BS52" s="158"/>
      <c r="BT52" s="107"/>
      <c r="BU52" s="157"/>
      <c r="BV52" s="158"/>
      <c r="BW52" s="158"/>
      <c r="BX52" s="107"/>
      <c r="BY52" s="157"/>
      <c r="BZ52" s="158"/>
      <c r="CA52" s="158"/>
      <c r="CB52" s="107"/>
      <c r="CC52" s="157"/>
      <c r="CD52" s="158"/>
      <c r="CE52" s="158"/>
      <c r="CF52" s="107"/>
      <c r="CG52" s="157"/>
      <c r="CH52" s="158"/>
      <c r="CI52" s="158"/>
      <c r="CJ52" s="107"/>
      <c r="CK52" s="157"/>
      <c r="CL52" s="158"/>
      <c r="CM52" s="158"/>
      <c r="CN52" s="107"/>
      <c r="CO52" s="157"/>
      <c r="CP52" s="158"/>
      <c r="CQ52" s="158"/>
      <c r="CR52" s="107"/>
      <c r="CS52" s="157"/>
      <c r="CT52" s="158"/>
      <c r="CU52" s="158"/>
      <c r="CV52" s="107"/>
      <c r="CW52" s="157"/>
      <c r="CX52" s="158"/>
      <c r="CY52" s="158"/>
      <c r="CZ52" s="107"/>
      <c r="DA52" s="157"/>
      <c r="DB52" s="158"/>
      <c r="DC52" s="158"/>
      <c r="DD52" s="107"/>
      <c r="DE52" s="157"/>
      <c r="DF52" s="158"/>
      <c r="DG52" s="158"/>
      <c r="DH52" s="107"/>
      <c r="DI52" s="157"/>
      <c r="DJ52" s="158"/>
      <c r="DK52" s="158"/>
      <c r="DL52" s="107"/>
      <c r="DM52" s="157"/>
      <c r="DN52" s="158"/>
      <c r="DO52" s="158"/>
      <c r="DP52" s="107"/>
      <c r="DQ52" s="157"/>
      <c r="DR52" s="158"/>
      <c r="DS52" s="158"/>
      <c r="DT52" s="107"/>
      <c r="DU52" s="157"/>
      <c r="DV52" s="158"/>
      <c r="DW52" s="158"/>
      <c r="DX52" s="107"/>
      <c r="DY52" s="157"/>
      <c r="DZ52" s="158"/>
      <c r="EA52" s="158"/>
      <c r="EB52" s="107"/>
      <c r="EC52" s="157"/>
      <c r="ED52" s="158"/>
      <c r="EE52" s="158"/>
      <c r="EF52" s="107"/>
      <c r="EG52" s="157"/>
      <c r="EH52" s="158"/>
      <c r="EI52" s="158"/>
      <c r="EJ52" s="107"/>
      <c r="EK52" s="157"/>
      <c r="EL52" s="158"/>
      <c r="EM52" s="158"/>
      <c r="EN52" s="107"/>
      <c r="EO52" s="157"/>
      <c r="EP52" s="158"/>
      <c r="EQ52" s="158"/>
      <c r="ER52" s="107"/>
      <c r="ES52" s="157"/>
      <c r="ET52" s="158"/>
      <c r="EU52" s="158"/>
      <c r="EV52" s="107"/>
      <c r="EW52" s="157"/>
      <c r="EX52" s="158"/>
      <c r="EY52" s="158"/>
      <c r="EZ52" s="107"/>
      <c r="FA52" s="157"/>
      <c r="FB52" s="158"/>
      <c r="FC52" s="158"/>
      <c r="FD52" s="107"/>
      <c r="FE52" s="157"/>
      <c r="FF52" s="158"/>
      <c r="FG52" s="158"/>
      <c r="FH52" s="107"/>
      <c r="FI52" s="157"/>
      <c r="FJ52" s="158"/>
      <c r="FK52" s="158"/>
      <c r="FL52" s="107"/>
      <c r="FM52" s="157"/>
      <c r="FN52" s="158"/>
      <c r="FO52" s="158"/>
      <c r="FP52" s="107"/>
      <c r="FQ52" s="157"/>
      <c r="FR52" s="158"/>
      <c r="FS52" s="158"/>
      <c r="FT52" s="107"/>
      <c r="FU52" s="157"/>
      <c r="FV52" s="158"/>
      <c r="FW52" s="158"/>
      <c r="FX52" s="107"/>
      <c r="FY52" s="157"/>
      <c r="FZ52" s="158"/>
      <c r="GA52" s="158"/>
      <c r="GB52" s="107"/>
      <c r="GC52" s="157"/>
      <c r="GD52" s="158"/>
      <c r="GE52" s="158"/>
      <c r="GF52" s="107"/>
      <c r="GG52" s="157"/>
      <c r="GH52" s="158"/>
      <c r="GI52" s="158"/>
      <c r="GJ52" s="107"/>
      <c r="GK52" s="157"/>
      <c r="GL52" s="158"/>
      <c r="GM52" s="158"/>
      <c r="GN52" s="107"/>
      <c r="GO52" s="157"/>
      <c r="GP52" s="158"/>
      <c r="GQ52" s="158"/>
      <c r="GR52" s="107"/>
      <c r="GS52" s="157"/>
      <c r="GT52" s="158"/>
      <c r="GU52" s="158"/>
      <c r="GV52" s="107"/>
      <c r="GW52" s="157"/>
      <c r="GX52" s="158"/>
      <c r="GY52" s="158"/>
      <c r="GZ52" s="107"/>
      <c r="HA52" s="157"/>
      <c r="HB52" s="158"/>
      <c r="HC52" s="158"/>
      <c r="HD52" s="107"/>
      <c r="HE52" s="157"/>
      <c r="HF52" s="158"/>
      <c r="HG52" s="158"/>
      <c r="HH52" s="107"/>
      <c r="HI52" s="157"/>
      <c r="HJ52" s="158"/>
      <c r="HK52" s="158"/>
      <c r="HL52" s="107"/>
      <c r="HM52" s="157"/>
      <c r="HN52" s="158"/>
      <c r="HO52" s="158"/>
      <c r="HP52" s="107"/>
      <c r="HQ52" s="157"/>
      <c r="HR52" s="158"/>
      <c r="HS52" s="158"/>
      <c r="HT52" s="107"/>
      <c r="HU52" s="157"/>
      <c r="HV52" s="158"/>
      <c r="HW52" s="158"/>
      <c r="HX52" s="107"/>
      <c r="HY52" s="157"/>
      <c r="HZ52" s="158"/>
      <c r="IA52" s="158"/>
      <c r="IB52" s="107"/>
      <c r="IC52" s="157"/>
      <c r="ID52" s="158"/>
      <c r="IE52" s="158"/>
      <c r="IF52" s="107"/>
      <c r="IG52" s="157"/>
      <c r="IH52" s="158"/>
      <c r="II52" s="158"/>
      <c r="IJ52" s="107"/>
    </row>
    <row r="53" spans="1:244" s="26" customFormat="1" ht="13.5" thickBot="1">
      <c r="A53" s="162" t="s">
        <v>81</v>
      </c>
      <c r="B53" s="163">
        <v>10869.303231637692</v>
      </c>
      <c r="C53" s="163">
        <v>362.3</v>
      </c>
      <c r="D53" s="164">
        <v>1</v>
      </c>
    </row>
    <row r="54" spans="1:244">
      <c r="A54" s="165" t="s">
        <v>283</v>
      </c>
      <c r="D54" s="7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54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4" width="13.140625" style="2"/>
    <col min="255" max="255" width="52.140625" style="2" customWidth="1"/>
    <col min="256" max="257" width="14.42578125" style="2" customWidth="1"/>
    <col min="258" max="258" width="9.85546875" style="2" customWidth="1"/>
    <col min="259" max="510" width="13.140625" style="2"/>
    <col min="511" max="511" width="52.140625" style="2" customWidth="1"/>
    <col min="512" max="513" width="14.42578125" style="2" customWidth="1"/>
    <col min="514" max="514" width="9.85546875" style="2" customWidth="1"/>
    <col min="515" max="766" width="13.140625" style="2"/>
    <col min="767" max="767" width="52.140625" style="2" customWidth="1"/>
    <col min="768" max="769" width="14.42578125" style="2" customWidth="1"/>
    <col min="770" max="770" width="9.85546875" style="2" customWidth="1"/>
    <col min="771" max="1022" width="13.140625" style="2"/>
    <col min="1023" max="1023" width="52.140625" style="2" customWidth="1"/>
    <col min="1024" max="1025" width="14.42578125" style="2" customWidth="1"/>
    <col min="1026" max="1026" width="9.85546875" style="2" customWidth="1"/>
    <col min="1027" max="1278" width="13.140625" style="2"/>
    <col min="1279" max="1279" width="52.140625" style="2" customWidth="1"/>
    <col min="1280" max="1281" width="14.42578125" style="2" customWidth="1"/>
    <col min="1282" max="1282" width="9.85546875" style="2" customWidth="1"/>
    <col min="1283" max="1534" width="13.140625" style="2"/>
    <col min="1535" max="1535" width="52.140625" style="2" customWidth="1"/>
    <col min="1536" max="1537" width="14.42578125" style="2" customWidth="1"/>
    <col min="1538" max="1538" width="9.85546875" style="2" customWidth="1"/>
    <col min="1539" max="1790" width="13.140625" style="2"/>
    <col min="1791" max="1791" width="52.140625" style="2" customWidth="1"/>
    <col min="1792" max="1793" width="14.42578125" style="2" customWidth="1"/>
    <col min="1794" max="1794" width="9.85546875" style="2" customWidth="1"/>
    <col min="1795" max="2046" width="13.140625" style="2"/>
    <col min="2047" max="2047" width="52.140625" style="2" customWidth="1"/>
    <col min="2048" max="2049" width="14.42578125" style="2" customWidth="1"/>
    <col min="2050" max="2050" width="9.85546875" style="2" customWidth="1"/>
    <col min="2051" max="2302" width="13.140625" style="2"/>
    <col min="2303" max="2303" width="52.140625" style="2" customWidth="1"/>
    <col min="2304" max="2305" width="14.42578125" style="2" customWidth="1"/>
    <col min="2306" max="2306" width="9.85546875" style="2" customWidth="1"/>
    <col min="2307" max="2558" width="13.140625" style="2"/>
    <col min="2559" max="2559" width="52.140625" style="2" customWidth="1"/>
    <col min="2560" max="2561" width="14.42578125" style="2" customWidth="1"/>
    <col min="2562" max="2562" width="9.85546875" style="2" customWidth="1"/>
    <col min="2563" max="2814" width="13.140625" style="2"/>
    <col min="2815" max="2815" width="52.140625" style="2" customWidth="1"/>
    <col min="2816" max="2817" width="14.42578125" style="2" customWidth="1"/>
    <col min="2818" max="2818" width="9.85546875" style="2" customWidth="1"/>
    <col min="2819" max="3070" width="13.140625" style="2"/>
    <col min="3071" max="3071" width="52.140625" style="2" customWidth="1"/>
    <col min="3072" max="3073" width="14.42578125" style="2" customWidth="1"/>
    <col min="3074" max="3074" width="9.85546875" style="2" customWidth="1"/>
    <col min="3075" max="3326" width="13.140625" style="2"/>
    <col min="3327" max="3327" width="52.140625" style="2" customWidth="1"/>
    <col min="3328" max="3329" width="14.42578125" style="2" customWidth="1"/>
    <col min="3330" max="3330" width="9.85546875" style="2" customWidth="1"/>
    <col min="3331" max="3582" width="13.140625" style="2"/>
    <col min="3583" max="3583" width="52.140625" style="2" customWidth="1"/>
    <col min="3584" max="3585" width="14.42578125" style="2" customWidth="1"/>
    <col min="3586" max="3586" width="9.85546875" style="2" customWidth="1"/>
    <col min="3587" max="3838" width="13.140625" style="2"/>
    <col min="3839" max="3839" width="52.140625" style="2" customWidth="1"/>
    <col min="3840" max="3841" width="14.42578125" style="2" customWidth="1"/>
    <col min="3842" max="3842" width="9.85546875" style="2" customWidth="1"/>
    <col min="3843" max="4094" width="13.140625" style="2"/>
    <col min="4095" max="4095" width="52.140625" style="2" customWidth="1"/>
    <col min="4096" max="4097" width="14.42578125" style="2" customWidth="1"/>
    <col min="4098" max="4098" width="9.85546875" style="2" customWidth="1"/>
    <col min="4099" max="4350" width="13.140625" style="2"/>
    <col min="4351" max="4351" width="52.140625" style="2" customWidth="1"/>
    <col min="4352" max="4353" width="14.42578125" style="2" customWidth="1"/>
    <col min="4354" max="4354" width="9.85546875" style="2" customWidth="1"/>
    <col min="4355" max="4606" width="13.140625" style="2"/>
    <col min="4607" max="4607" width="52.140625" style="2" customWidth="1"/>
    <col min="4608" max="4609" width="14.42578125" style="2" customWidth="1"/>
    <col min="4610" max="4610" width="9.85546875" style="2" customWidth="1"/>
    <col min="4611" max="4862" width="13.140625" style="2"/>
    <col min="4863" max="4863" width="52.140625" style="2" customWidth="1"/>
    <col min="4864" max="4865" width="14.42578125" style="2" customWidth="1"/>
    <col min="4866" max="4866" width="9.85546875" style="2" customWidth="1"/>
    <col min="4867" max="5118" width="13.140625" style="2"/>
    <col min="5119" max="5119" width="52.140625" style="2" customWidth="1"/>
    <col min="5120" max="5121" width="14.42578125" style="2" customWidth="1"/>
    <col min="5122" max="5122" width="9.85546875" style="2" customWidth="1"/>
    <col min="5123" max="5374" width="13.140625" style="2"/>
    <col min="5375" max="5375" width="52.140625" style="2" customWidth="1"/>
    <col min="5376" max="5377" width="14.42578125" style="2" customWidth="1"/>
    <col min="5378" max="5378" width="9.85546875" style="2" customWidth="1"/>
    <col min="5379" max="5630" width="13.140625" style="2"/>
    <col min="5631" max="5631" width="52.140625" style="2" customWidth="1"/>
    <col min="5632" max="5633" width="14.42578125" style="2" customWidth="1"/>
    <col min="5634" max="5634" width="9.85546875" style="2" customWidth="1"/>
    <col min="5635" max="5886" width="13.140625" style="2"/>
    <col min="5887" max="5887" width="52.140625" style="2" customWidth="1"/>
    <col min="5888" max="5889" width="14.42578125" style="2" customWidth="1"/>
    <col min="5890" max="5890" width="9.85546875" style="2" customWidth="1"/>
    <col min="5891" max="6142" width="13.140625" style="2"/>
    <col min="6143" max="6143" width="52.140625" style="2" customWidth="1"/>
    <col min="6144" max="6145" width="14.42578125" style="2" customWidth="1"/>
    <col min="6146" max="6146" width="9.85546875" style="2" customWidth="1"/>
    <col min="6147" max="6398" width="13.140625" style="2"/>
    <col min="6399" max="6399" width="52.140625" style="2" customWidth="1"/>
    <col min="6400" max="6401" width="14.42578125" style="2" customWidth="1"/>
    <col min="6402" max="6402" width="9.85546875" style="2" customWidth="1"/>
    <col min="6403" max="6654" width="13.140625" style="2"/>
    <col min="6655" max="6655" width="52.140625" style="2" customWidth="1"/>
    <col min="6656" max="6657" width="14.42578125" style="2" customWidth="1"/>
    <col min="6658" max="6658" width="9.85546875" style="2" customWidth="1"/>
    <col min="6659" max="6910" width="13.140625" style="2"/>
    <col min="6911" max="6911" width="52.140625" style="2" customWidth="1"/>
    <col min="6912" max="6913" width="14.42578125" style="2" customWidth="1"/>
    <col min="6914" max="6914" width="9.85546875" style="2" customWidth="1"/>
    <col min="6915" max="7166" width="13.140625" style="2"/>
    <col min="7167" max="7167" width="52.140625" style="2" customWidth="1"/>
    <col min="7168" max="7169" width="14.42578125" style="2" customWidth="1"/>
    <col min="7170" max="7170" width="9.85546875" style="2" customWidth="1"/>
    <col min="7171" max="7422" width="13.140625" style="2"/>
    <col min="7423" max="7423" width="52.140625" style="2" customWidth="1"/>
    <col min="7424" max="7425" width="14.42578125" style="2" customWidth="1"/>
    <col min="7426" max="7426" width="9.85546875" style="2" customWidth="1"/>
    <col min="7427" max="7678" width="13.140625" style="2"/>
    <col min="7679" max="7679" width="52.140625" style="2" customWidth="1"/>
    <col min="7680" max="7681" width="14.42578125" style="2" customWidth="1"/>
    <col min="7682" max="7682" width="9.85546875" style="2" customWidth="1"/>
    <col min="7683" max="7934" width="13.140625" style="2"/>
    <col min="7935" max="7935" width="52.140625" style="2" customWidth="1"/>
    <col min="7936" max="7937" width="14.42578125" style="2" customWidth="1"/>
    <col min="7938" max="7938" width="9.85546875" style="2" customWidth="1"/>
    <col min="7939" max="8190" width="13.140625" style="2"/>
    <col min="8191" max="8191" width="52.140625" style="2" customWidth="1"/>
    <col min="8192" max="8193" width="14.42578125" style="2" customWidth="1"/>
    <col min="8194" max="8194" width="9.85546875" style="2" customWidth="1"/>
    <col min="8195" max="8446" width="13.140625" style="2"/>
    <col min="8447" max="8447" width="52.140625" style="2" customWidth="1"/>
    <col min="8448" max="8449" width="14.42578125" style="2" customWidth="1"/>
    <col min="8450" max="8450" width="9.85546875" style="2" customWidth="1"/>
    <col min="8451" max="8702" width="13.140625" style="2"/>
    <col min="8703" max="8703" width="52.140625" style="2" customWidth="1"/>
    <col min="8704" max="8705" width="14.42578125" style="2" customWidth="1"/>
    <col min="8706" max="8706" width="9.85546875" style="2" customWidth="1"/>
    <col min="8707" max="8958" width="13.140625" style="2"/>
    <col min="8959" max="8959" width="52.140625" style="2" customWidth="1"/>
    <col min="8960" max="8961" width="14.42578125" style="2" customWidth="1"/>
    <col min="8962" max="8962" width="9.85546875" style="2" customWidth="1"/>
    <col min="8963" max="9214" width="13.140625" style="2"/>
    <col min="9215" max="9215" width="52.140625" style="2" customWidth="1"/>
    <col min="9216" max="9217" width="14.42578125" style="2" customWidth="1"/>
    <col min="9218" max="9218" width="9.85546875" style="2" customWidth="1"/>
    <col min="9219" max="9470" width="13.140625" style="2"/>
    <col min="9471" max="9471" width="52.140625" style="2" customWidth="1"/>
    <col min="9472" max="9473" width="14.42578125" style="2" customWidth="1"/>
    <col min="9474" max="9474" width="9.85546875" style="2" customWidth="1"/>
    <col min="9475" max="9726" width="13.140625" style="2"/>
    <col min="9727" max="9727" width="52.140625" style="2" customWidth="1"/>
    <col min="9728" max="9729" width="14.42578125" style="2" customWidth="1"/>
    <col min="9730" max="9730" width="9.85546875" style="2" customWidth="1"/>
    <col min="9731" max="9982" width="13.140625" style="2"/>
    <col min="9983" max="9983" width="52.140625" style="2" customWidth="1"/>
    <col min="9984" max="9985" width="14.42578125" style="2" customWidth="1"/>
    <col min="9986" max="9986" width="9.85546875" style="2" customWidth="1"/>
    <col min="9987" max="10238" width="13.140625" style="2"/>
    <col min="10239" max="10239" width="52.140625" style="2" customWidth="1"/>
    <col min="10240" max="10241" width="14.42578125" style="2" customWidth="1"/>
    <col min="10242" max="10242" width="9.85546875" style="2" customWidth="1"/>
    <col min="10243" max="10494" width="13.140625" style="2"/>
    <col min="10495" max="10495" width="52.140625" style="2" customWidth="1"/>
    <col min="10496" max="10497" width="14.42578125" style="2" customWidth="1"/>
    <col min="10498" max="10498" width="9.85546875" style="2" customWidth="1"/>
    <col min="10499" max="10750" width="13.140625" style="2"/>
    <col min="10751" max="10751" width="52.140625" style="2" customWidth="1"/>
    <col min="10752" max="10753" width="14.42578125" style="2" customWidth="1"/>
    <col min="10754" max="10754" width="9.85546875" style="2" customWidth="1"/>
    <col min="10755" max="11006" width="13.140625" style="2"/>
    <col min="11007" max="11007" width="52.140625" style="2" customWidth="1"/>
    <col min="11008" max="11009" width="14.42578125" style="2" customWidth="1"/>
    <col min="11010" max="11010" width="9.85546875" style="2" customWidth="1"/>
    <col min="11011" max="11262" width="13.140625" style="2"/>
    <col min="11263" max="11263" width="52.140625" style="2" customWidth="1"/>
    <col min="11264" max="11265" width="14.42578125" style="2" customWidth="1"/>
    <col min="11266" max="11266" width="9.85546875" style="2" customWidth="1"/>
    <col min="11267" max="11518" width="13.140625" style="2"/>
    <col min="11519" max="11519" width="52.140625" style="2" customWidth="1"/>
    <col min="11520" max="11521" width="14.42578125" style="2" customWidth="1"/>
    <col min="11522" max="11522" width="9.85546875" style="2" customWidth="1"/>
    <col min="11523" max="11774" width="13.140625" style="2"/>
    <col min="11775" max="11775" width="52.140625" style="2" customWidth="1"/>
    <col min="11776" max="11777" width="14.42578125" style="2" customWidth="1"/>
    <col min="11778" max="11778" width="9.85546875" style="2" customWidth="1"/>
    <col min="11779" max="12030" width="13.140625" style="2"/>
    <col min="12031" max="12031" width="52.140625" style="2" customWidth="1"/>
    <col min="12032" max="12033" width="14.42578125" style="2" customWidth="1"/>
    <col min="12034" max="12034" width="9.85546875" style="2" customWidth="1"/>
    <col min="12035" max="12286" width="13.140625" style="2"/>
    <col min="12287" max="12287" width="52.140625" style="2" customWidth="1"/>
    <col min="12288" max="12289" width="14.42578125" style="2" customWidth="1"/>
    <col min="12290" max="12290" width="9.85546875" style="2" customWidth="1"/>
    <col min="12291" max="12542" width="13.140625" style="2"/>
    <col min="12543" max="12543" width="52.140625" style="2" customWidth="1"/>
    <col min="12544" max="12545" width="14.42578125" style="2" customWidth="1"/>
    <col min="12546" max="12546" width="9.85546875" style="2" customWidth="1"/>
    <col min="12547" max="12798" width="13.140625" style="2"/>
    <col min="12799" max="12799" width="52.140625" style="2" customWidth="1"/>
    <col min="12800" max="12801" width="14.42578125" style="2" customWidth="1"/>
    <col min="12802" max="12802" width="9.85546875" style="2" customWidth="1"/>
    <col min="12803" max="13054" width="13.140625" style="2"/>
    <col min="13055" max="13055" width="52.140625" style="2" customWidth="1"/>
    <col min="13056" max="13057" width="14.42578125" style="2" customWidth="1"/>
    <col min="13058" max="13058" width="9.85546875" style="2" customWidth="1"/>
    <col min="13059" max="13310" width="13.140625" style="2"/>
    <col min="13311" max="13311" width="52.140625" style="2" customWidth="1"/>
    <col min="13312" max="13313" width="14.42578125" style="2" customWidth="1"/>
    <col min="13314" max="13314" width="9.85546875" style="2" customWidth="1"/>
    <col min="13315" max="13566" width="13.140625" style="2"/>
    <col min="13567" max="13567" width="52.140625" style="2" customWidth="1"/>
    <col min="13568" max="13569" width="14.42578125" style="2" customWidth="1"/>
    <col min="13570" max="13570" width="9.85546875" style="2" customWidth="1"/>
    <col min="13571" max="13822" width="13.140625" style="2"/>
    <col min="13823" max="13823" width="52.140625" style="2" customWidth="1"/>
    <col min="13824" max="13825" width="14.42578125" style="2" customWidth="1"/>
    <col min="13826" max="13826" width="9.85546875" style="2" customWidth="1"/>
    <col min="13827" max="14078" width="13.140625" style="2"/>
    <col min="14079" max="14079" width="52.140625" style="2" customWidth="1"/>
    <col min="14080" max="14081" width="14.42578125" style="2" customWidth="1"/>
    <col min="14082" max="14082" width="9.85546875" style="2" customWidth="1"/>
    <col min="14083" max="14334" width="13.140625" style="2"/>
    <col min="14335" max="14335" width="52.140625" style="2" customWidth="1"/>
    <col min="14336" max="14337" width="14.42578125" style="2" customWidth="1"/>
    <col min="14338" max="14338" width="9.85546875" style="2" customWidth="1"/>
    <col min="14339" max="14590" width="13.140625" style="2"/>
    <col min="14591" max="14591" width="52.140625" style="2" customWidth="1"/>
    <col min="14592" max="14593" width="14.42578125" style="2" customWidth="1"/>
    <col min="14594" max="14594" width="9.85546875" style="2" customWidth="1"/>
    <col min="14595" max="14846" width="13.140625" style="2"/>
    <col min="14847" max="14847" width="52.140625" style="2" customWidth="1"/>
    <col min="14848" max="14849" width="14.42578125" style="2" customWidth="1"/>
    <col min="14850" max="14850" width="9.85546875" style="2" customWidth="1"/>
    <col min="14851" max="15102" width="13.140625" style="2"/>
    <col min="15103" max="15103" width="52.140625" style="2" customWidth="1"/>
    <col min="15104" max="15105" width="14.42578125" style="2" customWidth="1"/>
    <col min="15106" max="15106" width="9.85546875" style="2" customWidth="1"/>
    <col min="15107" max="15358" width="13.140625" style="2"/>
    <col min="15359" max="15359" width="52.140625" style="2" customWidth="1"/>
    <col min="15360" max="15361" width="14.42578125" style="2" customWidth="1"/>
    <col min="15362" max="15362" width="9.85546875" style="2" customWidth="1"/>
    <col min="15363" max="15614" width="13.140625" style="2"/>
    <col min="15615" max="15615" width="52.140625" style="2" customWidth="1"/>
    <col min="15616" max="15617" width="14.42578125" style="2" customWidth="1"/>
    <col min="15618" max="15618" width="9.85546875" style="2" customWidth="1"/>
    <col min="15619" max="15870" width="13.140625" style="2"/>
    <col min="15871" max="15871" width="52.140625" style="2" customWidth="1"/>
    <col min="15872" max="15873" width="14.42578125" style="2" customWidth="1"/>
    <col min="15874" max="15874" width="9.85546875" style="2" customWidth="1"/>
    <col min="15875" max="16126" width="13.140625" style="2"/>
    <col min="16127" max="16127" width="52.140625" style="2" customWidth="1"/>
    <col min="16128" max="16129" width="14.42578125" style="2" customWidth="1"/>
    <col min="16130" max="16130" width="9.85546875" style="2" customWidth="1"/>
    <col min="16131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1</v>
      </c>
      <c r="B2" s="1"/>
      <c r="C2" s="1"/>
      <c r="D2" s="1"/>
    </row>
    <row r="3" spans="1:4">
      <c r="A3" s="136" t="s">
        <v>285</v>
      </c>
      <c r="B3" s="1"/>
      <c r="C3" s="1"/>
      <c r="D3" s="1"/>
    </row>
    <row r="4" spans="1:4">
      <c r="A4" s="136" t="s">
        <v>282</v>
      </c>
      <c r="B4" s="1"/>
      <c r="C4" s="1"/>
      <c r="D4" s="1"/>
    </row>
    <row r="5" spans="1:4" ht="13.5" thickBot="1">
      <c r="A5" s="3" t="s">
        <v>4</v>
      </c>
      <c r="B5" s="137">
        <v>30000</v>
      </c>
      <c r="C5" s="138" t="s">
        <v>5</v>
      </c>
    </row>
    <row r="6" spans="1:4">
      <c r="A6" s="6"/>
      <c r="B6" s="139" t="s">
        <v>6</v>
      </c>
      <c r="C6" s="56" t="s">
        <v>286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11</v>
      </c>
      <c r="D8" s="144" t="s">
        <v>13</v>
      </c>
    </row>
    <row r="9" spans="1:4">
      <c r="A9" s="141" t="s">
        <v>14</v>
      </c>
      <c r="B9" s="145"/>
    </row>
    <row r="10" spans="1:4">
      <c r="A10" s="146" t="s">
        <v>15</v>
      </c>
      <c r="B10" s="145">
        <v>0</v>
      </c>
      <c r="C10" s="145">
        <v>0</v>
      </c>
      <c r="D10" s="147">
        <v>0</v>
      </c>
    </row>
    <row r="11" spans="1:4">
      <c r="A11" s="146" t="s">
        <v>16</v>
      </c>
      <c r="B11" s="2">
        <v>0</v>
      </c>
      <c r="C11" s="2">
        <v>0</v>
      </c>
      <c r="D11" s="147">
        <v>0</v>
      </c>
    </row>
    <row r="12" spans="1:4">
      <c r="A12" s="146" t="s">
        <v>17</v>
      </c>
      <c r="B12" s="145">
        <v>3375</v>
      </c>
      <c r="C12" s="145">
        <v>112.49</v>
      </c>
      <c r="D12" s="147">
        <v>0.30999344651684879</v>
      </c>
    </row>
    <row r="13" spans="1:4">
      <c r="A13" s="146" t="s">
        <v>18</v>
      </c>
      <c r="B13" s="145">
        <v>0</v>
      </c>
      <c r="C13" s="145">
        <v>0</v>
      </c>
      <c r="D13" s="147">
        <v>0</v>
      </c>
    </row>
    <row r="14" spans="1:4">
      <c r="A14" s="146" t="s">
        <v>19</v>
      </c>
      <c r="B14" s="145">
        <v>0</v>
      </c>
      <c r="C14" s="145">
        <v>0</v>
      </c>
      <c r="D14" s="147">
        <v>0</v>
      </c>
    </row>
    <row r="15" spans="1:4">
      <c r="A15" s="138" t="s">
        <v>20</v>
      </c>
      <c r="B15" s="145">
        <v>2610</v>
      </c>
      <c r="C15" s="145">
        <v>87</v>
      </c>
      <c r="D15" s="147">
        <v>0.23972826530636307</v>
      </c>
    </row>
    <row r="16" spans="1:4">
      <c r="A16" s="138" t="s">
        <v>21</v>
      </c>
      <c r="B16" s="145">
        <v>60.599999999999994</v>
      </c>
      <c r="C16" s="145">
        <v>2.0100000000000002</v>
      </c>
      <c r="D16" s="147">
        <v>5.5661045507914182E-3</v>
      </c>
    </row>
    <row r="17" spans="1:4">
      <c r="A17" s="138" t="s">
        <v>22</v>
      </c>
      <c r="B17" s="145">
        <v>0</v>
      </c>
      <c r="C17" s="145">
        <v>0</v>
      </c>
      <c r="D17" s="147">
        <v>0</v>
      </c>
    </row>
    <row r="18" spans="1:4">
      <c r="A18" s="138" t="s">
        <v>23</v>
      </c>
      <c r="B18" s="145">
        <v>2176.3999999999996</v>
      </c>
      <c r="C18" s="145">
        <v>72.559999999999988</v>
      </c>
      <c r="D18" s="147">
        <v>0.19990214429607989</v>
      </c>
    </row>
    <row r="19" spans="1:4">
      <c r="A19" s="138" t="s">
        <v>24</v>
      </c>
      <c r="B19" s="145">
        <v>1126.5999999999999</v>
      </c>
      <c r="C19" s="145">
        <v>37.54999999999999</v>
      </c>
      <c r="D19" s="147">
        <v>0.10347810869507609</v>
      </c>
    </row>
    <row r="20" spans="1:4">
      <c r="A20" s="138" t="s">
        <v>25</v>
      </c>
      <c r="B20" s="145">
        <v>472.43</v>
      </c>
      <c r="C20" s="145">
        <v>15.75</v>
      </c>
      <c r="D20" s="147">
        <v>4.3392653018653297E-2</v>
      </c>
    </row>
    <row r="21" spans="1:4">
      <c r="A21" s="138" t="s">
        <v>26</v>
      </c>
      <c r="B21" s="145">
        <v>100</v>
      </c>
      <c r="C21" s="145">
        <v>3.33</v>
      </c>
      <c r="D21" s="147">
        <v>9.1849910079066302E-3</v>
      </c>
    </row>
    <row r="22" spans="1:4">
      <c r="A22" s="148" t="s">
        <v>27</v>
      </c>
      <c r="B22" s="149">
        <v>9921.0300000000007</v>
      </c>
      <c r="C22" s="149">
        <v>330.69</v>
      </c>
      <c r="D22" s="150">
        <v>0.91124571339171911</v>
      </c>
    </row>
    <row r="23" spans="1:4">
      <c r="A23" s="151" t="s">
        <v>28</v>
      </c>
    </row>
    <row r="24" spans="1:4">
      <c r="A24" s="146" t="s">
        <v>29</v>
      </c>
      <c r="B24" s="145">
        <v>0</v>
      </c>
      <c r="C24" s="145">
        <v>0</v>
      </c>
      <c r="D24" s="147">
        <v>0</v>
      </c>
    </row>
    <row r="25" spans="1:4">
      <c r="A25" s="146" t="s">
        <v>30</v>
      </c>
      <c r="B25" s="145">
        <v>49.61</v>
      </c>
      <c r="C25" s="145">
        <v>1.65</v>
      </c>
      <c r="D25" s="147">
        <v>4.5566740390224798E-3</v>
      </c>
    </row>
    <row r="26" spans="1:4">
      <c r="A26" s="146" t="s">
        <v>31</v>
      </c>
      <c r="B26" s="145">
        <v>0</v>
      </c>
      <c r="C26" s="145">
        <v>0</v>
      </c>
      <c r="D26" s="147">
        <v>0</v>
      </c>
    </row>
    <row r="27" spans="1:4">
      <c r="A27" s="146" t="s">
        <v>32</v>
      </c>
      <c r="B27" s="145">
        <v>0</v>
      </c>
      <c r="C27" s="145">
        <v>0</v>
      </c>
      <c r="D27" s="147">
        <v>0</v>
      </c>
    </row>
    <row r="28" spans="1:4">
      <c r="A28" s="146" t="s">
        <v>33</v>
      </c>
      <c r="B28" s="145">
        <v>0.3</v>
      </c>
      <c r="C28" s="145">
        <v>0.01</v>
      </c>
      <c r="D28" s="147">
        <v>2.7554973023719893E-5</v>
      </c>
    </row>
    <row r="29" spans="1:4">
      <c r="A29" s="146" t="s">
        <v>34</v>
      </c>
      <c r="B29" s="145">
        <v>0</v>
      </c>
      <c r="C29" s="145">
        <v>0</v>
      </c>
      <c r="D29" s="147">
        <v>0</v>
      </c>
    </row>
    <row r="30" spans="1:4">
      <c r="A30" s="146" t="s">
        <v>35</v>
      </c>
      <c r="B30" s="145">
        <v>0</v>
      </c>
      <c r="C30" s="145">
        <v>0</v>
      </c>
      <c r="D30" s="147">
        <v>0</v>
      </c>
    </row>
    <row r="31" spans="1:4">
      <c r="A31" s="146" t="s">
        <v>36</v>
      </c>
      <c r="B31" s="145">
        <v>0</v>
      </c>
      <c r="C31" s="145">
        <v>0</v>
      </c>
      <c r="D31" s="147">
        <v>0</v>
      </c>
    </row>
    <row r="32" spans="1:4">
      <c r="A32" s="152" t="s">
        <v>37</v>
      </c>
      <c r="B32" s="153">
        <v>49.91</v>
      </c>
      <c r="C32" s="153">
        <v>1.66</v>
      </c>
      <c r="D32" s="154">
        <v>4.5842290120461995E-3</v>
      </c>
    </row>
    <row r="33" spans="1:244" s="155" customFormat="1">
      <c r="A33" s="141" t="s">
        <v>38</v>
      </c>
      <c r="B33" s="2"/>
      <c r="C33" s="2"/>
      <c r="D33" s="2"/>
    </row>
    <row r="34" spans="1:244" s="155" customFormat="1">
      <c r="A34" s="146" t="s">
        <v>39</v>
      </c>
      <c r="B34" s="145">
        <v>499.82691920526253</v>
      </c>
      <c r="C34" s="145">
        <v>16.669999999999998</v>
      </c>
      <c r="D34" s="147">
        <v>4.5909057584100105E-2</v>
      </c>
    </row>
    <row r="35" spans="1:244" s="155" customFormat="1">
      <c r="A35" s="138" t="s">
        <v>40</v>
      </c>
      <c r="B35" s="145">
        <v>499.82691920526253</v>
      </c>
      <c r="C35" s="145">
        <v>16.669999999999998</v>
      </c>
      <c r="D35" s="147">
        <v>4.5909057584100105E-2</v>
      </c>
    </row>
    <row r="36" spans="1:244" s="156" customFormat="1">
      <c r="A36" s="148" t="s">
        <v>41</v>
      </c>
      <c r="B36" s="149">
        <v>10470.766919205264</v>
      </c>
      <c r="C36" s="149">
        <v>349.02000000000004</v>
      </c>
      <c r="D36" s="150">
        <v>0.96173899998786549</v>
      </c>
    </row>
    <row r="37" spans="1:244" s="155" customFormat="1">
      <c r="A37" s="141" t="s">
        <v>42</v>
      </c>
      <c r="B37" s="2"/>
      <c r="C37" s="2"/>
      <c r="D37" s="2"/>
    </row>
    <row r="38" spans="1:244" s="155" customFormat="1">
      <c r="A38" s="138" t="s">
        <v>43</v>
      </c>
      <c r="B38" s="145">
        <v>166.35999999999999</v>
      </c>
      <c r="C38" s="145">
        <v>5.55</v>
      </c>
      <c r="D38" s="147">
        <v>1.5280151040753471E-2</v>
      </c>
    </row>
    <row r="39" spans="1:244" s="155" customFormat="1">
      <c r="A39" s="138" t="s">
        <v>44</v>
      </c>
      <c r="B39" s="145">
        <v>0.99</v>
      </c>
      <c r="C39" s="145">
        <v>0.03</v>
      </c>
      <c r="D39" s="147">
        <v>9.093141097827565E-5</v>
      </c>
    </row>
    <row r="40" spans="1:244" s="155" customFormat="1">
      <c r="A40" s="146" t="s">
        <v>45</v>
      </c>
      <c r="B40" s="145">
        <v>0</v>
      </c>
      <c r="C40" s="145">
        <v>0</v>
      </c>
      <c r="D40" s="147">
        <v>0</v>
      </c>
    </row>
    <row r="41" spans="1:244" s="155" customFormat="1">
      <c r="A41" s="152" t="s">
        <v>46</v>
      </c>
      <c r="B41" s="153">
        <v>167.35</v>
      </c>
      <c r="C41" s="153">
        <v>5.58</v>
      </c>
      <c r="D41" s="154">
        <v>1.5371082451731747E-2</v>
      </c>
      <c r="E41" s="157"/>
      <c r="F41" s="158"/>
      <c r="G41" s="158"/>
      <c r="H41" s="107"/>
      <c r="I41" s="157"/>
      <c r="J41" s="158"/>
      <c r="K41" s="158"/>
      <c r="L41" s="107"/>
      <c r="M41" s="157"/>
      <c r="N41" s="158"/>
      <c r="O41" s="158"/>
      <c r="P41" s="107"/>
      <c r="Q41" s="157"/>
      <c r="R41" s="158"/>
      <c r="S41" s="158"/>
      <c r="T41" s="107"/>
      <c r="U41" s="157"/>
      <c r="V41" s="158"/>
      <c r="W41" s="158"/>
      <c r="X41" s="107"/>
      <c r="Y41" s="157"/>
      <c r="Z41" s="158"/>
      <c r="AA41" s="158"/>
      <c r="AB41" s="107"/>
      <c r="AC41" s="157"/>
      <c r="AD41" s="158"/>
      <c r="AE41" s="158"/>
      <c r="AF41" s="107"/>
      <c r="AG41" s="157"/>
      <c r="AH41" s="158"/>
      <c r="AI41" s="158"/>
      <c r="AJ41" s="107"/>
      <c r="AK41" s="157"/>
      <c r="AL41" s="158"/>
      <c r="AM41" s="158"/>
      <c r="AN41" s="107"/>
      <c r="AO41" s="157"/>
      <c r="AP41" s="158"/>
      <c r="AQ41" s="158"/>
      <c r="AR41" s="107"/>
      <c r="AS41" s="157"/>
      <c r="AT41" s="158"/>
      <c r="AU41" s="158"/>
      <c r="AV41" s="107"/>
      <c r="AW41" s="157"/>
      <c r="AX41" s="158"/>
      <c r="AY41" s="158"/>
      <c r="AZ41" s="107"/>
      <c r="BA41" s="157"/>
      <c r="BB41" s="158"/>
      <c r="BC41" s="158"/>
      <c r="BD41" s="107"/>
      <c r="BE41" s="157"/>
      <c r="BF41" s="158"/>
      <c r="BG41" s="158"/>
      <c r="BH41" s="107"/>
      <c r="BI41" s="157"/>
      <c r="BJ41" s="158"/>
      <c r="BK41" s="158"/>
      <c r="BL41" s="107"/>
      <c r="BM41" s="157"/>
      <c r="BN41" s="158"/>
      <c r="BO41" s="158"/>
      <c r="BP41" s="107"/>
      <c r="BQ41" s="157"/>
      <c r="BR41" s="158"/>
      <c r="BS41" s="158"/>
      <c r="BT41" s="107"/>
      <c r="BU41" s="157"/>
      <c r="BV41" s="158"/>
      <c r="BW41" s="158"/>
      <c r="BX41" s="107"/>
      <c r="BY41" s="157"/>
      <c r="BZ41" s="158"/>
      <c r="CA41" s="158"/>
      <c r="CB41" s="107"/>
      <c r="CC41" s="157"/>
      <c r="CD41" s="158"/>
      <c r="CE41" s="158"/>
      <c r="CF41" s="107"/>
      <c r="CG41" s="157"/>
      <c r="CH41" s="158"/>
      <c r="CI41" s="158"/>
      <c r="CJ41" s="107"/>
      <c r="CK41" s="157"/>
      <c r="CL41" s="158"/>
      <c r="CM41" s="158"/>
      <c r="CN41" s="107"/>
      <c r="CO41" s="157"/>
      <c r="CP41" s="158"/>
      <c r="CQ41" s="158"/>
      <c r="CR41" s="107"/>
      <c r="CS41" s="157"/>
      <c r="CT41" s="158"/>
      <c r="CU41" s="158"/>
      <c r="CV41" s="107"/>
      <c r="CW41" s="157"/>
      <c r="CX41" s="158"/>
      <c r="CY41" s="158"/>
      <c r="CZ41" s="107"/>
      <c r="DA41" s="157"/>
      <c r="DB41" s="158"/>
      <c r="DC41" s="158"/>
      <c r="DD41" s="107"/>
      <c r="DE41" s="157"/>
      <c r="DF41" s="158"/>
      <c r="DG41" s="158"/>
      <c r="DH41" s="107"/>
      <c r="DI41" s="157"/>
      <c r="DJ41" s="158"/>
      <c r="DK41" s="158"/>
      <c r="DL41" s="107"/>
      <c r="DM41" s="157"/>
      <c r="DN41" s="158"/>
      <c r="DO41" s="158"/>
      <c r="DP41" s="107"/>
      <c r="DQ41" s="157"/>
      <c r="DR41" s="158"/>
      <c r="DS41" s="158"/>
      <c r="DT41" s="107"/>
      <c r="DU41" s="157"/>
      <c r="DV41" s="158"/>
      <c r="DW41" s="158"/>
      <c r="DX41" s="107"/>
      <c r="DY41" s="157"/>
      <c r="DZ41" s="158"/>
      <c r="EA41" s="158"/>
      <c r="EB41" s="107"/>
      <c r="EC41" s="157"/>
      <c r="ED41" s="158"/>
      <c r="EE41" s="158"/>
      <c r="EF41" s="107"/>
      <c r="EG41" s="157"/>
      <c r="EH41" s="158"/>
      <c r="EI41" s="158"/>
      <c r="EJ41" s="107"/>
      <c r="EK41" s="157"/>
      <c r="EL41" s="158"/>
      <c r="EM41" s="158"/>
      <c r="EN41" s="107"/>
      <c r="EO41" s="157"/>
      <c r="EP41" s="158"/>
      <c r="EQ41" s="158"/>
      <c r="ER41" s="107"/>
      <c r="ES41" s="157"/>
      <c r="ET41" s="158"/>
      <c r="EU41" s="158"/>
      <c r="EV41" s="107"/>
      <c r="EW41" s="157"/>
      <c r="EX41" s="158"/>
      <c r="EY41" s="158"/>
      <c r="EZ41" s="107"/>
      <c r="FA41" s="157"/>
      <c r="FB41" s="158"/>
      <c r="FC41" s="158"/>
      <c r="FD41" s="107"/>
      <c r="FE41" s="157"/>
      <c r="FF41" s="158"/>
      <c r="FG41" s="158"/>
      <c r="FH41" s="107"/>
      <c r="FI41" s="157"/>
      <c r="FJ41" s="158"/>
      <c r="FK41" s="158"/>
      <c r="FL41" s="107"/>
      <c r="FM41" s="157"/>
      <c r="FN41" s="158"/>
      <c r="FO41" s="158"/>
      <c r="FP41" s="107"/>
      <c r="FQ41" s="157"/>
      <c r="FR41" s="158"/>
      <c r="FS41" s="158"/>
      <c r="FT41" s="107"/>
      <c r="FU41" s="157"/>
      <c r="FV41" s="158"/>
      <c r="FW41" s="158"/>
      <c r="FX41" s="107"/>
      <c r="FY41" s="157"/>
      <c r="FZ41" s="158"/>
      <c r="GA41" s="158"/>
      <c r="GB41" s="107"/>
      <c r="GC41" s="157"/>
      <c r="GD41" s="158"/>
      <c r="GE41" s="158"/>
      <c r="GF41" s="107"/>
      <c r="GG41" s="157"/>
      <c r="GH41" s="158"/>
      <c r="GI41" s="158"/>
      <c r="GJ41" s="107"/>
      <c r="GK41" s="157"/>
      <c r="GL41" s="158"/>
      <c r="GM41" s="158"/>
      <c r="GN41" s="107"/>
      <c r="GO41" s="157"/>
      <c r="GP41" s="158"/>
      <c r="GQ41" s="158"/>
      <c r="GR41" s="107"/>
      <c r="GS41" s="157"/>
      <c r="GT41" s="158"/>
      <c r="GU41" s="158"/>
      <c r="GV41" s="107"/>
      <c r="GW41" s="157"/>
      <c r="GX41" s="158"/>
      <c r="GY41" s="158"/>
      <c r="GZ41" s="107"/>
      <c r="HA41" s="157"/>
      <c r="HB41" s="158"/>
      <c r="HC41" s="158"/>
      <c r="HD41" s="107"/>
      <c r="HE41" s="157"/>
      <c r="HF41" s="158"/>
      <c r="HG41" s="158"/>
      <c r="HH41" s="107"/>
      <c r="HI41" s="157"/>
      <c r="HJ41" s="158"/>
      <c r="HK41" s="158"/>
      <c r="HL41" s="107"/>
      <c r="HM41" s="157"/>
      <c r="HN41" s="158"/>
      <c r="HO41" s="158"/>
      <c r="HP41" s="107"/>
      <c r="HQ41" s="157"/>
      <c r="HR41" s="158"/>
      <c r="HS41" s="158"/>
      <c r="HT41" s="107"/>
      <c r="HU41" s="157"/>
      <c r="HV41" s="158"/>
      <c r="HW41" s="158"/>
      <c r="HX41" s="107"/>
      <c r="HY41" s="157"/>
      <c r="HZ41" s="158"/>
      <c r="IA41" s="158"/>
      <c r="IB41" s="107"/>
      <c r="IC41" s="157"/>
      <c r="ID41" s="158"/>
      <c r="IE41" s="158"/>
      <c r="IF41" s="107"/>
      <c r="IG41" s="157"/>
      <c r="IH41" s="158"/>
      <c r="II41" s="158"/>
      <c r="IJ41" s="107"/>
    </row>
    <row r="42" spans="1:244" s="155" customFormat="1">
      <c r="A42" s="141" t="s">
        <v>47</v>
      </c>
      <c r="B42" s="2"/>
      <c r="C42" s="2"/>
      <c r="D42" s="2"/>
    </row>
    <row r="43" spans="1:244" s="155" customFormat="1">
      <c r="A43" s="146" t="s">
        <v>48</v>
      </c>
      <c r="B43" s="145">
        <v>0.60001599999999988</v>
      </c>
      <c r="C43" s="145">
        <v>0.02</v>
      </c>
      <c r="D43" s="147">
        <v>5.5111415646001038E-5</v>
      </c>
    </row>
    <row r="44" spans="1:244" s="155" customFormat="1">
      <c r="A44" s="146" t="s">
        <v>49</v>
      </c>
      <c r="B44" s="145">
        <v>0</v>
      </c>
      <c r="C44" s="145">
        <v>0</v>
      </c>
      <c r="D44" s="147">
        <v>0</v>
      </c>
    </row>
    <row r="45" spans="1:244" s="155" customFormat="1">
      <c r="A45" s="146" t="s">
        <v>50</v>
      </c>
      <c r="B45" s="145">
        <v>0.96</v>
      </c>
      <c r="C45" s="145">
        <v>0.03</v>
      </c>
      <c r="D45" s="147">
        <v>8.8175913675903655E-5</v>
      </c>
    </row>
    <row r="46" spans="1:244" s="155" customFormat="1">
      <c r="A46" s="152" t="s">
        <v>51</v>
      </c>
      <c r="B46" s="153">
        <v>1.5600159999999998</v>
      </c>
      <c r="C46" s="153">
        <v>0.05</v>
      </c>
      <c r="D46" s="154">
        <v>1.4328732932190468E-4</v>
      </c>
      <c r="E46" s="157"/>
      <c r="F46" s="158"/>
      <c r="G46" s="158"/>
      <c r="H46" s="107"/>
      <c r="I46" s="157"/>
      <c r="J46" s="158"/>
      <c r="K46" s="158"/>
      <c r="L46" s="107"/>
      <c r="M46" s="157"/>
      <c r="N46" s="158"/>
      <c r="O46" s="158"/>
      <c r="P46" s="107"/>
      <c r="Q46" s="157"/>
      <c r="R46" s="158"/>
      <c r="S46" s="158"/>
      <c r="T46" s="107"/>
      <c r="U46" s="157"/>
      <c r="V46" s="158"/>
      <c r="W46" s="158"/>
      <c r="X46" s="107"/>
      <c r="Y46" s="157"/>
      <c r="Z46" s="158"/>
      <c r="AA46" s="158"/>
      <c r="AB46" s="107"/>
      <c r="AC46" s="157"/>
      <c r="AD46" s="158"/>
      <c r="AE46" s="158"/>
      <c r="AF46" s="107"/>
      <c r="AG46" s="157"/>
      <c r="AH46" s="158"/>
      <c r="AI46" s="158"/>
      <c r="AJ46" s="107"/>
      <c r="AK46" s="157"/>
      <c r="AL46" s="158"/>
      <c r="AM46" s="158"/>
      <c r="AN46" s="107"/>
      <c r="AO46" s="157"/>
      <c r="AP46" s="158"/>
      <c r="AQ46" s="158"/>
      <c r="AR46" s="107"/>
      <c r="AS46" s="157"/>
      <c r="AT46" s="158"/>
      <c r="AU46" s="158"/>
      <c r="AV46" s="107"/>
      <c r="AW46" s="157"/>
      <c r="AX46" s="158"/>
      <c r="AY46" s="158"/>
      <c r="AZ46" s="107"/>
      <c r="BA46" s="157"/>
      <c r="BB46" s="158"/>
      <c r="BC46" s="158"/>
      <c r="BD46" s="107"/>
      <c r="BE46" s="157"/>
      <c r="BF46" s="158"/>
      <c r="BG46" s="158"/>
      <c r="BH46" s="107"/>
      <c r="BI46" s="157"/>
      <c r="BJ46" s="158"/>
      <c r="BK46" s="158"/>
      <c r="BL46" s="107"/>
      <c r="BM46" s="157"/>
      <c r="BN46" s="158"/>
      <c r="BO46" s="158"/>
      <c r="BP46" s="107"/>
      <c r="BQ46" s="157"/>
      <c r="BR46" s="158"/>
      <c r="BS46" s="158"/>
      <c r="BT46" s="107"/>
      <c r="BU46" s="157"/>
      <c r="BV46" s="158"/>
      <c r="BW46" s="158"/>
      <c r="BX46" s="107"/>
      <c r="BY46" s="157"/>
      <c r="BZ46" s="158"/>
      <c r="CA46" s="158"/>
      <c r="CB46" s="107"/>
      <c r="CC46" s="157"/>
      <c r="CD46" s="158"/>
      <c r="CE46" s="158"/>
      <c r="CF46" s="107"/>
      <c r="CG46" s="157"/>
      <c r="CH46" s="158"/>
      <c r="CI46" s="158"/>
      <c r="CJ46" s="107"/>
      <c r="CK46" s="157"/>
      <c r="CL46" s="158"/>
      <c r="CM46" s="158"/>
      <c r="CN46" s="107"/>
      <c r="CO46" s="157"/>
      <c r="CP46" s="158"/>
      <c r="CQ46" s="158"/>
      <c r="CR46" s="107"/>
      <c r="CS46" s="157"/>
      <c r="CT46" s="158"/>
      <c r="CU46" s="158"/>
      <c r="CV46" s="107"/>
      <c r="CW46" s="157"/>
      <c r="CX46" s="158"/>
      <c r="CY46" s="158"/>
      <c r="CZ46" s="107"/>
      <c r="DA46" s="157"/>
      <c r="DB46" s="158"/>
      <c r="DC46" s="158"/>
      <c r="DD46" s="107"/>
      <c r="DE46" s="157"/>
      <c r="DF46" s="158"/>
      <c r="DG46" s="158"/>
      <c r="DH46" s="107"/>
      <c r="DI46" s="157"/>
      <c r="DJ46" s="158"/>
      <c r="DK46" s="158"/>
      <c r="DL46" s="107"/>
      <c r="DM46" s="157"/>
      <c r="DN46" s="158"/>
      <c r="DO46" s="158"/>
      <c r="DP46" s="107"/>
      <c r="DQ46" s="157"/>
      <c r="DR46" s="158"/>
      <c r="DS46" s="158"/>
      <c r="DT46" s="107"/>
      <c r="DU46" s="157"/>
      <c r="DV46" s="158"/>
      <c r="DW46" s="158"/>
      <c r="DX46" s="107"/>
      <c r="DY46" s="157"/>
      <c r="DZ46" s="158"/>
      <c r="EA46" s="158"/>
      <c r="EB46" s="107"/>
      <c r="EC46" s="157"/>
      <c r="ED46" s="158"/>
      <c r="EE46" s="158"/>
      <c r="EF46" s="107"/>
      <c r="EG46" s="157"/>
      <c r="EH46" s="158"/>
      <c r="EI46" s="158"/>
      <c r="EJ46" s="107"/>
      <c r="EK46" s="157"/>
      <c r="EL46" s="158"/>
      <c r="EM46" s="158"/>
      <c r="EN46" s="107"/>
      <c r="EO46" s="157"/>
      <c r="EP46" s="158"/>
      <c r="EQ46" s="158"/>
      <c r="ER46" s="107"/>
      <c r="ES46" s="157"/>
      <c r="ET46" s="158"/>
      <c r="EU46" s="158"/>
      <c r="EV46" s="107"/>
      <c r="EW46" s="157"/>
      <c r="EX46" s="158"/>
      <c r="EY46" s="158"/>
      <c r="EZ46" s="107"/>
      <c r="FA46" s="157"/>
      <c r="FB46" s="158"/>
      <c r="FC46" s="158"/>
      <c r="FD46" s="107"/>
      <c r="FE46" s="157"/>
      <c r="FF46" s="158"/>
      <c r="FG46" s="158"/>
      <c r="FH46" s="107"/>
      <c r="FI46" s="157"/>
      <c r="FJ46" s="158"/>
      <c r="FK46" s="158"/>
      <c r="FL46" s="107"/>
      <c r="FM46" s="157"/>
      <c r="FN46" s="158"/>
      <c r="FO46" s="158"/>
      <c r="FP46" s="107"/>
      <c r="FQ46" s="157"/>
      <c r="FR46" s="158"/>
      <c r="FS46" s="158"/>
      <c r="FT46" s="107"/>
      <c r="FU46" s="157"/>
      <c r="FV46" s="158"/>
      <c r="FW46" s="158"/>
      <c r="FX46" s="107"/>
      <c r="FY46" s="157"/>
      <c r="FZ46" s="158"/>
      <c r="GA46" s="158"/>
      <c r="GB46" s="107"/>
      <c r="GC46" s="157"/>
      <c r="GD46" s="158"/>
      <c r="GE46" s="158"/>
      <c r="GF46" s="107"/>
      <c r="GG46" s="157"/>
      <c r="GH46" s="158"/>
      <c r="GI46" s="158"/>
      <c r="GJ46" s="107"/>
      <c r="GK46" s="157"/>
      <c r="GL46" s="158"/>
      <c r="GM46" s="158"/>
      <c r="GN46" s="107"/>
      <c r="GO46" s="157"/>
      <c r="GP46" s="158"/>
      <c r="GQ46" s="158"/>
      <c r="GR46" s="107"/>
      <c r="GS46" s="157"/>
      <c r="GT46" s="158"/>
      <c r="GU46" s="158"/>
      <c r="GV46" s="107"/>
      <c r="GW46" s="157"/>
      <c r="GX46" s="158"/>
      <c r="GY46" s="158"/>
      <c r="GZ46" s="107"/>
      <c r="HA46" s="157"/>
      <c r="HB46" s="158"/>
      <c r="HC46" s="158"/>
      <c r="HD46" s="107"/>
      <c r="HE46" s="157"/>
      <c r="HF46" s="158"/>
      <c r="HG46" s="158"/>
      <c r="HH46" s="107"/>
      <c r="HI46" s="157"/>
      <c r="HJ46" s="158"/>
      <c r="HK46" s="158"/>
      <c r="HL46" s="107"/>
      <c r="HM46" s="157"/>
      <c r="HN46" s="158"/>
      <c r="HO46" s="158"/>
      <c r="HP46" s="107"/>
      <c r="HQ46" s="157"/>
      <c r="HR46" s="158"/>
      <c r="HS46" s="158"/>
      <c r="HT46" s="107"/>
      <c r="HU46" s="157"/>
      <c r="HV46" s="158"/>
      <c r="HW46" s="158"/>
      <c r="HX46" s="107"/>
      <c r="HY46" s="157"/>
      <c r="HZ46" s="158"/>
      <c r="IA46" s="158"/>
      <c r="IB46" s="107"/>
      <c r="IC46" s="157"/>
      <c r="ID46" s="158"/>
      <c r="IE46" s="158"/>
      <c r="IF46" s="107"/>
      <c r="IG46" s="157"/>
      <c r="IH46" s="158"/>
      <c r="II46" s="158"/>
      <c r="IJ46" s="107"/>
    </row>
    <row r="47" spans="1:244" s="155" customFormat="1">
      <c r="A47" s="159" t="s">
        <v>52</v>
      </c>
      <c r="B47" s="160">
        <v>168.91001599999998</v>
      </c>
      <c r="C47" s="160">
        <v>5.63</v>
      </c>
      <c r="D47" s="161">
        <v>1.5514369781053652E-2</v>
      </c>
      <c r="E47" s="158"/>
      <c r="F47" s="158"/>
      <c r="G47" s="157"/>
      <c r="H47" s="158"/>
      <c r="I47" s="158"/>
      <c r="J47" s="158"/>
      <c r="K47" s="157"/>
      <c r="L47" s="158"/>
      <c r="M47" s="158"/>
      <c r="N47" s="158"/>
      <c r="O47" s="157"/>
      <c r="P47" s="158"/>
      <c r="Q47" s="158"/>
      <c r="R47" s="158"/>
      <c r="S47" s="157"/>
      <c r="T47" s="158"/>
      <c r="U47" s="158"/>
      <c r="V47" s="158"/>
      <c r="W47" s="157"/>
      <c r="X47" s="158"/>
      <c r="Y47" s="158"/>
      <c r="Z47" s="158"/>
      <c r="AA47" s="157"/>
      <c r="AB47" s="158"/>
      <c r="AC47" s="158"/>
      <c r="AD47" s="158"/>
      <c r="AE47" s="157"/>
      <c r="AF47" s="158"/>
      <c r="AG47" s="158"/>
      <c r="AH47" s="158"/>
      <c r="AI47" s="157"/>
      <c r="AJ47" s="158"/>
      <c r="AK47" s="158"/>
      <c r="AL47" s="158"/>
      <c r="AM47" s="157"/>
      <c r="AN47" s="158"/>
      <c r="AO47" s="158"/>
      <c r="AP47" s="158"/>
      <c r="AQ47" s="157"/>
      <c r="AR47" s="158"/>
      <c r="AS47" s="158"/>
      <c r="AT47" s="158"/>
      <c r="AU47" s="157"/>
      <c r="AV47" s="158"/>
      <c r="AW47" s="158"/>
      <c r="AX47" s="158"/>
      <c r="AY47" s="157"/>
      <c r="AZ47" s="158"/>
      <c r="BA47" s="158"/>
      <c r="BB47" s="158"/>
      <c r="BC47" s="157"/>
      <c r="BD47" s="158"/>
      <c r="BE47" s="158"/>
      <c r="BF47" s="158"/>
      <c r="BG47" s="157"/>
      <c r="BH47" s="158"/>
      <c r="BI47" s="158"/>
      <c r="BJ47" s="158"/>
      <c r="BK47" s="157"/>
      <c r="BL47" s="158"/>
      <c r="BM47" s="158"/>
      <c r="BN47" s="158"/>
      <c r="BO47" s="157"/>
      <c r="BP47" s="158"/>
      <c r="BQ47" s="158"/>
      <c r="BR47" s="158"/>
      <c r="BS47" s="157"/>
      <c r="BT47" s="158"/>
      <c r="BU47" s="158"/>
      <c r="BV47" s="158"/>
      <c r="BW47" s="157"/>
      <c r="BX47" s="158"/>
      <c r="BY47" s="158"/>
      <c r="BZ47" s="158"/>
      <c r="CA47" s="157"/>
      <c r="CB47" s="158"/>
      <c r="CC47" s="158"/>
      <c r="CD47" s="158"/>
      <c r="CE47" s="157"/>
      <c r="CF47" s="158"/>
      <c r="CG47" s="158"/>
      <c r="CH47" s="158"/>
      <c r="CI47" s="157"/>
      <c r="CJ47" s="158"/>
      <c r="CK47" s="158"/>
      <c r="CL47" s="158"/>
      <c r="CM47" s="157"/>
      <c r="CN47" s="158"/>
      <c r="CO47" s="158"/>
      <c r="CP47" s="158"/>
      <c r="CQ47" s="157"/>
      <c r="CR47" s="158"/>
      <c r="CS47" s="158"/>
      <c r="CT47" s="158"/>
      <c r="CU47" s="157"/>
      <c r="CV47" s="158"/>
      <c r="CW47" s="158"/>
      <c r="CX47" s="158"/>
      <c r="CY47" s="157"/>
      <c r="CZ47" s="158"/>
      <c r="DA47" s="158"/>
      <c r="DB47" s="158"/>
      <c r="DC47" s="157"/>
      <c r="DD47" s="158"/>
      <c r="DE47" s="158"/>
      <c r="DF47" s="158"/>
      <c r="DG47" s="157"/>
      <c r="DH47" s="158"/>
      <c r="DI47" s="158"/>
      <c r="DJ47" s="158"/>
      <c r="DK47" s="157"/>
      <c r="DL47" s="158"/>
      <c r="DM47" s="158"/>
      <c r="DN47" s="158"/>
      <c r="DO47" s="157"/>
      <c r="DP47" s="158"/>
      <c r="DQ47" s="158"/>
      <c r="DR47" s="158"/>
      <c r="DS47" s="157"/>
      <c r="DT47" s="158"/>
      <c r="DU47" s="158"/>
      <c r="DV47" s="158"/>
      <c r="DW47" s="157"/>
      <c r="DX47" s="158"/>
      <c r="DY47" s="158"/>
      <c r="DZ47" s="158"/>
      <c r="EA47" s="157"/>
      <c r="EB47" s="158"/>
      <c r="EC47" s="158"/>
      <c r="ED47" s="158"/>
      <c r="EE47" s="157"/>
      <c r="EF47" s="158"/>
      <c r="EG47" s="158"/>
      <c r="EH47" s="158"/>
      <c r="EI47" s="157"/>
      <c r="EJ47" s="158"/>
      <c r="EK47" s="158"/>
      <c r="EL47" s="158"/>
      <c r="EM47" s="157"/>
      <c r="EN47" s="158"/>
      <c r="EO47" s="158"/>
      <c r="EP47" s="158"/>
      <c r="EQ47" s="157"/>
      <c r="ER47" s="158"/>
      <c r="ES47" s="158"/>
      <c r="ET47" s="158"/>
      <c r="EU47" s="157"/>
      <c r="EV47" s="158"/>
      <c r="EW47" s="158"/>
      <c r="EX47" s="158"/>
      <c r="EY47" s="157"/>
      <c r="EZ47" s="158"/>
      <c r="FA47" s="158"/>
      <c r="FB47" s="158"/>
      <c r="FC47" s="157"/>
      <c r="FD47" s="158"/>
      <c r="FE47" s="158"/>
      <c r="FF47" s="158"/>
      <c r="FG47" s="157"/>
      <c r="FH47" s="158"/>
      <c r="FI47" s="158"/>
      <c r="FJ47" s="158"/>
      <c r="FK47" s="157"/>
      <c r="FL47" s="158"/>
      <c r="FM47" s="158"/>
      <c r="FN47" s="158"/>
      <c r="FO47" s="157"/>
      <c r="FP47" s="158"/>
      <c r="FQ47" s="158"/>
      <c r="FR47" s="158"/>
      <c r="FS47" s="157"/>
      <c r="FT47" s="158"/>
      <c r="FU47" s="158"/>
      <c r="FV47" s="158"/>
      <c r="FW47" s="157"/>
      <c r="FX47" s="158"/>
      <c r="FY47" s="158"/>
      <c r="FZ47" s="158"/>
      <c r="GA47" s="157"/>
      <c r="GB47" s="158"/>
      <c r="GC47" s="158"/>
      <c r="GD47" s="158"/>
      <c r="GE47" s="157"/>
      <c r="GF47" s="158"/>
      <c r="GG47" s="158"/>
      <c r="GH47" s="158"/>
      <c r="GI47" s="157"/>
      <c r="GJ47" s="158"/>
      <c r="GK47" s="158"/>
      <c r="GL47" s="158"/>
      <c r="GM47" s="157"/>
      <c r="GN47" s="158"/>
      <c r="GO47" s="158"/>
      <c r="GP47" s="158"/>
      <c r="GQ47" s="157"/>
      <c r="GR47" s="158"/>
      <c r="GS47" s="158"/>
      <c r="GT47" s="158"/>
      <c r="GU47" s="157"/>
      <c r="GV47" s="158"/>
      <c r="GW47" s="158"/>
      <c r="GX47" s="158"/>
      <c r="GY47" s="157"/>
      <c r="GZ47" s="158"/>
      <c r="HA47" s="158"/>
      <c r="HB47" s="158"/>
      <c r="HC47" s="157"/>
      <c r="HD47" s="158"/>
      <c r="HE47" s="158"/>
      <c r="HF47" s="158"/>
      <c r="HG47" s="157"/>
      <c r="HH47" s="158"/>
      <c r="HI47" s="158"/>
      <c r="HJ47" s="158"/>
      <c r="HK47" s="157"/>
      <c r="HL47" s="158"/>
      <c r="HM47" s="158"/>
      <c r="HN47" s="158"/>
      <c r="HO47" s="157"/>
      <c r="HP47" s="158"/>
      <c r="HQ47" s="158"/>
      <c r="HR47" s="158"/>
      <c r="HS47" s="157"/>
      <c r="HT47" s="158"/>
      <c r="HU47" s="158"/>
      <c r="HV47" s="158"/>
      <c r="HW47" s="157"/>
      <c r="HX47" s="158"/>
      <c r="HY47" s="158"/>
      <c r="HZ47" s="158"/>
      <c r="IA47" s="157"/>
      <c r="IB47" s="158"/>
      <c r="IC47" s="158"/>
      <c r="ID47" s="158"/>
      <c r="IE47" s="157"/>
      <c r="IF47" s="158"/>
      <c r="IG47" s="158"/>
      <c r="IH47" s="158"/>
    </row>
    <row r="48" spans="1:244" s="156" customFormat="1">
      <c r="A48" s="148" t="s">
        <v>53</v>
      </c>
      <c r="B48" s="149">
        <v>10639.676935205263</v>
      </c>
      <c r="C48" s="149">
        <v>354.65000000000003</v>
      </c>
      <c r="D48" s="150">
        <v>0.97725336976891919</v>
      </c>
    </row>
    <row r="49" spans="1:244" s="155" customFormat="1">
      <c r="A49" s="141" t="s">
        <v>85</v>
      </c>
      <c r="B49" s="2"/>
      <c r="C49" s="2"/>
      <c r="D49" s="2"/>
    </row>
    <row r="50" spans="1:244" s="155" customFormat="1">
      <c r="A50" s="138" t="s">
        <v>84</v>
      </c>
      <c r="B50" s="145">
        <v>7.65</v>
      </c>
      <c r="C50" s="145">
        <v>0.26</v>
      </c>
      <c r="D50" s="147">
        <v>7.0265181210485731E-4</v>
      </c>
    </row>
    <row r="51" spans="1:244" s="155" customFormat="1">
      <c r="A51" s="138" t="s">
        <v>83</v>
      </c>
      <c r="B51" s="145">
        <v>240</v>
      </c>
      <c r="C51" s="145">
        <v>8</v>
      </c>
      <c r="D51" s="147">
        <v>2.2043978418975915E-2</v>
      </c>
    </row>
    <row r="52" spans="1:244" s="155" customFormat="1">
      <c r="A52" s="152" t="s">
        <v>82</v>
      </c>
      <c r="B52" s="153">
        <v>247.65</v>
      </c>
      <c r="C52" s="153">
        <v>8.26</v>
      </c>
      <c r="D52" s="154">
        <v>2.2746630231080773E-2</v>
      </c>
      <c r="E52" s="157"/>
      <c r="F52" s="158"/>
      <c r="G52" s="158"/>
      <c r="H52" s="107"/>
      <c r="I52" s="157"/>
      <c r="J52" s="158"/>
      <c r="K52" s="158"/>
      <c r="L52" s="107"/>
      <c r="M52" s="157"/>
      <c r="N52" s="158"/>
      <c r="O52" s="158"/>
      <c r="P52" s="107"/>
      <c r="Q52" s="157"/>
      <c r="R52" s="158"/>
      <c r="S52" s="158"/>
      <c r="T52" s="107"/>
      <c r="U52" s="157"/>
      <c r="V52" s="158"/>
      <c r="W52" s="158"/>
      <c r="X52" s="107"/>
      <c r="Y52" s="157"/>
      <c r="Z52" s="158"/>
      <c r="AA52" s="158"/>
      <c r="AB52" s="107"/>
      <c r="AC52" s="157"/>
      <c r="AD52" s="158"/>
      <c r="AE52" s="158"/>
      <c r="AF52" s="107"/>
      <c r="AG52" s="157"/>
      <c r="AH52" s="158"/>
      <c r="AI52" s="158"/>
      <c r="AJ52" s="107"/>
      <c r="AK52" s="157"/>
      <c r="AL52" s="158"/>
      <c r="AM52" s="158"/>
      <c r="AN52" s="107"/>
      <c r="AO52" s="157"/>
      <c r="AP52" s="158"/>
      <c r="AQ52" s="158"/>
      <c r="AR52" s="107"/>
      <c r="AS52" s="157"/>
      <c r="AT52" s="158"/>
      <c r="AU52" s="158"/>
      <c r="AV52" s="107"/>
      <c r="AW52" s="157"/>
      <c r="AX52" s="158"/>
      <c r="AY52" s="158"/>
      <c r="AZ52" s="107"/>
      <c r="BA52" s="157"/>
      <c r="BB52" s="158"/>
      <c r="BC52" s="158"/>
      <c r="BD52" s="107"/>
      <c r="BE52" s="157"/>
      <c r="BF52" s="158"/>
      <c r="BG52" s="158"/>
      <c r="BH52" s="107"/>
      <c r="BI52" s="157"/>
      <c r="BJ52" s="158"/>
      <c r="BK52" s="158"/>
      <c r="BL52" s="107"/>
      <c r="BM52" s="157"/>
      <c r="BN52" s="158"/>
      <c r="BO52" s="158"/>
      <c r="BP52" s="107"/>
      <c r="BQ52" s="157"/>
      <c r="BR52" s="158"/>
      <c r="BS52" s="158"/>
      <c r="BT52" s="107"/>
      <c r="BU52" s="157"/>
      <c r="BV52" s="158"/>
      <c r="BW52" s="158"/>
      <c r="BX52" s="107"/>
      <c r="BY52" s="157"/>
      <c r="BZ52" s="158"/>
      <c r="CA52" s="158"/>
      <c r="CB52" s="107"/>
      <c r="CC52" s="157"/>
      <c r="CD52" s="158"/>
      <c r="CE52" s="158"/>
      <c r="CF52" s="107"/>
      <c r="CG52" s="157"/>
      <c r="CH52" s="158"/>
      <c r="CI52" s="158"/>
      <c r="CJ52" s="107"/>
      <c r="CK52" s="157"/>
      <c r="CL52" s="158"/>
      <c r="CM52" s="158"/>
      <c r="CN52" s="107"/>
      <c r="CO52" s="157"/>
      <c r="CP52" s="158"/>
      <c r="CQ52" s="158"/>
      <c r="CR52" s="107"/>
      <c r="CS52" s="157"/>
      <c r="CT52" s="158"/>
      <c r="CU52" s="158"/>
      <c r="CV52" s="107"/>
      <c r="CW52" s="157"/>
      <c r="CX52" s="158"/>
      <c r="CY52" s="158"/>
      <c r="CZ52" s="107"/>
      <c r="DA52" s="157"/>
      <c r="DB52" s="158"/>
      <c r="DC52" s="158"/>
      <c r="DD52" s="107"/>
      <c r="DE52" s="157"/>
      <c r="DF52" s="158"/>
      <c r="DG52" s="158"/>
      <c r="DH52" s="107"/>
      <c r="DI52" s="157"/>
      <c r="DJ52" s="158"/>
      <c r="DK52" s="158"/>
      <c r="DL52" s="107"/>
      <c r="DM52" s="157"/>
      <c r="DN52" s="158"/>
      <c r="DO52" s="158"/>
      <c r="DP52" s="107"/>
      <c r="DQ52" s="157"/>
      <c r="DR52" s="158"/>
      <c r="DS52" s="158"/>
      <c r="DT52" s="107"/>
      <c r="DU52" s="157"/>
      <c r="DV52" s="158"/>
      <c r="DW52" s="158"/>
      <c r="DX52" s="107"/>
      <c r="DY52" s="157"/>
      <c r="DZ52" s="158"/>
      <c r="EA52" s="158"/>
      <c r="EB52" s="107"/>
      <c r="EC52" s="157"/>
      <c r="ED52" s="158"/>
      <c r="EE52" s="158"/>
      <c r="EF52" s="107"/>
      <c r="EG52" s="157"/>
      <c r="EH52" s="158"/>
      <c r="EI52" s="158"/>
      <c r="EJ52" s="107"/>
      <c r="EK52" s="157"/>
      <c r="EL52" s="158"/>
      <c r="EM52" s="158"/>
      <c r="EN52" s="107"/>
      <c r="EO52" s="157"/>
      <c r="EP52" s="158"/>
      <c r="EQ52" s="158"/>
      <c r="ER52" s="107"/>
      <c r="ES52" s="157"/>
      <c r="ET52" s="158"/>
      <c r="EU52" s="158"/>
      <c r="EV52" s="107"/>
      <c r="EW52" s="157"/>
      <c r="EX52" s="158"/>
      <c r="EY52" s="158"/>
      <c r="EZ52" s="107"/>
      <c r="FA52" s="157"/>
      <c r="FB52" s="158"/>
      <c r="FC52" s="158"/>
      <c r="FD52" s="107"/>
      <c r="FE52" s="157"/>
      <c r="FF52" s="158"/>
      <c r="FG52" s="158"/>
      <c r="FH52" s="107"/>
      <c r="FI52" s="157"/>
      <c r="FJ52" s="158"/>
      <c r="FK52" s="158"/>
      <c r="FL52" s="107"/>
      <c r="FM52" s="157"/>
      <c r="FN52" s="158"/>
      <c r="FO52" s="158"/>
      <c r="FP52" s="107"/>
      <c r="FQ52" s="157"/>
      <c r="FR52" s="158"/>
      <c r="FS52" s="158"/>
      <c r="FT52" s="107"/>
      <c r="FU52" s="157"/>
      <c r="FV52" s="158"/>
      <c r="FW52" s="158"/>
      <c r="FX52" s="107"/>
      <c r="FY52" s="157"/>
      <c r="FZ52" s="158"/>
      <c r="GA52" s="158"/>
      <c r="GB52" s="107"/>
      <c r="GC52" s="157"/>
      <c r="GD52" s="158"/>
      <c r="GE52" s="158"/>
      <c r="GF52" s="107"/>
      <c r="GG52" s="157"/>
      <c r="GH52" s="158"/>
      <c r="GI52" s="158"/>
      <c r="GJ52" s="107"/>
      <c r="GK52" s="157"/>
      <c r="GL52" s="158"/>
      <c r="GM52" s="158"/>
      <c r="GN52" s="107"/>
      <c r="GO52" s="157"/>
      <c r="GP52" s="158"/>
      <c r="GQ52" s="158"/>
      <c r="GR52" s="107"/>
      <c r="GS52" s="157"/>
      <c r="GT52" s="158"/>
      <c r="GU52" s="158"/>
      <c r="GV52" s="107"/>
      <c r="GW52" s="157"/>
      <c r="GX52" s="158"/>
      <c r="GY52" s="158"/>
      <c r="GZ52" s="107"/>
      <c r="HA52" s="157"/>
      <c r="HB52" s="158"/>
      <c r="HC52" s="158"/>
      <c r="HD52" s="107"/>
      <c r="HE52" s="157"/>
      <c r="HF52" s="158"/>
      <c r="HG52" s="158"/>
      <c r="HH52" s="107"/>
      <c r="HI52" s="157"/>
      <c r="HJ52" s="158"/>
      <c r="HK52" s="158"/>
      <c r="HL52" s="107"/>
      <c r="HM52" s="157"/>
      <c r="HN52" s="158"/>
      <c r="HO52" s="158"/>
      <c r="HP52" s="107"/>
      <c r="HQ52" s="157"/>
      <c r="HR52" s="158"/>
      <c r="HS52" s="158"/>
      <c r="HT52" s="107"/>
      <c r="HU52" s="157"/>
      <c r="HV52" s="158"/>
      <c r="HW52" s="158"/>
      <c r="HX52" s="107"/>
      <c r="HY52" s="157"/>
      <c r="HZ52" s="158"/>
      <c r="IA52" s="158"/>
      <c r="IB52" s="107"/>
      <c r="IC52" s="157"/>
      <c r="ID52" s="158"/>
      <c r="IE52" s="158"/>
      <c r="IF52" s="107"/>
      <c r="IG52" s="157"/>
      <c r="IH52" s="158"/>
      <c r="II52" s="158"/>
      <c r="IJ52" s="107"/>
    </row>
    <row r="53" spans="1:244" s="26" customFormat="1" ht="13.5" thickBot="1">
      <c r="A53" s="162" t="s">
        <v>81</v>
      </c>
      <c r="B53" s="163">
        <v>10887.326935205263</v>
      </c>
      <c r="C53" s="163">
        <v>362.91</v>
      </c>
      <c r="D53" s="164">
        <v>1</v>
      </c>
    </row>
    <row r="54" spans="1:244">
      <c r="A54" s="165" t="s">
        <v>58</v>
      </c>
      <c r="D54" s="71"/>
    </row>
  </sheetData>
  <printOptions horizontalCentered="1"/>
  <pageMargins left="0.78740157480314965" right="0.39370078740157483" top="0.78740157480314965" bottom="0.78740157480314965" header="0.59055118110236227" footer="0.59055118110236227"/>
  <pageSetup paperSize="9" orientation="portrait" horizontalDpi="300" verticalDpi="300" r:id="rId1"/>
  <headerFooter alignWithMargins="0">
    <oddHeader>&amp;L&amp;"Tahoma,Negrito"&amp;8Companhia Nacional de Abastecimento - CONAB</oddHeader>
    <oddFooter>&amp;R&amp;6&amp;F - &amp;A
versão - jan/2008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55"/>
  <sheetViews>
    <sheetView showGridLines="0" zoomScaleNormal="100" workbookViewId="0"/>
  </sheetViews>
  <sheetFormatPr defaultColWidth="13.140625" defaultRowHeight="12.75"/>
  <cols>
    <col min="1" max="1" width="52.140625" style="2" customWidth="1"/>
    <col min="2" max="3" width="14.42578125" style="2" customWidth="1"/>
    <col min="4" max="4" width="9.85546875" style="2" customWidth="1"/>
    <col min="5" max="256" width="13.140625" style="2"/>
    <col min="257" max="257" width="52.140625" style="2" customWidth="1"/>
    <col min="258" max="259" width="14.42578125" style="2" customWidth="1"/>
    <col min="260" max="260" width="9.85546875" style="2" customWidth="1"/>
    <col min="261" max="512" width="13.140625" style="2"/>
    <col min="513" max="513" width="52.140625" style="2" customWidth="1"/>
    <col min="514" max="515" width="14.42578125" style="2" customWidth="1"/>
    <col min="516" max="516" width="9.85546875" style="2" customWidth="1"/>
    <col min="517" max="768" width="13.140625" style="2"/>
    <col min="769" max="769" width="52.140625" style="2" customWidth="1"/>
    <col min="770" max="771" width="14.42578125" style="2" customWidth="1"/>
    <col min="772" max="772" width="9.85546875" style="2" customWidth="1"/>
    <col min="773" max="1024" width="13.140625" style="2"/>
    <col min="1025" max="1025" width="52.140625" style="2" customWidth="1"/>
    <col min="1026" max="1027" width="14.42578125" style="2" customWidth="1"/>
    <col min="1028" max="1028" width="9.85546875" style="2" customWidth="1"/>
    <col min="1029" max="1280" width="13.140625" style="2"/>
    <col min="1281" max="1281" width="52.140625" style="2" customWidth="1"/>
    <col min="1282" max="1283" width="14.42578125" style="2" customWidth="1"/>
    <col min="1284" max="1284" width="9.85546875" style="2" customWidth="1"/>
    <col min="1285" max="1536" width="13.140625" style="2"/>
    <col min="1537" max="1537" width="52.140625" style="2" customWidth="1"/>
    <col min="1538" max="1539" width="14.42578125" style="2" customWidth="1"/>
    <col min="1540" max="1540" width="9.85546875" style="2" customWidth="1"/>
    <col min="1541" max="1792" width="13.140625" style="2"/>
    <col min="1793" max="1793" width="52.140625" style="2" customWidth="1"/>
    <col min="1794" max="1795" width="14.42578125" style="2" customWidth="1"/>
    <col min="1796" max="1796" width="9.85546875" style="2" customWidth="1"/>
    <col min="1797" max="2048" width="13.140625" style="2"/>
    <col min="2049" max="2049" width="52.140625" style="2" customWidth="1"/>
    <col min="2050" max="2051" width="14.42578125" style="2" customWidth="1"/>
    <col min="2052" max="2052" width="9.85546875" style="2" customWidth="1"/>
    <col min="2053" max="2304" width="13.140625" style="2"/>
    <col min="2305" max="2305" width="52.140625" style="2" customWidth="1"/>
    <col min="2306" max="2307" width="14.42578125" style="2" customWidth="1"/>
    <col min="2308" max="2308" width="9.85546875" style="2" customWidth="1"/>
    <col min="2309" max="2560" width="13.140625" style="2"/>
    <col min="2561" max="2561" width="52.140625" style="2" customWidth="1"/>
    <col min="2562" max="2563" width="14.42578125" style="2" customWidth="1"/>
    <col min="2564" max="2564" width="9.85546875" style="2" customWidth="1"/>
    <col min="2565" max="2816" width="13.140625" style="2"/>
    <col min="2817" max="2817" width="52.140625" style="2" customWidth="1"/>
    <col min="2818" max="2819" width="14.42578125" style="2" customWidth="1"/>
    <col min="2820" max="2820" width="9.85546875" style="2" customWidth="1"/>
    <col min="2821" max="3072" width="13.140625" style="2"/>
    <col min="3073" max="3073" width="52.140625" style="2" customWidth="1"/>
    <col min="3074" max="3075" width="14.42578125" style="2" customWidth="1"/>
    <col min="3076" max="3076" width="9.85546875" style="2" customWidth="1"/>
    <col min="3077" max="3328" width="13.140625" style="2"/>
    <col min="3329" max="3329" width="52.140625" style="2" customWidth="1"/>
    <col min="3330" max="3331" width="14.42578125" style="2" customWidth="1"/>
    <col min="3332" max="3332" width="9.85546875" style="2" customWidth="1"/>
    <col min="3333" max="3584" width="13.140625" style="2"/>
    <col min="3585" max="3585" width="52.140625" style="2" customWidth="1"/>
    <col min="3586" max="3587" width="14.42578125" style="2" customWidth="1"/>
    <col min="3588" max="3588" width="9.85546875" style="2" customWidth="1"/>
    <col min="3589" max="3840" width="13.140625" style="2"/>
    <col min="3841" max="3841" width="52.140625" style="2" customWidth="1"/>
    <col min="3842" max="3843" width="14.42578125" style="2" customWidth="1"/>
    <col min="3844" max="3844" width="9.85546875" style="2" customWidth="1"/>
    <col min="3845" max="4096" width="13.140625" style="2"/>
    <col min="4097" max="4097" width="52.140625" style="2" customWidth="1"/>
    <col min="4098" max="4099" width="14.42578125" style="2" customWidth="1"/>
    <col min="4100" max="4100" width="9.85546875" style="2" customWidth="1"/>
    <col min="4101" max="4352" width="13.140625" style="2"/>
    <col min="4353" max="4353" width="52.140625" style="2" customWidth="1"/>
    <col min="4354" max="4355" width="14.42578125" style="2" customWidth="1"/>
    <col min="4356" max="4356" width="9.85546875" style="2" customWidth="1"/>
    <col min="4357" max="4608" width="13.140625" style="2"/>
    <col min="4609" max="4609" width="52.140625" style="2" customWidth="1"/>
    <col min="4610" max="4611" width="14.42578125" style="2" customWidth="1"/>
    <col min="4612" max="4612" width="9.85546875" style="2" customWidth="1"/>
    <col min="4613" max="4864" width="13.140625" style="2"/>
    <col min="4865" max="4865" width="52.140625" style="2" customWidth="1"/>
    <col min="4866" max="4867" width="14.42578125" style="2" customWidth="1"/>
    <col min="4868" max="4868" width="9.85546875" style="2" customWidth="1"/>
    <col min="4869" max="5120" width="13.140625" style="2"/>
    <col min="5121" max="5121" width="52.140625" style="2" customWidth="1"/>
    <col min="5122" max="5123" width="14.42578125" style="2" customWidth="1"/>
    <col min="5124" max="5124" width="9.85546875" style="2" customWidth="1"/>
    <col min="5125" max="5376" width="13.140625" style="2"/>
    <col min="5377" max="5377" width="52.140625" style="2" customWidth="1"/>
    <col min="5378" max="5379" width="14.42578125" style="2" customWidth="1"/>
    <col min="5380" max="5380" width="9.85546875" style="2" customWidth="1"/>
    <col min="5381" max="5632" width="13.140625" style="2"/>
    <col min="5633" max="5633" width="52.140625" style="2" customWidth="1"/>
    <col min="5634" max="5635" width="14.42578125" style="2" customWidth="1"/>
    <col min="5636" max="5636" width="9.85546875" style="2" customWidth="1"/>
    <col min="5637" max="5888" width="13.140625" style="2"/>
    <col min="5889" max="5889" width="52.140625" style="2" customWidth="1"/>
    <col min="5890" max="5891" width="14.42578125" style="2" customWidth="1"/>
    <col min="5892" max="5892" width="9.85546875" style="2" customWidth="1"/>
    <col min="5893" max="6144" width="13.140625" style="2"/>
    <col min="6145" max="6145" width="52.140625" style="2" customWidth="1"/>
    <col min="6146" max="6147" width="14.42578125" style="2" customWidth="1"/>
    <col min="6148" max="6148" width="9.85546875" style="2" customWidth="1"/>
    <col min="6149" max="6400" width="13.140625" style="2"/>
    <col min="6401" max="6401" width="52.140625" style="2" customWidth="1"/>
    <col min="6402" max="6403" width="14.42578125" style="2" customWidth="1"/>
    <col min="6404" max="6404" width="9.85546875" style="2" customWidth="1"/>
    <col min="6405" max="6656" width="13.140625" style="2"/>
    <col min="6657" max="6657" width="52.140625" style="2" customWidth="1"/>
    <col min="6658" max="6659" width="14.42578125" style="2" customWidth="1"/>
    <col min="6660" max="6660" width="9.85546875" style="2" customWidth="1"/>
    <col min="6661" max="6912" width="13.140625" style="2"/>
    <col min="6913" max="6913" width="52.140625" style="2" customWidth="1"/>
    <col min="6914" max="6915" width="14.42578125" style="2" customWidth="1"/>
    <col min="6916" max="6916" width="9.85546875" style="2" customWidth="1"/>
    <col min="6917" max="7168" width="13.140625" style="2"/>
    <col min="7169" max="7169" width="52.140625" style="2" customWidth="1"/>
    <col min="7170" max="7171" width="14.42578125" style="2" customWidth="1"/>
    <col min="7172" max="7172" width="9.85546875" style="2" customWidth="1"/>
    <col min="7173" max="7424" width="13.140625" style="2"/>
    <col min="7425" max="7425" width="52.140625" style="2" customWidth="1"/>
    <col min="7426" max="7427" width="14.42578125" style="2" customWidth="1"/>
    <col min="7428" max="7428" width="9.85546875" style="2" customWidth="1"/>
    <col min="7429" max="7680" width="13.140625" style="2"/>
    <col min="7681" max="7681" width="52.140625" style="2" customWidth="1"/>
    <col min="7682" max="7683" width="14.42578125" style="2" customWidth="1"/>
    <col min="7684" max="7684" width="9.85546875" style="2" customWidth="1"/>
    <col min="7685" max="7936" width="13.140625" style="2"/>
    <col min="7937" max="7937" width="52.140625" style="2" customWidth="1"/>
    <col min="7938" max="7939" width="14.42578125" style="2" customWidth="1"/>
    <col min="7940" max="7940" width="9.85546875" style="2" customWidth="1"/>
    <col min="7941" max="8192" width="13.140625" style="2"/>
    <col min="8193" max="8193" width="52.140625" style="2" customWidth="1"/>
    <col min="8194" max="8195" width="14.42578125" style="2" customWidth="1"/>
    <col min="8196" max="8196" width="9.85546875" style="2" customWidth="1"/>
    <col min="8197" max="8448" width="13.140625" style="2"/>
    <col min="8449" max="8449" width="52.140625" style="2" customWidth="1"/>
    <col min="8450" max="8451" width="14.42578125" style="2" customWidth="1"/>
    <col min="8452" max="8452" width="9.85546875" style="2" customWidth="1"/>
    <col min="8453" max="8704" width="13.140625" style="2"/>
    <col min="8705" max="8705" width="52.140625" style="2" customWidth="1"/>
    <col min="8706" max="8707" width="14.42578125" style="2" customWidth="1"/>
    <col min="8708" max="8708" width="9.85546875" style="2" customWidth="1"/>
    <col min="8709" max="8960" width="13.140625" style="2"/>
    <col min="8961" max="8961" width="52.140625" style="2" customWidth="1"/>
    <col min="8962" max="8963" width="14.42578125" style="2" customWidth="1"/>
    <col min="8964" max="8964" width="9.85546875" style="2" customWidth="1"/>
    <col min="8965" max="9216" width="13.140625" style="2"/>
    <col min="9217" max="9217" width="52.140625" style="2" customWidth="1"/>
    <col min="9218" max="9219" width="14.42578125" style="2" customWidth="1"/>
    <col min="9220" max="9220" width="9.85546875" style="2" customWidth="1"/>
    <col min="9221" max="9472" width="13.140625" style="2"/>
    <col min="9473" max="9473" width="52.140625" style="2" customWidth="1"/>
    <col min="9474" max="9475" width="14.42578125" style="2" customWidth="1"/>
    <col min="9476" max="9476" width="9.85546875" style="2" customWidth="1"/>
    <col min="9477" max="9728" width="13.140625" style="2"/>
    <col min="9729" max="9729" width="52.140625" style="2" customWidth="1"/>
    <col min="9730" max="9731" width="14.42578125" style="2" customWidth="1"/>
    <col min="9732" max="9732" width="9.85546875" style="2" customWidth="1"/>
    <col min="9733" max="9984" width="13.140625" style="2"/>
    <col min="9985" max="9985" width="52.140625" style="2" customWidth="1"/>
    <col min="9986" max="9987" width="14.42578125" style="2" customWidth="1"/>
    <col min="9988" max="9988" width="9.85546875" style="2" customWidth="1"/>
    <col min="9989" max="10240" width="13.140625" style="2"/>
    <col min="10241" max="10241" width="52.140625" style="2" customWidth="1"/>
    <col min="10242" max="10243" width="14.42578125" style="2" customWidth="1"/>
    <col min="10244" max="10244" width="9.85546875" style="2" customWidth="1"/>
    <col min="10245" max="10496" width="13.140625" style="2"/>
    <col min="10497" max="10497" width="52.140625" style="2" customWidth="1"/>
    <col min="10498" max="10499" width="14.42578125" style="2" customWidth="1"/>
    <col min="10500" max="10500" width="9.85546875" style="2" customWidth="1"/>
    <col min="10501" max="10752" width="13.140625" style="2"/>
    <col min="10753" max="10753" width="52.140625" style="2" customWidth="1"/>
    <col min="10754" max="10755" width="14.42578125" style="2" customWidth="1"/>
    <col min="10756" max="10756" width="9.85546875" style="2" customWidth="1"/>
    <col min="10757" max="11008" width="13.140625" style="2"/>
    <col min="11009" max="11009" width="52.140625" style="2" customWidth="1"/>
    <col min="11010" max="11011" width="14.42578125" style="2" customWidth="1"/>
    <col min="11012" max="11012" width="9.85546875" style="2" customWidth="1"/>
    <col min="11013" max="11264" width="13.140625" style="2"/>
    <col min="11265" max="11265" width="52.140625" style="2" customWidth="1"/>
    <col min="11266" max="11267" width="14.42578125" style="2" customWidth="1"/>
    <col min="11268" max="11268" width="9.85546875" style="2" customWidth="1"/>
    <col min="11269" max="11520" width="13.140625" style="2"/>
    <col min="11521" max="11521" width="52.140625" style="2" customWidth="1"/>
    <col min="11522" max="11523" width="14.42578125" style="2" customWidth="1"/>
    <col min="11524" max="11524" width="9.85546875" style="2" customWidth="1"/>
    <col min="11525" max="11776" width="13.140625" style="2"/>
    <col min="11777" max="11777" width="52.140625" style="2" customWidth="1"/>
    <col min="11778" max="11779" width="14.42578125" style="2" customWidth="1"/>
    <col min="11780" max="11780" width="9.85546875" style="2" customWidth="1"/>
    <col min="11781" max="12032" width="13.140625" style="2"/>
    <col min="12033" max="12033" width="52.140625" style="2" customWidth="1"/>
    <col min="12034" max="12035" width="14.42578125" style="2" customWidth="1"/>
    <col min="12036" max="12036" width="9.85546875" style="2" customWidth="1"/>
    <col min="12037" max="12288" width="13.140625" style="2"/>
    <col min="12289" max="12289" width="52.140625" style="2" customWidth="1"/>
    <col min="12290" max="12291" width="14.42578125" style="2" customWidth="1"/>
    <col min="12292" max="12292" width="9.85546875" style="2" customWidth="1"/>
    <col min="12293" max="12544" width="13.140625" style="2"/>
    <col min="12545" max="12545" width="52.140625" style="2" customWidth="1"/>
    <col min="12546" max="12547" width="14.42578125" style="2" customWidth="1"/>
    <col min="12548" max="12548" width="9.85546875" style="2" customWidth="1"/>
    <col min="12549" max="12800" width="13.140625" style="2"/>
    <col min="12801" max="12801" width="52.140625" style="2" customWidth="1"/>
    <col min="12802" max="12803" width="14.42578125" style="2" customWidth="1"/>
    <col min="12804" max="12804" width="9.85546875" style="2" customWidth="1"/>
    <col min="12805" max="13056" width="13.140625" style="2"/>
    <col min="13057" max="13057" width="52.140625" style="2" customWidth="1"/>
    <col min="13058" max="13059" width="14.42578125" style="2" customWidth="1"/>
    <col min="13060" max="13060" width="9.85546875" style="2" customWidth="1"/>
    <col min="13061" max="13312" width="13.140625" style="2"/>
    <col min="13313" max="13313" width="52.140625" style="2" customWidth="1"/>
    <col min="13314" max="13315" width="14.42578125" style="2" customWidth="1"/>
    <col min="13316" max="13316" width="9.85546875" style="2" customWidth="1"/>
    <col min="13317" max="13568" width="13.140625" style="2"/>
    <col min="13569" max="13569" width="52.140625" style="2" customWidth="1"/>
    <col min="13570" max="13571" width="14.42578125" style="2" customWidth="1"/>
    <col min="13572" max="13572" width="9.85546875" style="2" customWidth="1"/>
    <col min="13573" max="13824" width="13.140625" style="2"/>
    <col min="13825" max="13825" width="52.140625" style="2" customWidth="1"/>
    <col min="13826" max="13827" width="14.42578125" style="2" customWidth="1"/>
    <col min="13828" max="13828" width="9.85546875" style="2" customWidth="1"/>
    <col min="13829" max="14080" width="13.140625" style="2"/>
    <col min="14081" max="14081" width="52.140625" style="2" customWidth="1"/>
    <col min="14082" max="14083" width="14.42578125" style="2" customWidth="1"/>
    <col min="14084" max="14084" width="9.85546875" style="2" customWidth="1"/>
    <col min="14085" max="14336" width="13.140625" style="2"/>
    <col min="14337" max="14337" width="52.140625" style="2" customWidth="1"/>
    <col min="14338" max="14339" width="14.42578125" style="2" customWidth="1"/>
    <col min="14340" max="14340" width="9.85546875" style="2" customWidth="1"/>
    <col min="14341" max="14592" width="13.140625" style="2"/>
    <col min="14593" max="14593" width="52.140625" style="2" customWidth="1"/>
    <col min="14594" max="14595" width="14.42578125" style="2" customWidth="1"/>
    <col min="14596" max="14596" width="9.85546875" style="2" customWidth="1"/>
    <col min="14597" max="14848" width="13.140625" style="2"/>
    <col min="14849" max="14849" width="52.140625" style="2" customWidth="1"/>
    <col min="14850" max="14851" width="14.42578125" style="2" customWidth="1"/>
    <col min="14852" max="14852" width="9.85546875" style="2" customWidth="1"/>
    <col min="14853" max="15104" width="13.140625" style="2"/>
    <col min="15105" max="15105" width="52.140625" style="2" customWidth="1"/>
    <col min="15106" max="15107" width="14.42578125" style="2" customWidth="1"/>
    <col min="15108" max="15108" width="9.85546875" style="2" customWidth="1"/>
    <col min="15109" max="15360" width="13.140625" style="2"/>
    <col min="15361" max="15361" width="52.140625" style="2" customWidth="1"/>
    <col min="15362" max="15363" width="14.42578125" style="2" customWidth="1"/>
    <col min="15364" max="15364" width="9.85546875" style="2" customWidth="1"/>
    <col min="15365" max="15616" width="13.140625" style="2"/>
    <col min="15617" max="15617" width="52.140625" style="2" customWidth="1"/>
    <col min="15618" max="15619" width="14.42578125" style="2" customWidth="1"/>
    <col min="15620" max="15620" width="9.85546875" style="2" customWidth="1"/>
    <col min="15621" max="15872" width="13.140625" style="2"/>
    <col min="15873" max="15873" width="52.140625" style="2" customWidth="1"/>
    <col min="15874" max="15875" width="14.42578125" style="2" customWidth="1"/>
    <col min="15876" max="15876" width="9.85546875" style="2" customWidth="1"/>
    <col min="15877" max="16128" width="13.140625" style="2"/>
    <col min="16129" max="16129" width="52.140625" style="2" customWidth="1"/>
    <col min="16130" max="16131" width="14.42578125" style="2" customWidth="1"/>
    <col min="16132" max="16132" width="9.85546875" style="2" customWidth="1"/>
    <col min="16133" max="16384" width="13.140625" style="2"/>
  </cols>
  <sheetData>
    <row r="1" spans="1:4">
      <c r="A1" s="136" t="s">
        <v>0</v>
      </c>
      <c r="B1" s="1"/>
      <c r="C1" s="1"/>
      <c r="D1" s="1"/>
    </row>
    <row r="2" spans="1:4">
      <c r="A2" s="136" t="s">
        <v>1</v>
      </c>
      <c r="B2" s="1"/>
      <c r="C2" s="1"/>
      <c r="D2" s="1"/>
    </row>
    <row r="3" spans="1:4">
      <c r="A3" s="136" t="s">
        <v>285</v>
      </c>
      <c r="B3" s="1"/>
      <c r="C3" s="1"/>
      <c r="D3" s="1"/>
    </row>
    <row r="4" spans="1:4">
      <c r="A4" s="136" t="s">
        <v>282</v>
      </c>
      <c r="B4" s="1"/>
      <c r="C4" s="1"/>
      <c r="D4" s="1"/>
    </row>
    <row r="5" spans="1:4" ht="13.5" thickBot="1">
      <c r="A5" s="3" t="s">
        <v>4</v>
      </c>
      <c r="B5" s="137">
        <v>30000</v>
      </c>
      <c r="C5" s="138" t="s">
        <v>5</v>
      </c>
    </row>
    <row r="6" spans="1:4">
      <c r="A6" s="6"/>
      <c r="B6" s="139" t="s">
        <v>6</v>
      </c>
      <c r="C6" s="8">
        <v>40664</v>
      </c>
      <c r="D6" s="140" t="s">
        <v>7</v>
      </c>
    </row>
    <row r="7" spans="1:4">
      <c r="A7" s="141" t="s">
        <v>8</v>
      </c>
      <c r="D7" s="142" t="s">
        <v>9</v>
      </c>
    </row>
    <row r="8" spans="1:4" ht="13.5" thickBot="1">
      <c r="A8" s="12"/>
      <c r="B8" s="143" t="s">
        <v>10</v>
      </c>
      <c r="C8" s="143" t="s">
        <v>11</v>
      </c>
      <c r="D8" s="144" t="s">
        <v>13</v>
      </c>
    </row>
    <row r="9" spans="1:4">
      <c r="A9" s="141" t="s">
        <v>14</v>
      </c>
      <c r="B9" s="145"/>
    </row>
    <row r="10" spans="1:4">
      <c r="A10" s="146" t="s">
        <v>15</v>
      </c>
      <c r="B10" s="16">
        <v>0</v>
      </c>
      <c r="C10" s="16">
        <v>0</v>
      </c>
      <c r="D10" s="16">
        <v>0</v>
      </c>
    </row>
    <row r="11" spans="1:4">
      <c r="A11" s="146" t="s">
        <v>16</v>
      </c>
      <c r="B11" s="18">
        <v>0</v>
      </c>
      <c r="C11" s="18">
        <v>0</v>
      </c>
      <c r="D11" s="16">
        <v>0</v>
      </c>
    </row>
    <row r="12" spans="1:4">
      <c r="A12" s="146" t="s">
        <v>17</v>
      </c>
      <c r="B12" s="16">
        <v>3490</v>
      </c>
      <c r="C12" s="16">
        <v>116.32</v>
      </c>
      <c r="D12" s="16">
        <v>0.31490075949505797</v>
      </c>
    </row>
    <row r="13" spans="1:4">
      <c r="A13" s="146" t="s">
        <v>18</v>
      </c>
      <c r="B13" s="16">
        <v>0</v>
      </c>
      <c r="C13" s="16">
        <v>0</v>
      </c>
      <c r="D13" s="16">
        <v>0</v>
      </c>
    </row>
    <row r="14" spans="1:4">
      <c r="A14" s="146" t="s">
        <v>19</v>
      </c>
      <c r="B14" s="16">
        <v>0</v>
      </c>
      <c r="C14" s="16">
        <v>0</v>
      </c>
      <c r="D14" s="16">
        <v>0</v>
      </c>
    </row>
    <row r="15" spans="1:4">
      <c r="A15" s="138" t="s">
        <v>20</v>
      </c>
      <c r="B15" s="16">
        <v>2855</v>
      </c>
      <c r="C15" s="16">
        <v>95.18</v>
      </c>
      <c r="D15" s="16">
        <v>0.25760506256687404</v>
      </c>
    </row>
    <row r="16" spans="1:4">
      <c r="A16" s="138" t="s">
        <v>21</v>
      </c>
      <c r="B16" s="16">
        <v>64.739999999999995</v>
      </c>
      <c r="C16" s="16">
        <v>2.16</v>
      </c>
      <c r="D16" s="16">
        <v>5.8414542033553155E-3</v>
      </c>
    </row>
    <row r="17" spans="1:4">
      <c r="A17" s="138" t="s">
        <v>22</v>
      </c>
      <c r="B17" s="16">
        <v>0</v>
      </c>
      <c r="C17" s="16">
        <v>0</v>
      </c>
      <c r="D17" s="16">
        <v>0</v>
      </c>
    </row>
    <row r="18" spans="1:4">
      <c r="A18" s="138" t="s">
        <v>23</v>
      </c>
      <c r="B18" s="16">
        <v>2335.1999999999998</v>
      </c>
      <c r="C18" s="16">
        <v>77.84</v>
      </c>
      <c r="D18" s="16">
        <v>0.21070379758534649</v>
      </c>
    </row>
    <row r="19" spans="1:4">
      <c r="A19" s="138" t="s">
        <v>24</v>
      </c>
      <c r="B19" s="16">
        <v>978.3</v>
      </c>
      <c r="C19" s="16">
        <v>32.61</v>
      </c>
      <c r="D19" s="16">
        <v>8.8271465046995762E-2</v>
      </c>
    </row>
    <row r="20" spans="1:4">
      <c r="A20" s="138" t="s">
        <v>25</v>
      </c>
      <c r="B20" s="16">
        <v>491.66</v>
      </c>
      <c r="C20" s="16">
        <v>16.39</v>
      </c>
      <c r="D20" s="16">
        <v>4.4362208427891174E-2</v>
      </c>
    </row>
    <row r="21" spans="1:4">
      <c r="A21" s="138" t="s">
        <v>26</v>
      </c>
      <c r="B21" s="16">
        <v>110</v>
      </c>
      <c r="C21" s="16">
        <v>3.67</v>
      </c>
      <c r="D21" s="16">
        <v>9.925238837953116E-3</v>
      </c>
    </row>
    <row r="22" spans="1:4">
      <c r="A22" s="148" t="s">
        <v>27</v>
      </c>
      <c r="B22" s="20">
        <v>10324.9</v>
      </c>
      <c r="C22" s="20">
        <v>344.17</v>
      </c>
      <c r="D22" s="20">
        <v>0.93160998616347368</v>
      </c>
    </row>
    <row r="23" spans="1:4">
      <c r="A23" s="151" t="s">
        <v>28</v>
      </c>
      <c r="B23" s="18">
        <v>0</v>
      </c>
      <c r="C23" s="18">
        <v>0</v>
      </c>
      <c r="D23" s="18"/>
    </row>
    <row r="24" spans="1:4">
      <c r="A24" s="146" t="s">
        <v>29</v>
      </c>
      <c r="B24" s="16">
        <v>0</v>
      </c>
      <c r="C24" s="16">
        <v>0</v>
      </c>
      <c r="D24" s="16">
        <v>0</v>
      </c>
    </row>
    <row r="25" spans="1:4">
      <c r="A25" s="146" t="s">
        <v>30</v>
      </c>
      <c r="B25" s="16">
        <v>51.62</v>
      </c>
      <c r="C25" s="16">
        <v>1.72</v>
      </c>
      <c r="D25" s="16">
        <v>4.6576438983194531E-3</v>
      </c>
    </row>
    <row r="26" spans="1:4">
      <c r="A26" s="146" t="s">
        <v>31</v>
      </c>
      <c r="B26" s="16">
        <v>0</v>
      </c>
      <c r="C26" s="16">
        <v>0</v>
      </c>
      <c r="D26" s="16">
        <v>0</v>
      </c>
    </row>
    <row r="27" spans="1:4">
      <c r="A27" s="146" t="s">
        <v>32</v>
      </c>
      <c r="B27" s="16">
        <v>0</v>
      </c>
      <c r="C27" s="16">
        <v>0</v>
      </c>
      <c r="D27" s="16">
        <v>0</v>
      </c>
    </row>
    <row r="28" spans="1:4">
      <c r="A28" s="146" t="s">
        <v>33</v>
      </c>
      <c r="B28" s="16">
        <v>0</v>
      </c>
      <c r="C28" s="16">
        <v>0</v>
      </c>
      <c r="D28" s="16">
        <v>0</v>
      </c>
    </row>
    <row r="29" spans="1:4">
      <c r="A29" s="146" t="s">
        <v>34</v>
      </c>
      <c r="B29" s="16">
        <v>0</v>
      </c>
      <c r="C29" s="16">
        <v>0</v>
      </c>
      <c r="D29" s="16">
        <v>0</v>
      </c>
    </row>
    <row r="30" spans="1:4">
      <c r="A30" s="146" t="s">
        <v>35</v>
      </c>
      <c r="B30" s="16">
        <v>0</v>
      </c>
      <c r="C30" s="16">
        <v>0</v>
      </c>
      <c r="D30" s="16">
        <v>0</v>
      </c>
    </row>
    <row r="31" spans="1:4">
      <c r="A31" s="146" t="s">
        <v>36</v>
      </c>
      <c r="B31" s="16">
        <v>0</v>
      </c>
      <c r="C31" s="16">
        <v>0</v>
      </c>
      <c r="D31" s="16">
        <v>0</v>
      </c>
    </row>
    <row r="32" spans="1:4">
      <c r="A32" s="152" t="s">
        <v>37</v>
      </c>
      <c r="B32" s="24">
        <v>51.62</v>
      </c>
      <c r="C32" s="24">
        <v>1.72</v>
      </c>
      <c r="D32" s="24">
        <v>4.6576438983194531E-3</v>
      </c>
    </row>
    <row r="33" spans="1:239" s="155" customFormat="1">
      <c r="A33" s="141" t="s">
        <v>38</v>
      </c>
      <c r="B33" s="18">
        <v>0</v>
      </c>
      <c r="C33" s="18">
        <v>0</v>
      </c>
      <c r="D33" s="18"/>
    </row>
    <row r="34" spans="1:239" s="155" customFormat="1">
      <c r="A34" s="146" t="s">
        <v>39</v>
      </c>
      <c r="B34" s="16">
        <v>527.6667087541756</v>
      </c>
      <c r="C34" s="16">
        <v>17.59</v>
      </c>
      <c r="D34" s="16">
        <v>4.7611073738380361E-2</v>
      </c>
    </row>
    <row r="35" spans="1:239" s="155" customFormat="1">
      <c r="A35" s="138" t="s">
        <v>40</v>
      </c>
      <c r="B35" s="16">
        <v>527.6667087541756</v>
      </c>
      <c r="C35" s="16">
        <v>17.59</v>
      </c>
      <c r="D35" s="16">
        <v>4.7611073738380361E-2</v>
      </c>
    </row>
    <row r="36" spans="1:239" s="156" customFormat="1">
      <c r="A36" s="148" t="s">
        <v>41</v>
      </c>
      <c r="B36" s="20">
        <v>10904.186708754174</v>
      </c>
      <c r="C36" s="20">
        <v>363.48</v>
      </c>
      <c r="D36" s="20">
        <v>0.98387870380017362</v>
      </c>
    </row>
    <row r="37" spans="1:239" s="155" customFormat="1">
      <c r="A37" s="141" t="s">
        <v>42</v>
      </c>
      <c r="B37" s="18">
        <v>0</v>
      </c>
      <c r="C37" s="18">
        <v>0</v>
      </c>
      <c r="D37" s="18"/>
    </row>
    <row r="38" spans="1:239" s="155" customFormat="1">
      <c r="A38" s="138" t="s">
        <v>43</v>
      </c>
      <c r="B38" s="16">
        <v>175.7</v>
      </c>
      <c r="C38" s="16">
        <v>5.86</v>
      </c>
      <c r="D38" s="16">
        <v>1.5853313307530568E-2</v>
      </c>
    </row>
    <row r="39" spans="1:239" s="155" customFormat="1">
      <c r="A39" s="138" t="s">
        <v>44</v>
      </c>
      <c r="B39" s="16">
        <v>1.36</v>
      </c>
      <c r="C39" s="16">
        <v>0.05</v>
      </c>
      <c r="D39" s="16">
        <v>1.2271204381469308E-4</v>
      </c>
    </row>
    <row r="40" spans="1:239" s="155" customFormat="1">
      <c r="A40" s="146" t="s">
        <v>45</v>
      </c>
      <c r="B40" s="16">
        <v>0</v>
      </c>
      <c r="C40" s="16">
        <v>0</v>
      </c>
      <c r="D40" s="16">
        <v>0</v>
      </c>
    </row>
    <row r="41" spans="1:239" s="155" customFormat="1">
      <c r="A41" s="152" t="s">
        <v>46</v>
      </c>
      <c r="B41" s="24">
        <v>177.06</v>
      </c>
      <c r="C41" s="24">
        <v>5.91</v>
      </c>
      <c r="D41" s="24">
        <v>1.5976025351345263E-2</v>
      </c>
      <c r="E41" s="158"/>
      <c r="F41" s="158"/>
      <c r="G41" s="27"/>
      <c r="H41" s="157"/>
      <c r="I41" s="158"/>
      <c r="J41" s="158"/>
      <c r="K41" s="27"/>
      <c r="L41" s="157"/>
      <c r="M41" s="158"/>
      <c r="N41" s="158"/>
      <c r="O41" s="27"/>
      <c r="P41" s="157"/>
      <c r="Q41" s="158"/>
      <c r="R41" s="158"/>
      <c r="S41" s="27"/>
      <c r="T41" s="157"/>
      <c r="U41" s="158"/>
      <c r="V41" s="158"/>
      <c r="W41" s="27"/>
      <c r="X41" s="157"/>
      <c r="Y41" s="158"/>
      <c r="Z41" s="158"/>
      <c r="AA41" s="27"/>
      <c r="AB41" s="157"/>
      <c r="AC41" s="158"/>
      <c r="AD41" s="158"/>
      <c r="AE41" s="27"/>
      <c r="AF41" s="157"/>
      <c r="AG41" s="158"/>
      <c r="AH41" s="158"/>
      <c r="AI41" s="27"/>
      <c r="AJ41" s="157"/>
      <c r="AK41" s="158"/>
      <c r="AL41" s="158"/>
      <c r="AM41" s="27"/>
      <c r="AN41" s="157"/>
      <c r="AO41" s="158"/>
      <c r="AP41" s="158"/>
      <c r="AQ41" s="27"/>
      <c r="AR41" s="157"/>
      <c r="AS41" s="158"/>
      <c r="AT41" s="158"/>
      <c r="AU41" s="27"/>
      <c r="AV41" s="157"/>
      <c r="AW41" s="158"/>
      <c r="AX41" s="158"/>
      <c r="AY41" s="27"/>
      <c r="AZ41" s="157"/>
      <c r="BA41" s="158"/>
      <c r="BB41" s="158"/>
      <c r="BC41" s="27"/>
      <c r="BD41" s="157"/>
      <c r="BE41" s="158"/>
      <c r="BF41" s="158"/>
      <c r="BG41" s="27"/>
      <c r="BH41" s="157"/>
      <c r="BI41" s="158"/>
      <c r="BJ41" s="158"/>
      <c r="BK41" s="27"/>
      <c r="BL41" s="157"/>
      <c r="BM41" s="158"/>
      <c r="BN41" s="158"/>
      <c r="BO41" s="27"/>
      <c r="BP41" s="157"/>
      <c r="BQ41" s="158"/>
      <c r="BR41" s="158"/>
      <c r="BS41" s="27"/>
      <c r="BT41" s="157"/>
      <c r="BU41" s="158"/>
      <c r="BV41" s="158"/>
      <c r="BW41" s="27"/>
      <c r="BX41" s="157"/>
      <c r="BY41" s="158"/>
      <c r="BZ41" s="158"/>
      <c r="CA41" s="27"/>
      <c r="CB41" s="157"/>
      <c r="CC41" s="158"/>
      <c r="CD41" s="158"/>
      <c r="CE41" s="27"/>
      <c r="CF41" s="157"/>
      <c r="CG41" s="158"/>
      <c r="CH41" s="158"/>
      <c r="CI41" s="27"/>
      <c r="CJ41" s="157"/>
      <c r="CK41" s="158"/>
      <c r="CL41" s="158"/>
      <c r="CM41" s="27"/>
      <c r="CN41" s="157"/>
      <c r="CO41" s="158"/>
      <c r="CP41" s="158"/>
      <c r="CQ41" s="27"/>
      <c r="CR41" s="157"/>
      <c r="CS41" s="158"/>
      <c r="CT41" s="158"/>
      <c r="CU41" s="27"/>
      <c r="CV41" s="157"/>
      <c r="CW41" s="158"/>
      <c r="CX41" s="158"/>
      <c r="CY41" s="27"/>
      <c r="CZ41" s="157"/>
      <c r="DA41" s="158"/>
      <c r="DB41" s="158"/>
      <c r="DC41" s="27"/>
      <c r="DD41" s="157"/>
      <c r="DE41" s="158"/>
      <c r="DF41" s="158"/>
      <c r="DG41" s="27"/>
      <c r="DH41" s="157"/>
      <c r="DI41" s="158"/>
      <c r="DJ41" s="158"/>
      <c r="DK41" s="27"/>
      <c r="DL41" s="157"/>
      <c r="DM41" s="158"/>
      <c r="DN41" s="158"/>
      <c r="DO41" s="27"/>
      <c r="DP41" s="157"/>
      <c r="DQ41" s="158"/>
      <c r="DR41" s="158"/>
      <c r="DS41" s="27"/>
      <c r="DT41" s="157"/>
      <c r="DU41" s="158"/>
      <c r="DV41" s="158"/>
      <c r="DW41" s="27"/>
      <c r="DX41" s="157"/>
      <c r="DY41" s="158"/>
      <c r="DZ41" s="158"/>
      <c r="EA41" s="27"/>
      <c r="EB41" s="157"/>
      <c r="EC41" s="158"/>
      <c r="ED41" s="158"/>
      <c r="EE41" s="27"/>
      <c r="EF41" s="157"/>
      <c r="EG41" s="158"/>
      <c r="EH41" s="158"/>
      <c r="EI41" s="27"/>
      <c r="EJ41" s="157"/>
      <c r="EK41" s="158"/>
      <c r="EL41" s="158"/>
      <c r="EM41" s="27"/>
      <c r="EN41" s="157"/>
      <c r="EO41" s="158"/>
      <c r="EP41" s="158"/>
      <c r="EQ41" s="27"/>
      <c r="ER41" s="157"/>
      <c r="ES41" s="158"/>
      <c r="ET41" s="158"/>
      <c r="EU41" s="27"/>
      <c r="EV41" s="157"/>
      <c r="EW41" s="158"/>
      <c r="EX41" s="158"/>
      <c r="EY41" s="27"/>
      <c r="EZ41" s="157"/>
      <c r="FA41" s="158"/>
      <c r="FB41" s="158"/>
      <c r="FC41" s="27"/>
      <c r="FD41" s="157"/>
      <c r="FE41" s="158"/>
      <c r="FF41" s="158"/>
      <c r="FG41" s="27"/>
      <c r="FH41" s="157"/>
      <c r="FI41" s="158"/>
      <c r="FJ41" s="158"/>
      <c r="FK41" s="27"/>
      <c r="FL41" s="157"/>
      <c r="FM41" s="158"/>
      <c r="FN41" s="158"/>
      <c r="FO41" s="27"/>
      <c r="FP41" s="157"/>
      <c r="FQ41" s="158"/>
      <c r="FR41" s="158"/>
      <c r="FS41" s="27"/>
      <c r="FT41" s="157"/>
      <c r="FU41" s="158"/>
      <c r="FV41" s="158"/>
      <c r="FW41" s="27"/>
      <c r="FX41" s="157"/>
      <c r="FY41" s="158"/>
      <c r="FZ41" s="158"/>
      <c r="GA41" s="27"/>
      <c r="GB41" s="157"/>
      <c r="GC41" s="158"/>
      <c r="GD41" s="158"/>
      <c r="GE41" s="27"/>
      <c r="GF41" s="157"/>
      <c r="GG41" s="158"/>
      <c r="GH41" s="158"/>
      <c r="GI41" s="27"/>
      <c r="GJ41" s="157"/>
      <c r="GK41" s="158"/>
      <c r="GL41" s="158"/>
      <c r="GM41" s="27"/>
      <c r="GN41" s="157"/>
      <c r="GO41" s="158"/>
      <c r="GP41" s="158"/>
      <c r="GQ41" s="27"/>
      <c r="GR41" s="157"/>
      <c r="GS41" s="158"/>
      <c r="GT41" s="158"/>
      <c r="GU41" s="27"/>
      <c r="GV41" s="157"/>
      <c r="GW41" s="158"/>
      <c r="GX41" s="158"/>
      <c r="GY41" s="27"/>
      <c r="GZ41" s="157"/>
      <c r="HA41" s="158"/>
      <c r="HB41" s="158"/>
      <c r="HC41" s="27"/>
      <c r="HD41" s="157"/>
      <c r="HE41" s="158"/>
      <c r="HF41" s="158"/>
      <c r="HG41" s="27"/>
      <c r="HH41" s="157"/>
      <c r="HI41" s="158"/>
      <c r="HJ41" s="158"/>
      <c r="HK41" s="27"/>
      <c r="HL41" s="157"/>
      <c r="HM41" s="158"/>
      <c r="HN41" s="158"/>
      <c r="HO41" s="27"/>
      <c r="HP41" s="157"/>
      <c r="HQ41" s="158"/>
      <c r="HR41" s="158"/>
      <c r="HS41" s="27"/>
      <c r="HT41" s="157"/>
      <c r="HU41" s="158"/>
      <c r="HV41" s="158"/>
      <c r="HW41" s="27"/>
      <c r="HX41" s="157"/>
      <c r="HY41" s="158"/>
      <c r="HZ41" s="158"/>
      <c r="IA41" s="27"/>
      <c r="IB41" s="157"/>
      <c r="IC41" s="158"/>
      <c r="ID41" s="158"/>
      <c r="IE41" s="27"/>
    </row>
    <row r="42" spans="1:239" s="155" customFormat="1">
      <c r="A42" s="141" t="s">
        <v>47</v>
      </c>
      <c r="B42" s="18">
        <v>0</v>
      </c>
      <c r="C42" s="18">
        <v>0</v>
      </c>
      <c r="D42" s="18"/>
    </row>
    <row r="43" spans="1:239" s="155" customFormat="1">
      <c r="A43" s="146" t="s">
        <v>48</v>
      </c>
      <c r="B43" s="16">
        <v>0.64001599999999992</v>
      </c>
      <c r="C43" s="16">
        <v>0.02</v>
      </c>
      <c r="D43" s="16">
        <v>5.7748287819194554E-5</v>
      </c>
    </row>
    <row r="44" spans="1:239" s="155" customFormat="1">
      <c r="A44" s="146" t="s">
        <v>49</v>
      </c>
      <c r="B44" s="16">
        <v>0</v>
      </c>
      <c r="C44" s="16">
        <v>0</v>
      </c>
      <c r="D44" s="16">
        <v>0</v>
      </c>
    </row>
    <row r="45" spans="1:239" s="155" customFormat="1">
      <c r="A45" s="146" t="s">
        <v>50</v>
      </c>
      <c r="B45" s="16">
        <v>0.97</v>
      </c>
      <c r="C45" s="16">
        <v>0.03</v>
      </c>
      <c r="D45" s="16">
        <v>8.7522560661950209E-5</v>
      </c>
    </row>
    <row r="46" spans="1:239" s="155" customFormat="1">
      <c r="A46" s="152" t="s">
        <v>51</v>
      </c>
      <c r="B46" s="24">
        <v>1.6100159999999999</v>
      </c>
      <c r="C46" s="24">
        <v>0.05</v>
      </c>
      <c r="D46" s="24">
        <v>1.4527084848114477E-4</v>
      </c>
      <c r="E46" s="158"/>
      <c r="F46" s="158"/>
      <c r="G46" s="27"/>
      <c r="H46" s="157"/>
      <c r="I46" s="158"/>
      <c r="J46" s="158"/>
      <c r="K46" s="27"/>
      <c r="L46" s="157"/>
      <c r="M46" s="158"/>
      <c r="N46" s="158"/>
      <c r="O46" s="27"/>
      <c r="P46" s="157"/>
      <c r="Q46" s="158"/>
      <c r="R46" s="158"/>
      <c r="S46" s="27"/>
      <c r="T46" s="157"/>
      <c r="U46" s="158"/>
      <c r="V46" s="158"/>
      <c r="W46" s="27"/>
      <c r="X46" s="157"/>
      <c r="Y46" s="158"/>
      <c r="Z46" s="158"/>
      <c r="AA46" s="27"/>
      <c r="AB46" s="157"/>
      <c r="AC46" s="158"/>
      <c r="AD46" s="158"/>
      <c r="AE46" s="27"/>
      <c r="AF46" s="157"/>
      <c r="AG46" s="158"/>
      <c r="AH46" s="158"/>
      <c r="AI46" s="27"/>
      <c r="AJ46" s="157"/>
      <c r="AK46" s="158"/>
      <c r="AL46" s="158"/>
      <c r="AM46" s="27"/>
      <c r="AN46" s="157"/>
      <c r="AO46" s="158"/>
      <c r="AP46" s="158"/>
      <c r="AQ46" s="27"/>
      <c r="AR46" s="157"/>
      <c r="AS46" s="158"/>
      <c r="AT46" s="158"/>
      <c r="AU46" s="27"/>
      <c r="AV46" s="157"/>
      <c r="AW46" s="158"/>
      <c r="AX46" s="158"/>
      <c r="AY46" s="27"/>
      <c r="AZ46" s="157"/>
      <c r="BA46" s="158"/>
      <c r="BB46" s="158"/>
      <c r="BC46" s="27"/>
      <c r="BD46" s="157"/>
      <c r="BE46" s="158"/>
      <c r="BF46" s="158"/>
      <c r="BG46" s="27"/>
      <c r="BH46" s="157"/>
      <c r="BI46" s="158"/>
      <c r="BJ46" s="158"/>
      <c r="BK46" s="27"/>
      <c r="BL46" s="157"/>
      <c r="BM46" s="158"/>
      <c r="BN46" s="158"/>
      <c r="BO46" s="27"/>
      <c r="BP46" s="157"/>
      <c r="BQ46" s="158"/>
      <c r="BR46" s="158"/>
      <c r="BS46" s="27"/>
      <c r="BT46" s="157"/>
      <c r="BU46" s="158"/>
      <c r="BV46" s="158"/>
      <c r="BW46" s="27"/>
      <c r="BX46" s="157"/>
      <c r="BY46" s="158"/>
      <c r="BZ46" s="158"/>
      <c r="CA46" s="27"/>
      <c r="CB46" s="157"/>
      <c r="CC46" s="158"/>
      <c r="CD46" s="158"/>
      <c r="CE46" s="27"/>
      <c r="CF46" s="157"/>
      <c r="CG46" s="158"/>
      <c r="CH46" s="158"/>
      <c r="CI46" s="27"/>
      <c r="CJ46" s="157"/>
      <c r="CK46" s="158"/>
      <c r="CL46" s="158"/>
      <c r="CM46" s="27"/>
      <c r="CN46" s="157"/>
      <c r="CO46" s="158"/>
      <c r="CP46" s="158"/>
      <c r="CQ46" s="27"/>
      <c r="CR46" s="157"/>
      <c r="CS46" s="158"/>
      <c r="CT46" s="158"/>
      <c r="CU46" s="27"/>
      <c r="CV46" s="157"/>
      <c r="CW46" s="158"/>
      <c r="CX46" s="158"/>
      <c r="CY46" s="27"/>
      <c r="CZ46" s="157"/>
      <c r="DA46" s="158"/>
      <c r="DB46" s="158"/>
      <c r="DC46" s="27"/>
      <c r="DD46" s="157"/>
      <c r="DE46" s="158"/>
      <c r="DF46" s="158"/>
      <c r="DG46" s="27"/>
      <c r="DH46" s="157"/>
      <c r="DI46" s="158"/>
      <c r="DJ46" s="158"/>
      <c r="DK46" s="27"/>
      <c r="DL46" s="157"/>
      <c r="DM46" s="158"/>
      <c r="DN46" s="158"/>
      <c r="DO46" s="27"/>
      <c r="DP46" s="157"/>
      <c r="DQ46" s="158"/>
      <c r="DR46" s="158"/>
      <c r="DS46" s="27"/>
      <c r="DT46" s="157"/>
      <c r="DU46" s="158"/>
      <c r="DV46" s="158"/>
      <c r="DW46" s="27"/>
      <c r="DX46" s="157"/>
      <c r="DY46" s="158"/>
      <c r="DZ46" s="158"/>
      <c r="EA46" s="27"/>
      <c r="EB46" s="157"/>
      <c r="EC46" s="158"/>
      <c r="ED46" s="158"/>
      <c r="EE46" s="27"/>
      <c r="EF46" s="157"/>
      <c r="EG46" s="158"/>
      <c r="EH46" s="158"/>
      <c r="EI46" s="27"/>
      <c r="EJ46" s="157"/>
      <c r="EK46" s="158"/>
      <c r="EL46" s="158"/>
      <c r="EM46" s="27"/>
      <c r="EN46" s="157"/>
      <c r="EO46" s="158"/>
      <c r="EP46" s="158"/>
      <c r="EQ46" s="27"/>
      <c r="ER46" s="157"/>
      <c r="ES46" s="158"/>
      <c r="ET46" s="158"/>
      <c r="EU46" s="27"/>
      <c r="EV46" s="157"/>
      <c r="EW46" s="158"/>
      <c r="EX46" s="158"/>
      <c r="EY46" s="27"/>
      <c r="EZ46" s="157"/>
      <c r="FA46" s="158"/>
      <c r="FB46" s="158"/>
      <c r="FC46" s="27"/>
      <c r="FD46" s="157"/>
      <c r="FE46" s="158"/>
      <c r="FF46" s="158"/>
      <c r="FG46" s="27"/>
      <c r="FH46" s="157"/>
      <c r="FI46" s="158"/>
      <c r="FJ46" s="158"/>
      <c r="FK46" s="27"/>
      <c r="FL46" s="157"/>
      <c r="FM46" s="158"/>
      <c r="FN46" s="158"/>
      <c r="FO46" s="27"/>
      <c r="FP46" s="157"/>
      <c r="FQ46" s="158"/>
      <c r="FR46" s="158"/>
      <c r="FS46" s="27"/>
      <c r="FT46" s="157"/>
      <c r="FU46" s="158"/>
      <c r="FV46" s="158"/>
      <c r="FW46" s="27"/>
      <c r="FX46" s="157"/>
      <c r="FY46" s="158"/>
      <c r="FZ46" s="158"/>
      <c r="GA46" s="27"/>
      <c r="GB46" s="157"/>
      <c r="GC46" s="158"/>
      <c r="GD46" s="158"/>
      <c r="GE46" s="27"/>
      <c r="GF46" s="157"/>
      <c r="GG46" s="158"/>
      <c r="GH46" s="158"/>
      <c r="GI46" s="27"/>
      <c r="GJ46" s="157"/>
      <c r="GK46" s="158"/>
      <c r="GL46" s="158"/>
      <c r="GM46" s="27"/>
      <c r="GN46" s="157"/>
      <c r="GO46" s="158"/>
      <c r="GP46" s="158"/>
      <c r="GQ46" s="27"/>
      <c r="GR46" s="157"/>
      <c r="GS46" s="158"/>
      <c r="GT46" s="158"/>
      <c r="GU46" s="27"/>
      <c r="GV46" s="157"/>
      <c r="GW46" s="158"/>
      <c r="GX46" s="158"/>
      <c r="GY46" s="27"/>
      <c r="GZ46" s="157"/>
      <c r="HA46" s="158"/>
      <c r="HB46" s="158"/>
      <c r="HC46" s="27"/>
      <c r="HD46" s="157"/>
      <c r="HE46" s="158"/>
      <c r="HF46" s="158"/>
      <c r="HG46" s="27"/>
      <c r="HH46" s="157"/>
      <c r="HI46" s="158"/>
      <c r="HJ46" s="158"/>
      <c r="HK46" s="27"/>
      <c r="HL46" s="157"/>
      <c r="HM46" s="158"/>
      <c r="HN46" s="158"/>
      <c r="HO46" s="27"/>
      <c r="HP46" s="157"/>
      <c r="HQ46" s="158"/>
      <c r="HR46" s="158"/>
      <c r="HS46" s="27"/>
      <c r="HT46" s="157"/>
      <c r="HU46" s="158"/>
      <c r="HV46" s="158"/>
      <c r="HW46" s="27"/>
      <c r="HX46" s="157"/>
      <c r="HY46" s="158"/>
      <c r="HZ46" s="158"/>
      <c r="IA46" s="27"/>
      <c r="IB46" s="157"/>
      <c r="IC46" s="158"/>
      <c r="ID46" s="158"/>
      <c r="IE46" s="27"/>
    </row>
    <row r="47" spans="1:239" s="155" customFormat="1">
      <c r="A47" s="159" t="s">
        <v>52</v>
      </c>
      <c r="B47" s="29">
        <v>178.670016</v>
      </c>
      <c r="C47" s="29">
        <v>5.96</v>
      </c>
      <c r="D47" s="29">
        <v>1.6121296199826406E-2</v>
      </c>
      <c r="E47" s="158"/>
      <c r="F47" s="157"/>
      <c r="G47" s="158"/>
      <c r="H47" s="158"/>
      <c r="I47" s="158"/>
      <c r="J47" s="157"/>
      <c r="K47" s="158"/>
      <c r="L47" s="158"/>
      <c r="M47" s="158"/>
      <c r="N47" s="157"/>
      <c r="O47" s="158"/>
      <c r="P47" s="158"/>
      <c r="Q47" s="158"/>
      <c r="R47" s="157"/>
      <c r="S47" s="158"/>
      <c r="T47" s="158"/>
      <c r="U47" s="158"/>
      <c r="V47" s="157"/>
      <c r="W47" s="158"/>
      <c r="X47" s="158"/>
      <c r="Y47" s="158"/>
      <c r="Z47" s="157"/>
      <c r="AA47" s="158"/>
      <c r="AB47" s="158"/>
      <c r="AC47" s="158"/>
      <c r="AD47" s="157"/>
      <c r="AE47" s="158"/>
      <c r="AF47" s="158"/>
      <c r="AG47" s="158"/>
      <c r="AH47" s="157"/>
      <c r="AI47" s="158"/>
      <c r="AJ47" s="158"/>
      <c r="AK47" s="158"/>
      <c r="AL47" s="157"/>
      <c r="AM47" s="158"/>
      <c r="AN47" s="158"/>
      <c r="AO47" s="158"/>
      <c r="AP47" s="157"/>
      <c r="AQ47" s="158"/>
      <c r="AR47" s="158"/>
      <c r="AS47" s="158"/>
      <c r="AT47" s="157"/>
      <c r="AU47" s="158"/>
      <c r="AV47" s="158"/>
      <c r="AW47" s="158"/>
      <c r="AX47" s="157"/>
      <c r="AY47" s="158"/>
      <c r="AZ47" s="158"/>
      <c r="BA47" s="158"/>
      <c r="BB47" s="157"/>
      <c r="BC47" s="158"/>
      <c r="BD47" s="158"/>
      <c r="BE47" s="158"/>
      <c r="BF47" s="157"/>
      <c r="BG47" s="158"/>
      <c r="BH47" s="158"/>
      <c r="BI47" s="158"/>
      <c r="BJ47" s="157"/>
      <c r="BK47" s="158"/>
      <c r="BL47" s="158"/>
      <c r="BM47" s="158"/>
      <c r="BN47" s="157"/>
      <c r="BO47" s="158"/>
      <c r="BP47" s="158"/>
      <c r="BQ47" s="158"/>
      <c r="BR47" s="157"/>
      <c r="BS47" s="158"/>
      <c r="BT47" s="158"/>
      <c r="BU47" s="158"/>
      <c r="BV47" s="157"/>
      <c r="BW47" s="158"/>
      <c r="BX47" s="158"/>
      <c r="BY47" s="158"/>
      <c r="BZ47" s="157"/>
      <c r="CA47" s="158"/>
      <c r="CB47" s="158"/>
      <c r="CC47" s="158"/>
      <c r="CD47" s="157"/>
      <c r="CE47" s="158"/>
      <c r="CF47" s="158"/>
      <c r="CG47" s="158"/>
      <c r="CH47" s="157"/>
      <c r="CI47" s="158"/>
      <c r="CJ47" s="158"/>
      <c r="CK47" s="158"/>
      <c r="CL47" s="157"/>
      <c r="CM47" s="158"/>
      <c r="CN47" s="158"/>
      <c r="CO47" s="158"/>
      <c r="CP47" s="157"/>
      <c r="CQ47" s="158"/>
      <c r="CR47" s="158"/>
      <c r="CS47" s="158"/>
      <c r="CT47" s="157"/>
      <c r="CU47" s="158"/>
      <c r="CV47" s="158"/>
      <c r="CW47" s="158"/>
      <c r="CX47" s="157"/>
      <c r="CY47" s="158"/>
      <c r="CZ47" s="158"/>
      <c r="DA47" s="158"/>
      <c r="DB47" s="157"/>
      <c r="DC47" s="158"/>
      <c r="DD47" s="158"/>
      <c r="DE47" s="158"/>
      <c r="DF47" s="157"/>
      <c r="DG47" s="158"/>
      <c r="DH47" s="158"/>
      <c r="DI47" s="158"/>
      <c r="DJ47" s="157"/>
      <c r="DK47" s="158"/>
      <c r="DL47" s="158"/>
      <c r="DM47" s="158"/>
      <c r="DN47" s="157"/>
      <c r="DO47" s="158"/>
      <c r="DP47" s="158"/>
      <c r="DQ47" s="158"/>
      <c r="DR47" s="157"/>
      <c r="DS47" s="158"/>
      <c r="DT47" s="158"/>
      <c r="DU47" s="158"/>
      <c r="DV47" s="157"/>
      <c r="DW47" s="158"/>
      <c r="DX47" s="158"/>
      <c r="DY47" s="158"/>
      <c r="DZ47" s="157"/>
      <c r="EA47" s="158"/>
      <c r="EB47" s="158"/>
      <c r="EC47" s="158"/>
      <c r="ED47" s="157"/>
      <c r="EE47" s="158"/>
      <c r="EF47" s="158"/>
      <c r="EG47" s="158"/>
      <c r="EH47" s="157"/>
      <c r="EI47" s="158"/>
      <c r="EJ47" s="158"/>
      <c r="EK47" s="158"/>
      <c r="EL47" s="157"/>
      <c r="EM47" s="158"/>
      <c r="EN47" s="158"/>
      <c r="EO47" s="158"/>
      <c r="EP47" s="157"/>
      <c r="EQ47" s="158"/>
      <c r="ER47" s="158"/>
      <c r="ES47" s="158"/>
      <c r="ET47" s="157"/>
      <c r="EU47" s="158"/>
      <c r="EV47" s="158"/>
      <c r="EW47" s="158"/>
      <c r="EX47" s="157"/>
      <c r="EY47" s="158"/>
      <c r="EZ47" s="158"/>
      <c r="FA47" s="158"/>
      <c r="FB47" s="157"/>
      <c r="FC47" s="158"/>
      <c r="FD47" s="158"/>
      <c r="FE47" s="158"/>
      <c r="FF47" s="157"/>
      <c r="FG47" s="158"/>
      <c r="FH47" s="158"/>
      <c r="FI47" s="158"/>
      <c r="FJ47" s="157"/>
      <c r="FK47" s="158"/>
      <c r="FL47" s="158"/>
      <c r="FM47" s="158"/>
      <c r="FN47" s="157"/>
      <c r="FO47" s="158"/>
      <c r="FP47" s="158"/>
      <c r="FQ47" s="158"/>
      <c r="FR47" s="157"/>
      <c r="FS47" s="158"/>
      <c r="FT47" s="158"/>
      <c r="FU47" s="158"/>
      <c r="FV47" s="157"/>
      <c r="FW47" s="158"/>
      <c r="FX47" s="158"/>
      <c r="FY47" s="158"/>
      <c r="FZ47" s="157"/>
      <c r="GA47" s="158"/>
      <c r="GB47" s="158"/>
      <c r="GC47" s="158"/>
      <c r="GD47" s="157"/>
      <c r="GE47" s="158"/>
      <c r="GF47" s="158"/>
      <c r="GG47" s="158"/>
      <c r="GH47" s="157"/>
      <c r="GI47" s="158"/>
      <c r="GJ47" s="158"/>
      <c r="GK47" s="158"/>
      <c r="GL47" s="157"/>
      <c r="GM47" s="158"/>
      <c r="GN47" s="158"/>
      <c r="GO47" s="158"/>
      <c r="GP47" s="157"/>
      <c r="GQ47" s="158"/>
      <c r="GR47" s="158"/>
      <c r="GS47" s="158"/>
      <c r="GT47" s="157"/>
      <c r="GU47" s="158"/>
      <c r="GV47" s="158"/>
      <c r="GW47" s="158"/>
      <c r="GX47" s="157"/>
      <c r="GY47" s="158"/>
      <c r="GZ47" s="158"/>
      <c r="HA47" s="158"/>
      <c r="HB47" s="157"/>
      <c r="HC47" s="158"/>
      <c r="HD47" s="158"/>
      <c r="HE47" s="158"/>
      <c r="HF47" s="157"/>
      <c r="HG47" s="158"/>
      <c r="HH47" s="158"/>
      <c r="HI47" s="158"/>
      <c r="HJ47" s="157"/>
      <c r="HK47" s="158"/>
      <c r="HL47" s="158"/>
      <c r="HM47" s="158"/>
      <c r="HN47" s="157"/>
      <c r="HO47" s="158"/>
      <c r="HP47" s="158"/>
      <c r="HQ47" s="158"/>
      <c r="HR47" s="157"/>
      <c r="HS47" s="158"/>
      <c r="HT47" s="158"/>
      <c r="HU47" s="158"/>
      <c r="HV47" s="157"/>
      <c r="HW47" s="158"/>
      <c r="HX47" s="158"/>
      <c r="HY47" s="158"/>
      <c r="HZ47" s="157"/>
      <c r="IA47" s="158"/>
      <c r="IB47" s="158"/>
      <c r="IC47" s="158"/>
    </row>
    <row r="48" spans="1:239" s="156" customFormat="1" ht="13.5" thickBot="1">
      <c r="A48" s="162" t="s">
        <v>53</v>
      </c>
      <c r="B48" s="32">
        <v>11082.856724754174</v>
      </c>
      <c r="C48" s="32">
        <v>369.44</v>
      </c>
      <c r="D48" s="32">
        <v>1</v>
      </c>
    </row>
    <row r="49" spans="1:239" s="155" customFormat="1" ht="13.5" thickBot="1">
      <c r="A49" s="166"/>
      <c r="B49" s="34"/>
      <c r="C49" s="34"/>
      <c r="D49" s="34"/>
    </row>
    <row r="50" spans="1:239" s="155" customFormat="1" ht="13.5" thickBot="1">
      <c r="A50" s="167" t="s">
        <v>54</v>
      </c>
      <c r="B50" s="37">
        <v>3411.4</v>
      </c>
      <c r="C50" s="37">
        <v>113.73</v>
      </c>
      <c r="D50" s="37">
        <v>1</v>
      </c>
    </row>
    <row r="51" spans="1:239" s="155" customFormat="1">
      <c r="A51" s="168" t="s">
        <v>55</v>
      </c>
      <c r="B51" s="40">
        <v>64.739999999999995</v>
      </c>
      <c r="C51" s="40">
        <v>2.16</v>
      </c>
      <c r="D51" s="40">
        <v>1.8977545875593596E-2</v>
      </c>
    </row>
    <row r="52" spans="1:239" s="155" customFormat="1">
      <c r="A52" s="152" t="s">
        <v>56</v>
      </c>
      <c r="B52" s="24">
        <v>491.66</v>
      </c>
      <c r="C52" s="24">
        <v>16.39</v>
      </c>
      <c r="D52" s="24">
        <v>0.14412264759336343</v>
      </c>
      <c r="E52" s="158"/>
      <c r="F52" s="158"/>
      <c r="G52" s="27"/>
      <c r="H52" s="157"/>
      <c r="I52" s="158"/>
      <c r="J52" s="158"/>
      <c r="K52" s="27"/>
      <c r="L52" s="157"/>
      <c r="M52" s="158"/>
      <c r="N52" s="158"/>
      <c r="O52" s="27"/>
      <c r="P52" s="157"/>
      <c r="Q52" s="158"/>
      <c r="R52" s="158"/>
      <c r="S52" s="27"/>
      <c r="T52" s="157"/>
      <c r="U52" s="158"/>
      <c r="V52" s="158"/>
      <c r="W52" s="27"/>
      <c r="X52" s="157"/>
      <c r="Y52" s="158"/>
      <c r="Z52" s="158"/>
      <c r="AA52" s="27"/>
      <c r="AB52" s="157"/>
      <c r="AC52" s="158"/>
      <c r="AD52" s="158"/>
      <c r="AE52" s="27"/>
      <c r="AF52" s="157"/>
      <c r="AG52" s="158"/>
      <c r="AH52" s="158"/>
      <c r="AI52" s="27"/>
      <c r="AJ52" s="157"/>
      <c r="AK52" s="158"/>
      <c r="AL52" s="158"/>
      <c r="AM52" s="27"/>
      <c r="AN52" s="157"/>
      <c r="AO52" s="158"/>
      <c r="AP52" s="158"/>
      <c r="AQ52" s="27"/>
      <c r="AR52" s="157"/>
      <c r="AS52" s="158"/>
      <c r="AT52" s="158"/>
      <c r="AU52" s="27"/>
      <c r="AV52" s="157"/>
      <c r="AW52" s="158"/>
      <c r="AX52" s="158"/>
      <c r="AY52" s="27"/>
      <c r="AZ52" s="157"/>
      <c r="BA52" s="158"/>
      <c r="BB52" s="158"/>
      <c r="BC52" s="27"/>
      <c r="BD52" s="157"/>
      <c r="BE52" s="158"/>
      <c r="BF52" s="158"/>
      <c r="BG52" s="27"/>
      <c r="BH52" s="157"/>
      <c r="BI52" s="158"/>
      <c r="BJ52" s="158"/>
      <c r="BK52" s="27"/>
      <c r="BL52" s="157"/>
      <c r="BM52" s="158"/>
      <c r="BN52" s="158"/>
      <c r="BO52" s="27"/>
      <c r="BP52" s="157"/>
      <c r="BQ52" s="158"/>
      <c r="BR52" s="158"/>
      <c r="BS52" s="27"/>
      <c r="BT52" s="157"/>
      <c r="BU52" s="158"/>
      <c r="BV52" s="158"/>
      <c r="BW52" s="27"/>
      <c r="BX52" s="157"/>
      <c r="BY52" s="158"/>
      <c r="BZ52" s="158"/>
      <c r="CA52" s="27"/>
      <c r="CB52" s="157"/>
      <c r="CC52" s="158"/>
      <c r="CD52" s="158"/>
      <c r="CE52" s="27"/>
      <c r="CF52" s="157"/>
      <c r="CG52" s="158"/>
      <c r="CH52" s="158"/>
      <c r="CI52" s="27"/>
      <c r="CJ52" s="157"/>
      <c r="CK52" s="158"/>
      <c r="CL52" s="158"/>
      <c r="CM52" s="27"/>
      <c r="CN52" s="157"/>
      <c r="CO52" s="158"/>
      <c r="CP52" s="158"/>
      <c r="CQ52" s="27"/>
      <c r="CR52" s="157"/>
      <c r="CS52" s="158"/>
      <c r="CT52" s="158"/>
      <c r="CU52" s="27"/>
      <c r="CV52" s="157"/>
      <c r="CW52" s="158"/>
      <c r="CX52" s="158"/>
      <c r="CY52" s="27"/>
      <c r="CZ52" s="157"/>
      <c r="DA52" s="158"/>
      <c r="DB52" s="158"/>
      <c r="DC52" s="27"/>
      <c r="DD52" s="157"/>
      <c r="DE52" s="158"/>
      <c r="DF52" s="158"/>
      <c r="DG52" s="27"/>
      <c r="DH52" s="157"/>
      <c r="DI52" s="158"/>
      <c r="DJ52" s="158"/>
      <c r="DK52" s="27"/>
      <c r="DL52" s="157"/>
      <c r="DM52" s="158"/>
      <c r="DN52" s="158"/>
      <c r="DO52" s="27"/>
      <c r="DP52" s="157"/>
      <c r="DQ52" s="158"/>
      <c r="DR52" s="158"/>
      <c r="DS52" s="27"/>
      <c r="DT52" s="157"/>
      <c r="DU52" s="158"/>
      <c r="DV52" s="158"/>
      <c r="DW52" s="27"/>
      <c r="DX52" s="157"/>
      <c r="DY52" s="158"/>
      <c r="DZ52" s="158"/>
      <c r="EA52" s="27"/>
      <c r="EB52" s="157"/>
      <c r="EC52" s="158"/>
      <c r="ED52" s="158"/>
      <c r="EE52" s="27"/>
      <c r="EF52" s="157"/>
      <c r="EG52" s="158"/>
      <c r="EH52" s="158"/>
      <c r="EI52" s="27"/>
      <c r="EJ52" s="157"/>
      <c r="EK52" s="158"/>
      <c r="EL52" s="158"/>
      <c r="EM52" s="27"/>
      <c r="EN52" s="157"/>
      <c r="EO52" s="158"/>
      <c r="EP52" s="158"/>
      <c r="EQ52" s="27"/>
      <c r="ER52" s="157"/>
      <c r="ES52" s="158"/>
      <c r="ET52" s="158"/>
      <c r="EU52" s="27"/>
      <c r="EV52" s="157"/>
      <c r="EW52" s="158"/>
      <c r="EX52" s="158"/>
      <c r="EY52" s="27"/>
      <c r="EZ52" s="157"/>
      <c r="FA52" s="158"/>
      <c r="FB52" s="158"/>
      <c r="FC52" s="27"/>
      <c r="FD52" s="157"/>
      <c r="FE52" s="158"/>
      <c r="FF52" s="158"/>
      <c r="FG52" s="27"/>
      <c r="FH52" s="157"/>
      <c r="FI52" s="158"/>
      <c r="FJ52" s="158"/>
      <c r="FK52" s="27"/>
      <c r="FL52" s="157"/>
      <c r="FM52" s="158"/>
      <c r="FN52" s="158"/>
      <c r="FO52" s="27"/>
      <c r="FP52" s="157"/>
      <c r="FQ52" s="158"/>
      <c r="FR52" s="158"/>
      <c r="FS52" s="27"/>
      <c r="FT52" s="157"/>
      <c r="FU52" s="158"/>
      <c r="FV52" s="158"/>
      <c r="FW52" s="27"/>
      <c r="FX52" s="157"/>
      <c r="FY52" s="158"/>
      <c r="FZ52" s="158"/>
      <c r="GA52" s="27"/>
      <c r="GB52" s="157"/>
      <c r="GC52" s="158"/>
      <c r="GD52" s="158"/>
      <c r="GE52" s="27"/>
      <c r="GF52" s="157"/>
      <c r="GG52" s="158"/>
      <c r="GH52" s="158"/>
      <c r="GI52" s="27"/>
      <c r="GJ52" s="157"/>
      <c r="GK52" s="158"/>
      <c r="GL52" s="158"/>
      <c r="GM52" s="27"/>
      <c r="GN52" s="157"/>
      <c r="GO52" s="158"/>
      <c r="GP52" s="158"/>
      <c r="GQ52" s="27"/>
      <c r="GR52" s="157"/>
      <c r="GS52" s="158"/>
      <c r="GT52" s="158"/>
      <c r="GU52" s="27"/>
      <c r="GV52" s="157"/>
      <c r="GW52" s="158"/>
      <c r="GX52" s="158"/>
      <c r="GY52" s="27"/>
      <c r="GZ52" s="157"/>
      <c r="HA52" s="158"/>
      <c r="HB52" s="158"/>
      <c r="HC52" s="27"/>
      <c r="HD52" s="157"/>
      <c r="HE52" s="158"/>
      <c r="HF52" s="158"/>
      <c r="HG52" s="27"/>
      <c r="HH52" s="157"/>
      <c r="HI52" s="158"/>
      <c r="HJ52" s="158"/>
      <c r="HK52" s="27"/>
      <c r="HL52" s="157"/>
      <c r="HM52" s="158"/>
      <c r="HN52" s="158"/>
      <c r="HO52" s="27"/>
      <c r="HP52" s="157"/>
      <c r="HQ52" s="158"/>
      <c r="HR52" s="158"/>
      <c r="HS52" s="27"/>
      <c r="HT52" s="157"/>
      <c r="HU52" s="158"/>
      <c r="HV52" s="158"/>
      <c r="HW52" s="27"/>
      <c r="HX52" s="157"/>
      <c r="HY52" s="158"/>
      <c r="HZ52" s="158"/>
      <c r="IA52" s="27"/>
      <c r="IB52" s="157"/>
      <c r="IC52" s="158"/>
      <c r="ID52" s="158"/>
      <c r="IE52" s="27"/>
    </row>
    <row r="53" spans="1:239" s="26" customFormat="1">
      <c r="A53" s="152" t="s">
        <v>57</v>
      </c>
      <c r="B53" s="24">
        <v>2855</v>
      </c>
      <c r="C53" s="24">
        <v>95.18</v>
      </c>
      <c r="D53" s="24">
        <v>0.8368998065310429</v>
      </c>
    </row>
    <row r="54" spans="1:239" ht="13.5" thickBot="1">
      <c r="A54" s="169" t="s">
        <v>18</v>
      </c>
      <c r="B54" s="43">
        <v>0</v>
      </c>
      <c r="C54" s="43">
        <v>0</v>
      </c>
      <c r="D54" s="43">
        <v>0</v>
      </c>
    </row>
    <row r="55" spans="1:239">
      <c r="A55" s="165" t="s">
        <v>58</v>
      </c>
    </row>
  </sheetData>
  <printOptions horizontalCentered="1"/>
  <pageMargins left="0.78740157480314965" right="0.39370078740157483" top="0.78740157480314965" bottom="0.59055118110236227" header="0.59055118110236227" footer="0.59055118110236227"/>
  <pageSetup paperSize="9" scale="96" orientation="portrait" horizontalDpi="300" verticalDpi="300" r:id="rId1"/>
  <headerFooter alignWithMargins="0">
    <oddHeader>&amp;L&amp;"Tahoma,Negrito"&amp;8Companhia Nacional de Abastecimento - CONAB</oddHeader>
    <oddFooter>&amp;R&amp;6&amp;F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68</vt:i4>
      </vt:variant>
      <vt:variant>
        <vt:lpstr>Intervalos nomeados</vt:lpstr>
      </vt:variant>
      <vt:variant>
        <vt:i4>50</vt:i4>
      </vt:variant>
    </vt:vector>
  </HeadingPairs>
  <TitlesOfParts>
    <vt:vector size="118" baseType="lpstr">
      <vt:lpstr>Índice</vt:lpstr>
      <vt:lpstr>Peróla-Arapiraca-AL-2018</vt:lpstr>
      <vt:lpstr>Peróla-Arapiraca-AL-2019</vt:lpstr>
      <vt:lpstr>Peróla-Arapiraca-AL-2020</vt:lpstr>
      <vt:lpstr>Peróla-Arapiraca-AL-2021</vt:lpstr>
      <vt:lpstr>Peróla-Arapiraca-AL-2022</vt:lpstr>
      <vt:lpstr>Havaiano-Canápolis-MG-2009</vt:lpstr>
      <vt:lpstr>Havaiano-Canápolis-MG-2010</vt:lpstr>
      <vt:lpstr>Havaiano-Canápolis-MG-2011</vt:lpstr>
      <vt:lpstr>Havaiano-Canápolis-MG-2012</vt:lpstr>
      <vt:lpstr>Havaiano-Canápolis-MG-2013</vt:lpstr>
      <vt:lpstr>Havaiano-Canápolis-MG-2014</vt:lpstr>
      <vt:lpstr>Havaiano-Canápolis-MG-2015</vt:lpstr>
      <vt:lpstr>Havaiano-Canápolis-MG-2016</vt:lpstr>
      <vt:lpstr>Havaiano-Canápolis-MG-2017</vt:lpstr>
      <vt:lpstr>Havaiano-Canápolis-MG-2018</vt:lpstr>
      <vt:lpstr>Pérola-Canápolis-MG-2009</vt:lpstr>
      <vt:lpstr>Pérola-Canápolis-MG-2010</vt:lpstr>
      <vt:lpstr>Pérola-Canápolis-MG-2011</vt:lpstr>
      <vt:lpstr>Pérola-Canápolis-MG-2012</vt:lpstr>
      <vt:lpstr>Pérola-Canápolis-MG-2013</vt:lpstr>
      <vt:lpstr>Pérola-Canápolis-MG-2014</vt:lpstr>
      <vt:lpstr>Pérola-Canápolis-MG-2015</vt:lpstr>
      <vt:lpstr>Pérola-Canápolis-MG-2016</vt:lpstr>
      <vt:lpstr>Pérola-Canápolis-MG-2017</vt:lpstr>
      <vt:lpstr>Pérola-Canápolis-MG-2018</vt:lpstr>
      <vt:lpstr>Pérola-C. do Araguaia-PA-2008</vt:lpstr>
      <vt:lpstr>Pérola-C. do Araguaia-PA-2009</vt:lpstr>
      <vt:lpstr>Pérola-C. do Araguaia-PA-2010</vt:lpstr>
      <vt:lpstr>Pérola-C. do Araguaia-PA-2011</vt:lpstr>
      <vt:lpstr>Pérola-C. do Araguaia-PA-2013</vt:lpstr>
      <vt:lpstr>Pérola-C. do Araguaia-PA-2014</vt:lpstr>
      <vt:lpstr>Pérola-C. do Araguaia-PA-2015</vt:lpstr>
      <vt:lpstr>Pérola-C. do Araguaia-PA-2016</vt:lpstr>
      <vt:lpstr>Pérola-C. do Araguaia-PA-2017</vt:lpstr>
      <vt:lpstr>Pérola-C. do Araguaia-PA-2018</vt:lpstr>
      <vt:lpstr>Pérola-C. do Araguaia-PA-2019</vt:lpstr>
      <vt:lpstr>Pérola-C. do Araguaia-PA-2020</vt:lpstr>
      <vt:lpstr>Pérola-C. do Araguaia-PA-2021</vt:lpstr>
      <vt:lpstr>Pérola-C. do Araguaia-PA-2022</vt:lpstr>
      <vt:lpstr>Pérola-C. do Araguaia-PA-2023</vt:lpstr>
      <vt:lpstr>Pérola-Itapororoca-PB-2010</vt:lpstr>
      <vt:lpstr>Pérola-Itapororoca-PB-2011</vt:lpstr>
      <vt:lpstr>Pérola-Itapororoca-PB-2012</vt:lpstr>
      <vt:lpstr>Pérola-Itapororoca-PB-2013</vt:lpstr>
      <vt:lpstr>Pérola-Itapororoca-PB-2014</vt:lpstr>
      <vt:lpstr>Pérola-Santa Rita-PB-2010</vt:lpstr>
      <vt:lpstr>Pérola-Santa Rita-PB-2011</vt:lpstr>
      <vt:lpstr>Pérola-Santa Rita-PB-2012</vt:lpstr>
      <vt:lpstr>Pérola-Santa Rita-PB-2013</vt:lpstr>
      <vt:lpstr>Pérola-Santa Rita-PB-2014</vt:lpstr>
      <vt:lpstr>Pérola-Santa Rita-PB-2015</vt:lpstr>
      <vt:lpstr>Pérola-Santa Rita-PB-2016</vt:lpstr>
      <vt:lpstr>Pérola-Santa Rita-PB-2017</vt:lpstr>
      <vt:lpstr>Pérola-Santa Rita-PB-2018</vt:lpstr>
      <vt:lpstr>Pérola-Santa Rita-PB-2019</vt:lpstr>
      <vt:lpstr>Pérola-Santa Rita-PB-2020</vt:lpstr>
      <vt:lpstr>Pérola-Santa Rita-PB-2021</vt:lpstr>
      <vt:lpstr>Pérola-Santa Rita-PB-2022</vt:lpstr>
      <vt:lpstr>Pérola-Santa Rita-PB-2023</vt:lpstr>
      <vt:lpstr>Pérola-Miracema do TO-TO-2008</vt:lpstr>
      <vt:lpstr>Pérola-Miracema do TO-TO-2009</vt:lpstr>
      <vt:lpstr>Pérola-Miracema do TO-TO-2010</vt:lpstr>
      <vt:lpstr>Pérola-Miracema do TO-TO-2011</vt:lpstr>
      <vt:lpstr>Pérola-Miracema do TO-TO-2012</vt:lpstr>
      <vt:lpstr>Pérola-Miracema do TO-TO-2013</vt:lpstr>
      <vt:lpstr>Pérola-Miracema do TO-TO-2014</vt:lpstr>
      <vt:lpstr>Limoeiro de Anadia-TO-2023</vt:lpstr>
      <vt:lpstr>'Havaiano-Canápolis-MG-2009'!Area_de_impressao</vt:lpstr>
      <vt:lpstr>'Havaiano-Canápolis-MG-2010'!Area_de_impressao</vt:lpstr>
      <vt:lpstr>'Havaiano-Canápolis-MG-2011'!Area_de_impressao</vt:lpstr>
      <vt:lpstr>'Havaiano-Canápolis-MG-2012'!Area_de_impressao</vt:lpstr>
      <vt:lpstr>'Havaiano-Canápolis-MG-2013'!Area_de_impressao</vt:lpstr>
      <vt:lpstr>'Havaiano-Canápolis-MG-2014'!Area_de_impressao</vt:lpstr>
      <vt:lpstr>'Havaiano-Canápolis-MG-2016'!Area_de_impressao</vt:lpstr>
      <vt:lpstr>'Havaiano-Canápolis-MG-2017'!Area_de_impressao</vt:lpstr>
      <vt:lpstr>'Havaiano-Canápolis-MG-2018'!Area_de_impressao</vt:lpstr>
      <vt:lpstr>'Limoeiro de Anadia-TO-2023'!Area_de_impressao</vt:lpstr>
      <vt:lpstr>'Peróla-Arapiraca-AL-2019'!Area_de_impressao</vt:lpstr>
      <vt:lpstr>'Pérola-C. do Araguaia-PA-2008'!Area_de_impressao</vt:lpstr>
      <vt:lpstr>'Pérola-C. do Araguaia-PA-2009'!Area_de_impressao</vt:lpstr>
      <vt:lpstr>'Pérola-C. do Araguaia-PA-2010'!Area_de_impressao</vt:lpstr>
      <vt:lpstr>'Pérola-C. do Araguaia-PA-2011'!Area_de_impressao</vt:lpstr>
      <vt:lpstr>'Pérola-C. do Araguaia-PA-2013'!Area_de_impressao</vt:lpstr>
      <vt:lpstr>'Pérola-C. do Araguaia-PA-2014'!Area_de_impressao</vt:lpstr>
      <vt:lpstr>'Pérola-C. do Araguaia-PA-2016'!Area_de_impressao</vt:lpstr>
      <vt:lpstr>'Pérola-C. do Araguaia-PA-2017'!Area_de_impressao</vt:lpstr>
      <vt:lpstr>'Pérola-C. do Araguaia-PA-2018'!Area_de_impressao</vt:lpstr>
      <vt:lpstr>'Pérola-Canápolis-MG-2009'!Area_de_impressao</vt:lpstr>
      <vt:lpstr>'Pérola-Canápolis-MG-2010'!Area_de_impressao</vt:lpstr>
      <vt:lpstr>'Pérola-Canápolis-MG-2011'!Area_de_impressao</vt:lpstr>
      <vt:lpstr>'Pérola-Canápolis-MG-2012'!Area_de_impressao</vt:lpstr>
      <vt:lpstr>'Pérola-Canápolis-MG-2013'!Area_de_impressao</vt:lpstr>
      <vt:lpstr>'Pérola-Canápolis-MG-2014'!Area_de_impressao</vt:lpstr>
      <vt:lpstr>'Pérola-Canápolis-MG-2016'!Area_de_impressao</vt:lpstr>
      <vt:lpstr>'Pérola-Canápolis-MG-2017'!Area_de_impressao</vt:lpstr>
      <vt:lpstr>'Pérola-Canápolis-MG-2018'!Area_de_impressao</vt:lpstr>
      <vt:lpstr>'Pérola-Itapororoca-PB-2010'!Area_de_impressao</vt:lpstr>
      <vt:lpstr>'Pérola-Itapororoca-PB-2011'!Area_de_impressao</vt:lpstr>
      <vt:lpstr>'Pérola-Itapororoca-PB-2012'!Area_de_impressao</vt:lpstr>
      <vt:lpstr>'Pérola-Itapororoca-PB-2013'!Area_de_impressao</vt:lpstr>
      <vt:lpstr>'Pérola-Itapororoca-PB-2014'!Area_de_impressao</vt:lpstr>
      <vt:lpstr>'Pérola-Miracema do TO-TO-2008'!Area_de_impressao</vt:lpstr>
      <vt:lpstr>'Pérola-Miracema do TO-TO-2009'!Area_de_impressao</vt:lpstr>
      <vt:lpstr>'Pérola-Miracema do TO-TO-2010'!Area_de_impressao</vt:lpstr>
      <vt:lpstr>'Pérola-Miracema do TO-TO-2011'!Area_de_impressao</vt:lpstr>
      <vt:lpstr>'Pérola-Miracema do TO-TO-2012'!Area_de_impressao</vt:lpstr>
      <vt:lpstr>'Pérola-Miracema do TO-TO-2013'!Area_de_impressao</vt:lpstr>
      <vt:lpstr>'Pérola-Miracema do TO-TO-2014'!Area_de_impressao</vt:lpstr>
      <vt:lpstr>'Pérola-Santa Rita-PB-2010'!Area_de_impressao</vt:lpstr>
      <vt:lpstr>'Pérola-Santa Rita-PB-2011'!Area_de_impressao</vt:lpstr>
      <vt:lpstr>'Pérola-Santa Rita-PB-2012'!Area_de_impressao</vt:lpstr>
      <vt:lpstr>'Pérola-Santa Rita-PB-2013'!Area_de_impressao</vt:lpstr>
      <vt:lpstr>'Pérola-Santa Rita-PB-2014'!Area_de_impressao</vt:lpstr>
      <vt:lpstr>'Pérola-Santa Rita-PB-2016'!Area_de_impressao</vt:lpstr>
      <vt:lpstr>'Pérola-Santa Rita-PB-2017'!Area_de_impressao</vt:lpstr>
      <vt:lpstr>'Pérola-Santa Rita-PB-2018'!Area_de_impressao</vt:lpstr>
      <vt:lpstr>'Pérola-Santa Rita-PB-2023'!Area_de_impressao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Andreia Lie</dc:creator>
  <cp:lastModifiedBy>MARIANA APARECIDA BARBOSA DOMIENSE</cp:lastModifiedBy>
  <dcterms:created xsi:type="dcterms:W3CDTF">2021-05-03T12:26:21Z</dcterms:created>
  <dcterms:modified xsi:type="dcterms:W3CDTF">2023-06-05T12:53:42Z</dcterms:modified>
</cp:coreProperties>
</file>